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240" windowWidth="27795" windowHeight="11955"/>
  </bookViews>
  <sheets>
    <sheet name="cover" sheetId="54" r:id="rId1"/>
    <sheet name="index" sheetId="4" r:id="rId2"/>
    <sheet name="Ind_Summary" sheetId="6" r:id="rId3"/>
    <sheet name="Ind_Summary_fec" sheetId="7" r:id="rId4"/>
    <sheet name="Ind_Summary_ued" sheetId="8" r:id="rId5"/>
    <sheet name="Ind_Summary_emi" sheetId="9" r:id="rId6"/>
    <sheet name="ISI" sheetId="10" r:id="rId7"/>
    <sheet name="ISI_fec" sheetId="11" r:id="rId8"/>
    <sheet name="ISI_ued" sheetId="12" r:id="rId9"/>
    <sheet name="ISI_emi" sheetId="13" r:id="rId10"/>
    <sheet name="NFM" sheetId="14" r:id="rId11"/>
    <sheet name="NFM_fec" sheetId="15" r:id="rId12"/>
    <sheet name="NFM_ued" sheetId="16" r:id="rId13"/>
    <sheet name="NFM_emi" sheetId="17" r:id="rId14"/>
    <sheet name="CHI" sheetId="18" r:id="rId15"/>
    <sheet name="CHI_fec" sheetId="19" r:id="rId16"/>
    <sheet name="CHI_ued" sheetId="20" r:id="rId17"/>
    <sheet name="CHI_emi" sheetId="21" r:id="rId18"/>
    <sheet name="NMM" sheetId="22" r:id="rId19"/>
    <sheet name="NMM_fec" sheetId="23" r:id="rId20"/>
    <sheet name="NMM_ued" sheetId="24" r:id="rId21"/>
    <sheet name="NMM_emi" sheetId="25" r:id="rId22"/>
    <sheet name="PPA" sheetId="26" r:id="rId23"/>
    <sheet name="PPA_fec" sheetId="27" r:id="rId24"/>
    <sheet name="PPA_ued" sheetId="28" r:id="rId25"/>
    <sheet name="PPA_emi" sheetId="29" r:id="rId26"/>
    <sheet name="FBT" sheetId="30" r:id="rId27"/>
    <sheet name="FBT_fec" sheetId="31" r:id="rId28"/>
    <sheet name="FBT_ued" sheetId="32" r:id="rId29"/>
    <sheet name="FBT_emi" sheetId="33" r:id="rId30"/>
    <sheet name="TRE" sheetId="34" r:id="rId31"/>
    <sheet name="TRE_fec" sheetId="35" r:id="rId32"/>
    <sheet name="TRE_ued" sheetId="36" r:id="rId33"/>
    <sheet name="TRE_emi" sheetId="37" r:id="rId34"/>
    <sheet name="MAE" sheetId="38" r:id="rId35"/>
    <sheet name="MAE_fec" sheetId="39" r:id="rId36"/>
    <sheet name="MAE_ued" sheetId="40" r:id="rId37"/>
    <sheet name="MAE_emi" sheetId="41" r:id="rId38"/>
    <sheet name="TEL" sheetId="42" r:id="rId39"/>
    <sheet name="TEL_fec" sheetId="43" r:id="rId40"/>
    <sheet name="TEL_ued" sheetId="44" r:id="rId41"/>
    <sheet name="TEL_emi" sheetId="45" r:id="rId42"/>
    <sheet name="WWP" sheetId="46" r:id="rId43"/>
    <sheet name="WWP_fec" sheetId="47" r:id="rId44"/>
    <sheet name="WWP_ued" sheetId="48" r:id="rId45"/>
    <sheet name="WWP_emi" sheetId="49" r:id="rId46"/>
    <sheet name="OIS" sheetId="50" r:id="rId47"/>
    <sheet name="OIS_fec" sheetId="51" r:id="rId48"/>
    <sheet name="OIS_ued" sheetId="52" r:id="rId49"/>
    <sheet name="OIS_emi" sheetId="53" r:id="rId50"/>
  </sheets>
  <definedNames>
    <definedName name="_xlnm.Print_Area" localSheetId="2">Ind_Summary!$A$1:$L$127</definedName>
    <definedName name="_xlnm.Print_Titles" localSheetId="14">CHI!$1:$1</definedName>
    <definedName name="_xlnm.Print_Titles" localSheetId="17">CHI_emi!$1:$1</definedName>
    <definedName name="_xlnm.Print_Titles" localSheetId="15">CHI_fec!$1:$1</definedName>
    <definedName name="_xlnm.Print_Titles" localSheetId="16">CHI_ued!$1:$1</definedName>
    <definedName name="_xlnm.Print_Titles" localSheetId="26">FBT!$1:$1</definedName>
    <definedName name="_xlnm.Print_Titles" localSheetId="29">FBT_emi!$1:$1</definedName>
    <definedName name="_xlnm.Print_Titles" localSheetId="27">FBT_fec!$1:$1</definedName>
    <definedName name="_xlnm.Print_Titles" localSheetId="28">FBT_ued!$1:$1</definedName>
    <definedName name="_xlnm.Print_Titles" localSheetId="2">Ind_Summary!$1:$1</definedName>
    <definedName name="_xlnm.Print_Titles" localSheetId="5">Ind_Summary_emi!$1:$1</definedName>
    <definedName name="_xlnm.Print_Titles" localSheetId="3">Ind_Summary_fec!$1:$1</definedName>
    <definedName name="_xlnm.Print_Titles" localSheetId="4">Ind_Summary_ued!$1:$1</definedName>
    <definedName name="_xlnm.Print_Titles" localSheetId="6">ISI!$1:$1</definedName>
    <definedName name="_xlnm.Print_Titles" localSheetId="9">ISI_emi!$1:$1</definedName>
    <definedName name="_xlnm.Print_Titles" localSheetId="7">ISI_fec!$1:$1</definedName>
    <definedName name="_xlnm.Print_Titles" localSheetId="8">ISI_ued!$1:$1</definedName>
    <definedName name="_xlnm.Print_Titles" localSheetId="34">MAE!$1:$1</definedName>
    <definedName name="_xlnm.Print_Titles" localSheetId="37">MAE_emi!$1:$1</definedName>
    <definedName name="_xlnm.Print_Titles" localSheetId="35">MAE_fec!$1:$1</definedName>
    <definedName name="_xlnm.Print_Titles" localSheetId="36">MAE_ued!$1:$1</definedName>
    <definedName name="_xlnm.Print_Titles" localSheetId="10">NFM!$1:$1</definedName>
    <definedName name="_xlnm.Print_Titles" localSheetId="13">NFM_emi!$1:$1</definedName>
    <definedName name="_xlnm.Print_Titles" localSheetId="11">NFM_fec!$1:$1</definedName>
    <definedName name="_xlnm.Print_Titles" localSheetId="12">NFM_ued!$1:$1</definedName>
    <definedName name="_xlnm.Print_Titles" localSheetId="18">NMM!$1:$1</definedName>
    <definedName name="_xlnm.Print_Titles" localSheetId="21">NMM_emi!$1:$1</definedName>
    <definedName name="_xlnm.Print_Titles" localSheetId="19">NMM_fec!$1:$1</definedName>
    <definedName name="_xlnm.Print_Titles" localSheetId="20">NMM_ued!$1:$1</definedName>
    <definedName name="_xlnm.Print_Titles" localSheetId="46">OIS!$1:$1</definedName>
    <definedName name="_xlnm.Print_Titles" localSheetId="49">OIS_emi!$1:$1</definedName>
    <definedName name="_xlnm.Print_Titles" localSheetId="47">OIS_fec!$1:$1</definedName>
    <definedName name="_xlnm.Print_Titles" localSheetId="48">OIS_ued!$1:$1</definedName>
    <definedName name="_xlnm.Print_Titles" localSheetId="22">PPA!$1:$1</definedName>
    <definedName name="_xlnm.Print_Titles" localSheetId="25">PPA_emi!$1:$1</definedName>
    <definedName name="_xlnm.Print_Titles" localSheetId="23">PPA_fec!$1:$1</definedName>
    <definedName name="_xlnm.Print_Titles" localSheetId="24">PPA_ued!$1:$1</definedName>
    <definedName name="_xlnm.Print_Titles" localSheetId="38">TEL!$1:$1</definedName>
    <definedName name="_xlnm.Print_Titles" localSheetId="41">TEL_emi!$1:$1</definedName>
    <definedName name="_xlnm.Print_Titles" localSheetId="39">TEL_fec!$1:$1</definedName>
    <definedName name="_xlnm.Print_Titles" localSheetId="40">TEL_ued!$1:$1</definedName>
    <definedName name="_xlnm.Print_Titles" localSheetId="30">TRE!$1:$1</definedName>
    <definedName name="_xlnm.Print_Titles" localSheetId="33">TRE_emi!$1:$1</definedName>
    <definedName name="_xlnm.Print_Titles" localSheetId="31">TRE_fec!$1:$1</definedName>
    <definedName name="_xlnm.Print_Titles" localSheetId="32">TRE_ued!$1:$1</definedName>
    <definedName name="_xlnm.Print_Titles" localSheetId="42">WWP!$1:$1</definedName>
    <definedName name="_xlnm.Print_Titles" localSheetId="45">WWP_emi!$1:$1</definedName>
    <definedName name="_xlnm.Print_Titles" localSheetId="43">WWP_fec!$1:$1</definedName>
    <definedName name="_xlnm.Print_Titles" localSheetId="44">WWP_ued!$1:$1</definedName>
  </definedNames>
  <calcPr calcId="145621"/>
</workbook>
</file>

<file path=xl/calcChain.xml><?xml version="1.0" encoding="utf-8"?>
<calcChain xmlns="http://schemas.openxmlformats.org/spreadsheetml/2006/main">
  <c r="Q5" i="14" l="1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P9" i="42" l="1"/>
  <c r="H8" i="42"/>
  <c r="P9" i="30"/>
  <c r="O8" i="30"/>
  <c r="B9" i="50"/>
  <c r="B9" i="46"/>
  <c r="B9" i="42"/>
  <c r="B9" i="38"/>
  <c r="E9" i="34"/>
  <c r="D9" i="34"/>
  <c r="B9" i="34"/>
  <c r="P8" i="46" l="1"/>
  <c r="C9" i="50"/>
  <c r="C8" i="50"/>
  <c r="Q9" i="46"/>
  <c r="Q8" i="46"/>
  <c r="E9" i="46"/>
  <c r="E8" i="46"/>
  <c r="I9" i="50"/>
  <c r="C8" i="46"/>
  <c r="C9" i="46"/>
  <c r="M9" i="50"/>
  <c r="G9" i="46"/>
  <c r="G8" i="46"/>
  <c r="J8" i="46"/>
  <c r="J9" i="46"/>
  <c r="J8" i="38"/>
  <c r="J9" i="38"/>
  <c r="L9" i="38"/>
  <c r="L8" i="38"/>
  <c r="F9" i="34"/>
  <c r="F8" i="34"/>
  <c r="O9" i="38"/>
  <c r="O8" i="38"/>
  <c r="Q9" i="38"/>
  <c r="Q8" i="38"/>
  <c r="Q9" i="42"/>
  <c r="Q8" i="42"/>
  <c r="K9" i="38"/>
  <c r="K8" i="38"/>
  <c r="M9" i="38"/>
  <c r="M8" i="38"/>
  <c r="N9" i="50"/>
  <c r="N8" i="50"/>
  <c r="P9" i="38"/>
  <c r="P8" i="38"/>
  <c r="I9" i="34"/>
  <c r="I8" i="34"/>
  <c r="Q9" i="50"/>
  <c r="J8" i="34"/>
  <c r="J9" i="34"/>
  <c r="C9" i="30"/>
  <c r="K9" i="46"/>
  <c r="K8" i="46"/>
  <c r="D8" i="42"/>
  <c r="D9" i="42"/>
  <c r="E8" i="30"/>
  <c r="E9" i="30"/>
  <c r="M9" i="46"/>
  <c r="M8" i="46"/>
  <c r="N8" i="34"/>
  <c r="N9" i="34"/>
  <c r="G9" i="30"/>
  <c r="G8" i="30"/>
  <c r="I8" i="42"/>
  <c r="I9" i="42"/>
  <c r="J9" i="30"/>
  <c r="J8" i="30"/>
  <c r="L8" i="42"/>
  <c r="L9" i="42"/>
  <c r="I8" i="38"/>
  <c r="I9" i="38"/>
  <c r="K8" i="50"/>
  <c r="J8" i="50"/>
  <c r="J9" i="50"/>
  <c r="L8" i="50"/>
  <c r="M8" i="50"/>
  <c r="L9" i="50"/>
  <c r="F9" i="46"/>
  <c r="F8" i="46"/>
  <c r="O9" i="50"/>
  <c r="O8" i="50"/>
  <c r="H9" i="46"/>
  <c r="H8" i="46"/>
  <c r="I9" i="46"/>
  <c r="I8" i="46"/>
  <c r="K9" i="34"/>
  <c r="K8" i="34"/>
  <c r="L8" i="34"/>
  <c r="L9" i="34"/>
  <c r="E8" i="42"/>
  <c r="E9" i="42"/>
  <c r="F8" i="42"/>
  <c r="F9" i="42"/>
  <c r="O8" i="34"/>
  <c r="O9" i="34"/>
  <c r="P8" i="34"/>
  <c r="P9" i="34"/>
  <c r="Q8" i="34"/>
  <c r="Q9" i="34"/>
  <c r="C9" i="38"/>
  <c r="C8" i="38"/>
  <c r="D8" i="38"/>
  <c r="D9" i="38"/>
  <c r="D8" i="50"/>
  <c r="D9" i="50"/>
  <c r="E9" i="38"/>
  <c r="E8" i="38"/>
  <c r="P8" i="42"/>
  <c r="O8" i="42"/>
  <c r="O9" i="42"/>
  <c r="Q8" i="30"/>
  <c r="Q9" i="30"/>
  <c r="C8" i="34"/>
  <c r="C9" i="34"/>
  <c r="D8" i="46"/>
  <c r="D9" i="46"/>
  <c r="N9" i="38"/>
  <c r="N8" i="38"/>
  <c r="G9" i="34"/>
  <c r="G8" i="34"/>
  <c r="H9" i="34"/>
  <c r="H8" i="34"/>
  <c r="Q8" i="50"/>
  <c r="P9" i="50"/>
  <c r="P8" i="50"/>
  <c r="C8" i="42"/>
  <c r="C9" i="42"/>
  <c r="D8" i="30"/>
  <c r="D9" i="30"/>
  <c r="L9" i="46"/>
  <c r="L8" i="46"/>
  <c r="M8" i="34"/>
  <c r="M9" i="34"/>
  <c r="F8" i="30"/>
  <c r="F9" i="30"/>
  <c r="N8" i="46"/>
  <c r="N9" i="46"/>
  <c r="G8" i="42"/>
  <c r="G9" i="42"/>
  <c r="H9" i="30"/>
  <c r="H8" i="30"/>
  <c r="I9" i="30"/>
  <c r="I8" i="30"/>
  <c r="O8" i="46"/>
  <c r="J9" i="42"/>
  <c r="J8" i="42"/>
  <c r="K8" i="30"/>
  <c r="K9" i="30"/>
  <c r="K9" i="42"/>
  <c r="K8" i="42"/>
  <c r="L8" i="30"/>
  <c r="L9" i="30"/>
  <c r="M8" i="30"/>
  <c r="M9" i="30"/>
  <c r="M9" i="42"/>
  <c r="M8" i="42"/>
  <c r="E8" i="50"/>
  <c r="E9" i="50"/>
  <c r="N9" i="30"/>
  <c r="N8" i="30"/>
  <c r="F9" i="38"/>
  <c r="F8" i="38"/>
  <c r="N8" i="42"/>
  <c r="N9" i="42"/>
  <c r="F8" i="50"/>
  <c r="F9" i="50"/>
  <c r="G9" i="38"/>
  <c r="G8" i="38"/>
  <c r="G8" i="50"/>
  <c r="G9" i="50"/>
  <c r="H8" i="38"/>
  <c r="H9" i="38"/>
  <c r="I8" i="50"/>
  <c r="H8" i="50"/>
  <c r="H9" i="50"/>
  <c r="O9" i="46"/>
  <c r="D8" i="34"/>
  <c r="O9" i="30"/>
  <c r="P8" i="30"/>
  <c r="E8" i="34"/>
  <c r="K9" i="50"/>
  <c r="H9" i="42"/>
  <c r="P9" i="46"/>
  <c r="G4" i="18"/>
  <c r="E4" i="18"/>
  <c r="E3" i="18" s="1"/>
  <c r="E12" i="14"/>
  <c r="L4" i="18" l="1"/>
  <c r="L3" i="18" s="1"/>
  <c r="M4" i="18"/>
  <c r="M3" i="18" s="1"/>
  <c r="J4" i="18"/>
  <c r="J3" i="18" s="1"/>
  <c r="N4" i="18"/>
  <c r="N3" i="18" s="1"/>
  <c r="O4" i="18"/>
  <c r="O3" i="18" s="1"/>
  <c r="I4" i="18"/>
  <c r="I3" i="18" s="1"/>
  <c r="K4" i="18"/>
  <c r="K3" i="18" s="1"/>
  <c r="P4" i="18"/>
  <c r="P3" i="18" s="1"/>
  <c r="Q4" i="18"/>
  <c r="Q3" i="18" s="1"/>
  <c r="C4" i="18"/>
  <c r="C3" i="18" s="1"/>
  <c r="G12" i="14"/>
  <c r="F12" i="14"/>
  <c r="H12" i="14"/>
  <c r="J12" i="14"/>
  <c r="B19" i="14"/>
  <c r="L12" i="14"/>
  <c r="I12" i="14"/>
  <c r="Q12" i="14"/>
  <c r="Q30" i="14"/>
  <c r="C12" i="14"/>
  <c r="P19" i="14"/>
  <c r="Q33" i="14"/>
  <c r="O19" i="14"/>
  <c r="I19" i="14"/>
  <c r="M33" i="14"/>
  <c r="E30" i="14"/>
  <c r="E33" i="14"/>
  <c r="K19" i="14"/>
  <c r="K25" i="14"/>
  <c r="M19" i="14"/>
  <c r="I30" i="14"/>
  <c r="M30" i="14"/>
  <c r="G33" i="14"/>
  <c r="J19" i="14"/>
  <c r="D19" i="14"/>
  <c r="N12" i="14"/>
  <c r="G3" i="18"/>
  <c r="K12" i="14"/>
  <c r="M12" i="14"/>
  <c r="D4" i="18"/>
  <c r="D3" i="18" s="1"/>
  <c r="O12" i="14"/>
  <c r="F4" i="18"/>
  <c r="F3" i="18" s="1"/>
  <c r="P12" i="14"/>
  <c r="D12" i="14"/>
  <c r="H4" i="18"/>
  <c r="H3" i="18" s="1"/>
  <c r="Q29" i="26"/>
  <c r="P29" i="26"/>
  <c r="O29" i="26"/>
  <c r="N29" i="26"/>
  <c r="M29" i="26"/>
  <c r="L29" i="26"/>
  <c r="K29" i="26"/>
  <c r="J29" i="26"/>
  <c r="I29" i="26"/>
  <c r="H29" i="26"/>
  <c r="G29" i="26"/>
  <c r="L28" i="26"/>
  <c r="K28" i="26"/>
  <c r="J28" i="26"/>
  <c r="I28" i="26"/>
  <c r="H28" i="26"/>
  <c r="G28" i="26"/>
  <c r="F28" i="26"/>
  <c r="E28" i="26"/>
  <c r="D28" i="26"/>
  <c r="C28" i="26"/>
  <c r="B28" i="26"/>
  <c r="Q27" i="26"/>
  <c r="P27" i="26"/>
  <c r="O27" i="26"/>
  <c r="N27" i="26"/>
  <c r="H27" i="26"/>
  <c r="G27" i="26"/>
  <c r="F27" i="26"/>
  <c r="C27" i="26"/>
  <c r="F29" i="26"/>
  <c r="Q28" i="26"/>
  <c r="P28" i="26"/>
  <c r="O28" i="26"/>
  <c r="N28" i="26"/>
  <c r="M28" i="26"/>
  <c r="E27" i="26"/>
  <c r="D27" i="26"/>
  <c r="B29" i="26"/>
  <c r="B27" i="26"/>
  <c r="Q4" i="26"/>
  <c r="Q3" i="26" s="1"/>
  <c r="P4" i="26"/>
  <c r="P3" i="26" s="1"/>
  <c r="O4" i="26"/>
  <c r="O3" i="26" s="1"/>
  <c r="N4" i="26"/>
  <c r="N3" i="26" s="1"/>
  <c r="M4" i="26"/>
  <c r="M3" i="26" s="1"/>
  <c r="L4" i="26"/>
  <c r="L3" i="26" s="1"/>
  <c r="K4" i="26"/>
  <c r="K3" i="26" s="1"/>
  <c r="J4" i="26"/>
  <c r="J3" i="26" s="1"/>
  <c r="I4" i="26"/>
  <c r="I3" i="26" s="1"/>
  <c r="H4" i="26"/>
  <c r="H3" i="26" s="1"/>
  <c r="G4" i="26"/>
  <c r="G3" i="26" s="1"/>
  <c r="F4" i="26"/>
  <c r="F3" i="26" s="1"/>
  <c r="E4" i="26"/>
  <c r="E3" i="26" s="1"/>
  <c r="D4" i="26"/>
  <c r="D3" i="26" s="1"/>
  <c r="C4" i="26"/>
  <c r="C3" i="26" s="1"/>
  <c r="B4" i="26"/>
  <c r="B3" i="26" s="1"/>
  <c r="Q28" i="22"/>
  <c r="Q27" i="22"/>
  <c r="E27" i="22"/>
  <c r="Q26" i="22"/>
  <c r="M26" i="22"/>
  <c r="E26" i="22"/>
  <c r="I27" i="22"/>
  <c r="H27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N29" i="18"/>
  <c r="M29" i="18"/>
  <c r="L29" i="18"/>
  <c r="K29" i="18"/>
  <c r="J29" i="18"/>
  <c r="I29" i="18"/>
  <c r="E28" i="18"/>
  <c r="D28" i="18"/>
  <c r="C28" i="18"/>
  <c r="Q27" i="18"/>
  <c r="P27" i="18"/>
  <c r="O27" i="18"/>
  <c r="N27" i="18"/>
  <c r="M27" i="18"/>
  <c r="L27" i="18"/>
  <c r="K27" i="18"/>
  <c r="J27" i="18"/>
  <c r="I27" i="18"/>
  <c r="B4" i="18"/>
  <c r="B3" i="18" s="1"/>
  <c r="O25" i="18"/>
  <c r="H29" i="18"/>
  <c r="G29" i="18"/>
  <c r="F29" i="18"/>
  <c r="E29" i="18"/>
  <c r="D29" i="18"/>
  <c r="C29" i="18"/>
  <c r="Q28" i="18"/>
  <c r="F24" i="18"/>
  <c r="B29" i="18"/>
  <c r="B27" i="18"/>
  <c r="P40" i="14"/>
  <c r="N40" i="14"/>
  <c r="L40" i="14"/>
  <c r="J40" i="14"/>
  <c r="H40" i="14"/>
  <c r="F40" i="14"/>
  <c r="D40" i="14"/>
  <c r="N36" i="14"/>
  <c r="H36" i="14"/>
  <c r="D36" i="14"/>
  <c r="O33" i="14"/>
  <c r="I33" i="14"/>
  <c r="C36" i="14"/>
  <c r="B39" i="14"/>
  <c r="B38" i="14"/>
  <c r="C30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12" i="14"/>
  <c r="D22" i="10"/>
  <c r="C22" i="10"/>
  <c r="Q21" i="10"/>
  <c r="P21" i="10"/>
  <c r="O21" i="10"/>
  <c r="N21" i="10"/>
  <c r="M21" i="10"/>
  <c r="L21" i="10"/>
  <c r="K21" i="10"/>
  <c r="Q22" i="10"/>
  <c r="P22" i="10"/>
  <c r="O22" i="10"/>
  <c r="N22" i="10"/>
  <c r="M22" i="10"/>
  <c r="L22" i="10"/>
  <c r="K22" i="10"/>
  <c r="J22" i="10"/>
  <c r="H22" i="10"/>
  <c r="J21" i="10"/>
  <c r="I21" i="10"/>
  <c r="H21" i="10"/>
  <c r="G21" i="10"/>
  <c r="F21" i="10"/>
  <c r="E21" i="10"/>
  <c r="D21" i="10"/>
  <c r="C21" i="10"/>
  <c r="B22" i="10"/>
  <c r="B21" i="10"/>
  <c r="J25" i="14" l="1"/>
  <c r="C24" i="26"/>
  <c r="E19" i="10"/>
  <c r="P25" i="14"/>
  <c r="D25" i="14"/>
  <c r="O25" i="14"/>
  <c r="B37" i="14"/>
  <c r="F19" i="10"/>
  <c r="C23" i="26"/>
  <c r="E25" i="14"/>
  <c r="E19" i="14"/>
  <c r="P25" i="18"/>
  <c r="D25" i="26"/>
  <c r="H24" i="18"/>
  <c r="J23" i="26"/>
  <c r="K23" i="22"/>
  <c r="D18" i="10"/>
  <c r="Q23" i="26"/>
  <c r="M19" i="10"/>
  <c r="E24" i="26"/>
  <c r="J19" i="10"/>
  <c r="G25" i="26"/>
  <c r="O23" i="26"/>
  <c r="I24" i="18"/>
  <c r="L23" i="26"/>
  <c r="K24" i="18"/>
  <c r="K25" i="26"/>
  <c r="L25" i="26"/>
  <c r="I18" i="10"/>
  <c r="Q25" i="18"/>
  <c r="D22" i="22"/>
  <c r="K19" i="10"/>
  <c r="N23" i="26"/>
  <c r="C23" i="18"/>
  <c r="G23" i="18"/>
  <c r="K18" i="10"/>
  <c r="H24" i="26"/>
  <c r="M23" i="22"/>
  <c r="O19" i="10"/>
  <c r="I23" i="18"/>
  <c r="J24" i="22"/>
  <c r="M25" i="14"/>
  <c r="I22" i="10"/>
  <c r="H25" i="26"/>
  <c r="J25" i="26"/>
  <c r="D24" i="22"/>
  <c r="P19" i="10"/>
  <c r="E24" i="22"/>
  <c r="F24" i="26"/>
  <c r="F28" i="18"/>
  <c r="J24" i="26"/>
  <c r="N23" i="22"/>
  <c r="F22" i="22"/>
  <c r="P23" i="22"/>
  <c r="N19" i="10"/>
  <c r="B28" i="18"/>
  <c r="Q19" i="10"/>
  <c r="O25" i="26"/>
  <c r="P25" i="26"/>
  <c r="O29" i="18"/>
  <c r="L18" i="10"/>
  <c r="M18" i="10"/>
  <c r="L24" i="22"/>
  <c r="K24" i="26"/>
  <c r="C25" i="26"/>
  <c r="B27" i="22"/>
  <c r="B9" i="30"/>
  <c r="C8" i="30"/>
  <c r="L19" i="10"/>
  <c r="O24" i="18"/>
  <c r="M25" i="26"/>
  <c r="Q24" i="18"/>
  <c r="N25" i="26"/>
  <c r="M22" i="22"/>
  <c r="J18" i="10"/>
  <c r="H24" i="22"/>
  <c r="F25" i="18"/>
  <c r="P22" i="22"/>
  <c r="N23" i="18"/>
  <c r="J28" i="18"/>
  <c r="L24" i="26"/>
  <c r="D23" i="26"/>
  <c r="H19" i="14"/>
  <c r="H25" i="14"/>
  <c r="I25" i="14"/>
  <c r="M23" i="26"/>
  <c r="P23" i="26"/>
  <c r="F23" i="18"/>
  <c r="D24" i="26"/>
  <c r="Q25" i="26"/>
  <c r="H28" i="18"/>
  <c r="Q22" i="22"/>
  <c r="C27" i="18"/>
  <c r="J24" i="18"/>
  <c r="E28" i="22"/>
  <c r="E23" i="22"/>
  <c r="N24" i="22"/>
  <c r="M24" i="26"/>
  <c r="I27" i="26"/>
  <c r="Q19" i="14"/>
  <c r="Q25" i="14"/>
  <c r="I25" i="26"/>
  <c r="E18" i="10"/>
  <c r="J22" i="22"/>
  <c r="G18" i="10"/>
  <c r="K23" i="18"/>
  <c r="P29" i="18"/>
  <c r="P27" i="22"/>
  <c r="K28" i="18"/>
  <c r="O24" i="22"/>
  <c r="E23" i="26"/>
  <c r="N24" i="26"/>
  <c r="F23" i="26"/>
  <c r="J27" i="26"/>
  <c r="L19" i="14"/>
  <c r="L25" i="14"/>
  <c r="G19" i="10"/>
  <c r="H19" i="10"/>
  <c r="K23" i="26"/>
  <c r="P24" i="18"/>
  <c r="I26" i="22"/>
  <c r="H23" i="18"/>
  <c r="G24" i="22"/>
  <c r="D25" i="18"/>
  <c r="G24" i="26"/>
  <c r="L23" i="18"/>
  <c r="G25" i="18"/>
  <c r="M27" i="22"/>
  <c r="J25" i="18"/>
  <c r="L28" i="18"/>
  <c r="Q23" i="18"/>
  <c r="M28" i="18"/>
  <c r="C19" i="10"/>
  <c r="I19" i="10"/>
  <c r="E22" i="10"/>
  <c r="C24" i="18"/>
  <c r="L25" i="18"/>
  <c r="L24" i="18"/>
  <c r="F27" i="18"/>
  <c r="N28" i="18"/>
  <c r="M28" i="22"/>
  <c r="G23" i="22"/>
  <c r="P24" i="22"/>
  <c r="O24" i="26"/>
  <c r="K27" i="26"/>
  <c r="C29" i="26"/>
  <c r="G24" i="18"/>
  <c r="L23" i="22"/>
  <c r="E22" i="22"/>
  <c r="C18" i="10"/>
  <c r="Q23" i="22"/>
  <c r="H18" i="10"/>
  <c r="C25" i="18"/>
  <c r="N22" i="22"/>
  <c r="E25" i="18"/>
  <c r="G28" i="18"/>
  <c r="I28" i="18"/>
  <c r="O18" i="10"/>
  <c r="I25" i="18"/>
  <c r="P23" i="18"/>
  <c r="Q18" i="10"/>
  <c r="D19" i="10"/>
  <c r="F22" i="10"/>
  <c r="D24" i="18"/>
  <c r="M25" i="18"/>
  <c r="M24" i="18"/>
  <c r="G27" i="18"/>
  <c r="O28" i="18"/>
  <c r="H23" i="22"/>
  <c r="G23" i="26"/>
  <c r="P24" i="26"/>
  <c r="L27" i="26"/>
  <c r="D29" i="26"/>
  <c r="F19" i="14"/>
  <c r="F25" i="14"/>
  <c r="C19" i="14"/>
  <c r="F25" i="26"/>
  <c r="E23" i="18"/>
  <c r="F18" i="10"/>
  <c r="N19" i="14"/>
  <c r="N25" i="14"/>
  <c r="J23" i="18"/>
  <c r="I24" i="26"/>
  <c r="M23" i="18"/>
  <c r="Q29" i="18"/>
  <c r="N18" i="10"/>
  <c r="H25" i="18"/>
  <c r="O23" i="18"/>
  <c r="P18" i="10"/>
  <c r="D27" i="18"/>
  <c r="K25" i="18"/>
  <c r="E27" i="18"/>
  <c r="I28" i="22"/>
  <c r="G22" i="10"/>
  <c r="E24" i="18"/>
  <c r="N25" i="18"/>
  <c r="D23" i="18"/>
  <c r="N24" i="18"/>
  <c r="H27" i="18"/>
  <c r="P28" i="18"/>
  <c r="I23" i="22"/>
  <c r="H23" i="26"/>
  <c r="Q24" i="26"/>
  <c r="I23" i="26"/>
  <c r="E25" i="26"/>
  <c r="M27" i="26"/>
  <c r="E29" i="26"/>
  <c r="G19" i="14"/>
  <c r="G25" i="14"/>
  <c r="C25" i="14"/>
  <c r="L36" i="14"/>
  <c r="P30" i="14"/>
  <c r="P36" i="14"/>
  <c r="D32" i="14"/>
  <c r="C38" i="14"/>
  <c r="G38" i="14"/>
  <c r="K38" i="14"/>
  <c r="P32" i="14"/>
  <c r="O38" i="14"/>
  <c r="D33" i="14"/>
  <c r="D39" i="14"/>
  <c r="H33" i="14"/>
  <c r="H39" i="14"/>
  <c r="L39" i="14"/>
  <c r="P33" i="14"/>
  <c r="P39" i="14"/>
  <c r="F34" i="14"/>
  <c r="E34" i="14"/>
  <c r="E40" i="14"/>
  <c r="J34" i="14"/>
  <c r="I34" i="14"/>
  <c r="I40" i="14"/>
  <c r="N34" i="14"/>
  <c r="M34" i="14"/>
  <c r="M40" i="14"/>
  <c r="Q34" i="14"/>
  <c r="Q40" i="14"/>
  <c r="K30" i="14"/>
  <c r="J36" i="14"/>
  <c r="C34" i="14"/>
  <c r="B40" i="14"/>
  <c r="E38" i="14"/>
  <c r="J32" i="14"/>
  <c r="I38" i="14"/>
  <c r="M38" i="14"/>
  <c r="Q38" i="14"/>
  <c r="F39" i="14"/>
  <c r="J39" i="14"/>
  <c r="J33" i="14"/>
  <c r="N39" i="14"/>
  <c r="C40" i="14"/>
  <c r="D34" i="14"/>
  <c r="G34" i="14"/>
  <c r="G40" i="14"/>
  <c r="H34" i="14"/>
  <c r="K34" i="14"/>
  <c r="K40" i="14"/>
  <c r="L34" i="14"/>
  <c r="O34" i="14"/>
  <c r="O40" i="14"/>
  <c r="P34" i="14"/>
  <c r="G30" i="14"/>
  <c r="O30" i="14"/>
  <c r="K33" i="14"/>
  <c r="F36" i="14"/>
  <c r="D30" i="14"/>
  <c r="H30" i="14"/>
  <c r="L30" i="14"/>
  <c r="L33" i="14"/>
  <c r="G36" i="14"/>
  <c r="K36" i="14"/>
  <c r="O36" i="14"/>
  <c r="D38" i="14"/>
  <c r="D37" i="14" s="1"/>
  <c r="H38" i="14"/>
  <c r="L38" i="14"/>
  <c r="P38" i="14"/>
  <c r="P37" i="14" s="1"/>
  <c r="E39" i="14"/>
  <c r="I39" i="14"/>
  <c r="M39" i="14"/>
  <c r="Q39" i="14"/>
  <c r="F30" i="14"/>
  <c r="J30" i="14"/>
  <c r="N30" i="14"/>
  <c r="N33" i="14"/>
  <c r="E36" i="14"/>
  <c r="I36" i="14"/>
  <c r="M36" i="14"/>
  <c r="Q36" i="14"/>
  <c r="F38" i="14"/>
  <c r="J38" i="14"/>
  <c r="N38" i="14"/>
  <c r="C39" i="14"/>
  <c r="G39" i="14"/>
  <c r="K39" i="14"/>
  <c r="O39" i="14"/>
  <c r="C33" i="14"/>
  <c r="C32" i="14"/>
  <c r="B36" i="14"/>
  <c r="F24" i="22"/>
  <c r="F28" i="22"/>
  <c r="J28" i="22"/>
  <c r="N28" i="22"/>
  <c r="D28" i="22"/>
  <c r="H28" i="22"/>
  <c r="L28" i="22"/>
  <c r="P28" i="22"/>
  <c r="K24" i="22"/>
  <c r="C28" i="22"/>
  <c r="G28" i="22"/>
  <c r="K28" i="22"/>
  <c r="O28" i="22"/>
  <c r="I24" i="22"/>
  <c r="M24" i="22"/>
  <c r="Q24" i="22"/>
  <c r="F23" i="22"/>
  <c r="F27" i="22"/>
  <c r="N27" i="22"/>
  <c r="C27" i="22"/>
  <c r="D23" i="22"/>
  <c r="O23" i="22"/>
  <c r="O27" i="22"/>
  <c r="J23" i="22"/>
  <c r="J27" i="22"/>
  <c r="G27" i="22"/>
  <c r="K27" i="22"/>
  <c r="D27" i="22"/>
  <c r="L27" i="22"/>
  <c r="F26" i="22"/>
  <c r="J26" i="22"/>
  <c r="N26" i="22"/>
  <c r="D26" i="22"/>
  <c r="H26" i="22"/>
  <c r="H22" i="22"/>
  <c r="L26" i="22"/>
  <c r="L22" i="22"/>
  <c r="P26" i="22"/>
  <c r="G22" i="22"/>
  <c r="K22" i="22"/>
  <c r="O22" i="22"/>
  <c r="C26" i="22"/>
  <c r="G26" i="22"/>
  <c r="K26" i="22"/>
  <c r="O26" i="22"/>
  <c r="I22" i="22"/>
  <c r="C22" i="22"/>
  <c r="C24" i="22"/>
  <c r="B26" i="22"/>
  <c r="B28" i="22"/>
  <c r="L37" i="14" l="1"/>
  <c r="H37" i="14"/>
  <c r="C23" i="22"/>
  <c r="Q37" i="14"/>
  <c r="N32" i="14"/>
  <c r="I37" i="14"/>
  <c r="E37" i="14"/>
  <c r="F32" i="14"/>
  <c r="M37" i="14"/>
  <c r="L32" i="14"/>
  <c r="O37" i="14"/>
  <c r="J37" i="14"/>
  <c r="F37" i="14"/>
  <c r="H32" i="14"/>
  <c r="L31" i="14"/>
  <c r="K37" i="14"/>
  <c r="G37" i="14"/>
  <c r="C37" i="14"/>
  <c r="N37" i="14"/>
  <c r="H31" i="14"/>
  <c r="P31" i="14"/>
  <c r="J31" i="14"/>
  <c r="N31" i="14"/>
  <c r="F33" i="14"/>
  <c r="F31" i="14" s="1"/>
  <c r="C31" i="14"/>
  <c r="D31" i="14"/>
  <c r="Q32" i="14"/>
  <c r="Q31" i="14" s="1"/>
  <c r="M32" i="14"/>
  <c r="M31" i="14" s="1"/>
  <c r="I32" i="14"/>
  <c r="I31" i="14" s="1"/>
  <c r="E32" i="14"/>
  <c r="E31" i="14" s="1"/>
  <c r="O32" i="14"/>
  <c r="O31" i="14" s="1"/>
  <c r="K32" i="14"/>
  <c r="K31" i="14" s="1"/>
  <c r="G32" i="14"/>
  <c r="G31" i="14" s="1"/>
  <c r="Q20" i="10" l="1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G96" i="53" l="1"/>
  <c r="G97" i="53"/>
  <c r="G98" i="53"/>
  <c r="G99" i="53"/>
  <c r="C77" i="53"/>
  <c r="M77" i="53"/>
  <c r="C78" i="53"/>
  <c r="E78" i="53"/>
  <c r="G78" i="53"/>
  <c r="C79" i="53"/>
  <c r="E79" i="53"/>
  <c r="I79" i="53"/>
  <c r="K79" i="53"/>
  <c r="M79" i="53"/>
  <c r="O79" i="53"/>
  <c r="Q79" i="53"/>
  <c r="B80" i="53"/>
  <c r="C80" i="53"/>
  <c r="D80" i="53"/>
  <c r="E80" i="53"/>
  <c r="F80" i="53"/>
  <c r="G80" i="53"/>
  <c r="B81" i="53"/>
  <c r="C81" i="53"/>
  <c r="D81" i="53"/>
  <c r="E81" i="53"/>
  <c r="F81" i="53"/>
  <c r="G81" i="53"/>
  <c r="H81" i="53"/>
  <c r="I81" i="53"/>
  <c r="J81" i="53"/>
  <c r="K81" i="53"/>
  <c r="L81" i="53"/>
  <c r="M81" i="53"/>
  <c r="N81" i="53"/>
  <c r="O81" i="53"/>
  <c r="P81" i="53"/>
  <c r="Q81" i="53"/>
  <c r="B82" i="53"/>
  <c r="C82" i="53"/>
  <c r="E82" i="53"/>
  <c r="G82" i="53"/>
  <c r="K82" i="53"/>
  <c r="B83" i="53"/>
  <c r="C83" i="53"/>
  <c r="D83" i="53"/>
  <c r="E83" i="53"/>
  <c r="F83" i="53"/>
  <c r="G83" i="53"/>
  <c r="H83" i="53"/>
  <c r="J83" i="53"/>
  <c r="K83" i="53"/>
  <c r="M83" i="53"/>
  <c r="N83" i="53"/>
  <c r="O83" i="53"/>
  <c r="P83" i="53"/>
  <c r="Q83" i="53"/>
  <c r="B84" i="53"/>
  <c r="C84" i="53"/>
  <c r="D84" i="53"/>
  <c r="E84" i="53"/>
  <c r="F84" i="53"/>
  <c r="G84" i="53"/>
  <c r="H84" i="53"/>
  <c r="J84" i="53"/>
  <c r="K84" i="53"/>
  <c r="B85" i="53"/>
  <c r="C85" i="53"/>
  <c r="D85" i="53"/>
  <c r="E85" i="53"/>
  <c r="F85" i="53"/>
  <c r="G85" i="53"/>
  <c r="H85" i="53"/>
  <c r="I85" i="53"/>
  <c r="J85" i="53"/>
  <c r="K85" i="53"/>
  <c r="L85" i="53"/>
  <c r="M85" i="53"/>
  <c r="N85" i="53"/>
  <c r="O85" i="53"/>
  <c r="P85" i="53"/>
  <c r="Q85" i="53"/>
  <c r="C86" i="53"/>
  <c r="E86" i="53"/>
  <c r="G86" i="53"/>
  <c r="K86" i="53"/>
  <c r="M86" i="53"/>
  <c r="O86" i="53"/>
  <c r="B87" i="53"/>
  <c r="C87" i="53"/>
  <c r="D87" i="53"/>
  <c r="E87" i="53"/>
  <c r="F87" i="53"/>
  <c r="G87" i="53"/>
  <c r="B88" i="53"/>
  <c r="C88" i="53"/>
  <c r="D88" i="53"/>
  <c r="E88" i="53"/>
  <c r="F88" i="53"/>
  <c r="G88" i="53"/>
  <c r="H88" i="53"/>
  <c r="J88" i="53"/>
  <c r="K88" i="53"/>
  <c r="B89" i="53"/>
  <c r="C89" i="53"/>
  <c r="D89" i="53"/>
  <c r="E89" i="53"/>
  <c r="F89" i="53"/>
  <c r="G89" i="53"/>
  <c r="H89" i="53"/>
  <c r="I89" i="53"/>
  <c r="J89" i="53"/>
  <c r="K89" i="53"/>
  <c r="L89" i="53"/>
  <c r="M89" i="53"/>
  <c r="N89" i="53"/>
  <c r="O89" i="53"/>
  <c r="P89" i="53"/>
  <c r="Q89" i="53"/>
  <c r="C90" i="53"/>
  <c r="E90" i="53"/>
  <c r="K90" i="53"/>
  <c r="M90" i="53"/>
  <c r="O90" i="53"/>
  <c r="C106" i="53"/>
  <c r="G91" i="53"/>
  <c r="C91" i="53"/>
  <c r="B80" i="52"/>
  <c r="P78" i="52"/>
  <c r="J73" i="52"/>
  <c r="L73" i="52"/>
  <c r="L74" i="52"/>
  <c r="E75" i="52"/>
  <c r="K75" i="52"/>
  <c r="L75" i="52"/>
  <c r="P75" i="52"/>
  <c r="Q75" i="52"/>
  <c r="B99" i="52"/>
  <c r="L76" i="52"/>
  <c r="H77" i="52"/>
  <c r="L77" i="52"/>
  <c r="M77" i="52"/>
  <c r="K78" i="52"/>
  <c r="L78" i="52"/>
  <c r="D79" i="52"/>
  <c r="E79" i="52"/>
  <c r="H79" i="52"/>
  <c r="I79" i="52"/>
  <c r="L79" i="52"/>
  <c r="P79" i="52"/>
  <c r="F80" i="52"/>
  <c r="H80" i="52"/>
  <c r="J80" i="52"/>
  <c r="K80" i="52"/>
  <c r="L80" i="52"/>
  <c r="M80" i="52"/>
  <c r="F81" i="52"/>
  <c r="G81" i="52"/>
  <c r="H81" i="52"/>
  <c r="I81" i="52"/>
  <c r="J81" i="52"/>
  <c r="K81" i="52"/>
  <c r="L81" i="52"/>
  <c r="M81" i="52"/>
  <c r="H82" i="52"/>
  <c r="L82" i="52"/>
  <c r="P82" i="52"/>
  <c r="B83" i="52"/>
  <c r="C83" i="52"/>
  <c r="D83" i="52"/>
  <c r="E83" i="52"/>
  <c r="K83" i="52"/>
  <c r="L83" i="52"/>
  <c r="M83" i="52"/>
  <c r="N83" i="52"/>
  <c r="O83" i="52"/>
  <c r="P83" i="52"/>
  <c r="Q83" i="52"/>
  <c r="B84" i="52"/>
  <c r="C84" i="52"/>
  <c r="E84" i="52"/>
  <c r="F84" i="52"/>
  <c r="I84" i="52"/>
  <c r="J84" i="52"/>
  <c r="K84" i="52"/>
  <c r="L84" i="52"/>
  <c r="M84" i="52"/>
  <c r="N84" i="52"/>
  <c r="O84" i="52"/>
  <c r="P84" i="52"/>
  <c r="Q84" i="52"/>
  <c r="G85" i="52"/>
  <c r="H85" i="52"/>
  <c r="I85" i="52"/>
  <c r="J85" i="52"/>
  <c r="K85" i="52"/>
  <c r="L85" i="52"/>
  <c r="M85" i="52"/>
  <c r="N85" i="52"/>
  <c r="O85" i="52"/>
  <c r="P85" i="52"/>
  <c r="Q85" i="52"/>
  <c r="B86" i="52"/>
  <c r="E86" i="52"/>
  <c r="L86" i="52"/>
  <c r="F87" i="52"/>
  <c r="G87" i="52"/>
  <c r="H87" i="52"/>
  <c r="I87" i="52"/>
  <c r="J87" i="52"/>
  <c r="K87" i="52"/>
  <c r="L87" i="52"/>
  <c r="M87" i="52"/>
  <c r="F88" i="52"/>
  <c r="G88" i="52"/>
  <c r="H88" i="52"/>
  <c r="I88" i="52"/>
  <c r="J88" i="52"/>
  <c r="K88" i="52"/>
  <c r="L88" i="52"/>
  <c r="M88" i="52"/>
  <c r="N88" i="52"/>
  <c r="O88" i="52"/>
  <c r="Q88" i="52"/>
  <c r="G89" i="52"/>
  <c r="H89" i="52"/>
  <c r="I89" i="52"/>
  <c r="J89" i="52"/>
  <c r="K89" i="52"/>
  <c r="L89" i="52"/>
  <c r="M89" i="52"/>
  <c r="L90" i="52"/>
  <c r="P90" i="52"/>
  <c r="B91" i="52"/>
  <c r="D91" i="52"/>
  <c r="E91" i="52"/>
  <c r="G91" i="52"/>
  <c r="H91" i="52"/>
  <c r="L91" i="52"/>
  <c r="P91" i="52"/>
  <c r="H74" i="52"/>
  <c r="P74" i="52"/>
  <c r="J75" i="52"/>
  <c r="B76" i="52"/>
  <c r="H76" i="52"/>
  <c r="P76" i="52"/>
  <c r="H78" i="52"/>
  <c r="J79" i="52"/>
  <c r="J83" i="52"/>
  <c r="H84" i="52"/>
  <c r="H86" i="52"/>
  <c r="P86" i="52"/>
  <c r="B88" i="52"/>
  <c r="P88" i="52"/>
  <c r="N89" i="52"/>
  <c r="F91" i="52"/>
  <c r="J91" i="52"/>
  <c r="N91" i="52"/>
  <c r="B95" i="52"/>
  <c r="A3" i="51"/>
  <c r="C89" i="51"/>
  <c r="E73" i="51"/>
  <c r="F73" i="51"/>
  <c r="I73" i="51"/>
  <c r="J88" i="51"/>
  <c r="M78" i="51"/>
  <c r="N77" i="51"/>
  <c r="N73" i="51"/>
  <c r="Q73" i="51"/>
  <c r="B74" i="51"/>
  <c r="F97" i="52"/>
  <c r="B75" i="51"/>
  <c r="E75" i="51"/>
  <c r="G75" i="51"/>
  <c r="J75" i="51"/>
  <c r="O98" i="51"/>
  <c r="Q75" i="51"/>
  <c r="F77" i="51"/>
  <c r="I77" i="51"/>
  <c r="O100" i="51"/>
  <c r="E79" i="51"/>
  <c r="F79" i="51"/>
  <c r="H102" i="51"/>
  <c r="I79" i="51"/>
  <c r="J79" i="51"/>
  <c r="L102" i="51"/>
  <c r="M79" i="51"/>
  <c r="N79" i="51"/>
  <c r="O79" i="51"/>
  <c r="Q79" i="51"/>
  <c r="L81" i="51"/>
  <c r="B103" i="53"/>
  <c r="E82" i="51"/>
  <c r="F82" i="51"/>
  <c r="G103" i="51"/>
  <c r="I82" i="51"/>
  <c r="C83" i="51"/>
  <c r="D83" i="51"/>
  <c r="E83" i="51"/>
  <c r="F83" i="51"/>
  <c r="G83" i="51"/>
  <c r="I83" i="51"/>
  <c r="J83" i="51"/>
  <c r="L83" i="51"/>
  <c r="M83" i="51"/>
  <c r="N83" i="51"/>
  <c r="O83" i="51"/>
  <c r="P83" i="51"/>
  <c r="Q83" i="51"/>
  <c r="C84" i="51"/>
  <c r="D84" i="51"/>
  <c r="E84" i="51"/>
  <c r="F84" i="51"/>
  <c r="G84" i="51"/>
  <c r="I84" i="51"/>
  <c r="J84" i="51"/>
  <c r="M84" i="51"/>
  <c r="O84" i="51"/>
  <c r="B85" i="51"/>
  <c r="C85" i="51"/>
  <c r="D85" i="51"/>
  <c r="E85" i="51"/>
  <c r="G85" i="51"/>
  <c r="I85" i="51"/>
  <c r="B86" i="51"/>
  <c r="C104" i="51"/>
  <c r="E86" i="51"/>
  <c r="F86" i="51"/>
  <c r="G86" i="51"/>
  <c r="H104" i="51"/>
  <c r="I86" i="51"/>
  <c r="J86" i="51"/>
  <c r="M86" i="51"/>
  <c r="N86" i="51"/>
  <c r="K87" i="51"/>
  <c r="L87" i="51"/>
  <c r="C88" i="51"/>
  <c r="D88" i="51"/>
  <c r="E88" i="51"/>
  <c r="F88" i="51"/>
  <c r="G88" i="51"/>
  <c r="I88" i="51"/>
  <c r="L89" i="51"/>
  <c r="M89" i="51"/>
  <c r="B105" i="52"/>
  <c r="E90" i="51"/>
  <c r="F90" i="51"/>
  <c r="G90" i="51"/>
  <c r="I105" i="52"/>
  <c r="B91" i="51"/>
  <c r="C91" i="51"/>
  <c r="J91" i="51"/>
  <c r="M91" i="51"/>
  <c r="Q91" i="51"/>
  <c r="A70" i="51"/>
  <c r="B73" i="51"/>
  <c r="C74" i="51"/>
  <c r="F74" i="51"/>
  <c r="F75" i="51"/>
  <c r="I75" i="51"/>
  <c r="K75" i="51"/>
  <c r="N75" i="51"/>
  <c r="B76" i="51"/>
  <c r="F76" i="51"/>
  <c r="J76" i="51"/>
  <c r="N76" i="51"/>
  <c r="B77" i="51"/>
  <c r="E77" i="51"/>
  <c r="B79" i="51"/>
  <c r="B80" i="51"/>
  <c r="C80" i="51"/>
  <c r="F80" i="51"/>
  <c r="N80" i="51"/>
  <c r="B81" i="51"/>
  <c r="C81" i="51"/>
  <c r="F81" i="51"/>
  <c r="J81" i="51"/>
  <c r="N81" i="51"/>
  <c r="B83" i="51"/>
  <c r="B84" i="51"/>
  <c r="N84" i="51"/>
  <c r="F85" i="51"/>
  <c r="J85" i="51"/>
  <c r="B87" i="51"/>
  <c r="F87" i="51"/>
  <c r="J87" i="51"/>
  <c r="N87" i="51"/>
  <c r="B88" i="51"/>
  <c r="B89" i="51"/>
  <c r="N89" i="51"/>
  <c r="E91" i="51"/>
  <c r="F91" i="51"/>
  <c r="I91" i="51"/>
  <c r="N91" i="51"/>
  <c r="A93" i="51"/>
  <c r="K96" i="51"/>
  <c r="O97" i="51"/>
  <c r="K99" i="51"/>
  <c r="C102" i="51"/>
  <c r="F101" i="51"/>
  <c r="G101" i="51"/>
  <c r="K100" i="51"/>
  <c r="L105" i="51"/>
  <c r="N101" i="51"/>
  <c r="B37" i="50"/>
  <c r="E37" i="50"/>
  <c r="F34" i="50"/>
  <c r="H34" i="50"/>
  <c r="O35" i="50"/>
  <c r="C35" i="50"/>
  <c r="H35" i="50"/>
  <c r="I35" i="50"/>
  <c r="K36" i="50"/>
  <c r="H57" i="49"/>
  <c r="K57" i="49"/>
  <c r="M56" i="49"/>
  <c r="P59" i="49"/>
  <c r="B52" i="49"/>
  <c r="D52" i="49"/>
  <c r="G52" i="49"/>
  <c r="I52" i="49"/>
  <c r="J52" i="49"/>
  <c r="N52" i="49"/>
  <c r="O52" i="49"/>
  <c r="P52" i="49"/>
  <c r="Q52" i="49"/>
  <c r="B53" i="49"/>
  <c r="D53" i="49"/>
  <c r="E53" i="49"/>
  <c r="G53" i="49"/>
  <c r="H53" i="49"/>
  <c r="I53" i="49"/>
  <c r="J53" i="49"/>
  <c r="K53" i="49"/>
  <c r="M53" i="49"/>
  <c r="N53" i="49"/>
  <c r="O53" i="49"/>
  <c r="P53" i="49"/>
  <c r="Q53" i="49"/>
  <c r="D54" i="49"/>
  <c r="E54" i="49"/>
  <c r="F54" i="49"/>
  <c r="G54" i="49"/>
  <c r="H71" i="49"/>
  <c r="I54" i="49"/>
  <c r="J54" i="49"/>
  <c r="K71" i="49"/>
  <c r="L71" i="49"/>
  <c r="M71" i="49"/>
  <c r="N54" i="49"/>
  <c r="P71" i="49"/>
  <c r="Q54" i="49"/>
  <c r="C72" i="49"/>
  <c r="E72" i="49"/>
  <c r="F55" i="49"/>
  <c r="G55" i="49"/>
  <c r="I55" i="49"/>
  <c r="J55" i="49"/>
  <c r="O55" i="49"/>
  <c r="Q55" i="49"/>
  <c r="F56" i="49"/>
  <c r="H56" i="49"/>
  <c r="I56" i="49"/>
  <c r="K56" i="49"/>
  <c r="C57" i="49"/>
  <c r="D57" i="49"/>
  <c r="E57" i="49"/>
  <c r="O57" i="49"/>
  <c r="P57" i="49"/>
  <c r="B58" i="49"/>
  <c r="C75" i="49"/>
  <c r="E75" i="49"/>
  <c r="F58" i="49"/>
  <c r="H75" i="49"/>
  <c r="K75" i="49"/>
  <c r="L75" i="49"/>
  <c r="M75" i="49"/>
  <c r="N58" i="49"/>
  <c r="P75" i="49"/>
  <c r="B59" i="49"/>
  <c r="C59" i="49"/>
  <c r="D59" i="49"/>
  <c r="B60" i="49"/>
  <c r="C60" i="49"/>
  <c r="E60" i="49"/>
  <c r="F60" i="49"/>
  <c r="H60" i="49"/>
  <c r="I60" i="49"/>
  <c r="K60" i="49"/>
  <c r="L60" i="49"/>
  <c r="B61" i="49"/>
  <c r="D61" i="49"/>
  <c r="E61" i="49"/>
  <c r="F61" i="49"/>
  <c r="H61" i="49"/>
  <c r="I61" i="49"/>
  <c r="L61" i="49"/>
  <c r="B62" i="49"/>
  <c r="C62" i="49"/>
  <c r="D62" i="49"/>
  <c r="F62" i="49"/>
  <c r="G62" i="49"/>
  <c r="I62" i="49"/>
  <c r="J62" i="49"/>
  <c r="K62" i="49"/>
  <c r="N62" i="49"/>
  <c r="O62" i="49"/>
  <c r="Q62" i="49"/>
  <c r="B63" i="49"/>
  <c r="E63" i="49"/>
  <c r="F63" i="49"/>
  <c r="G63" i="49"/>
  <c r="H63" i="49"/>
  <c r="I63" i="49"/>
  <c r="J63" i="49"/>
  <c r="K63" i="49"/>
  <c r="L63" i="49"/>
  <c r="M63" i="49"/>
  <c r="N63" i="49"/>
  <c r="O63" i="49"/>
  <c r="Q63" i="49"/>
  <c r="C77" i="49"/>
  <c r="H77" i="49"/>
  <c r="K77" i="49"/>
  <c r="L64" i="49"/>
  <c r="M77" i="49"/>
  <c r="P77" i="49"/>
  <c r="C52" i="49"/>
  <c r="E52" i="49"/>
  <c r="H52" i="49"/>
  <c r="K52" i="49"/>
  <c r="L52" i="49"/>
  <c r="M52" i="49"/>
  <c r="C54" i="49"/>
  <c r="K54" i="49"/>
  <c r="L54" i="49"/>
  <c r="E55" i="49"/>
  <c r="H55" i="49"/>
  <c r="K55" i="49"/>
  <c r="L55" i="49"/>
  <c r="M55" i="49"/>
  <c r="P55" i="49"/>
  <c r="C56" i="49"/>
  <c r="D56" i="49"/>
  <c r="E56" i="49"/>
  <c r="C58" i="49"/>
  <c r="D58" i="49"/>
  <c r="E58" i="49"/>
  <c r="L58" i="49"/>
  <c r="E59" i="49"/>
  <c r="H59" i="49"/>
  <c r="K59" i="49"/>
  <c r="L59" i="49"/>
  <c r="D60" i="49"/>
  <c r="C61" i="49"/>
  <c r="K61" i="49"/>
  <c r="E62" i="49"/>
  <c r="H62" i="49"/>
  <c r="L62" i="49"/>
  <c r="M62" i="49"/>
  <c r="P62" i="49"/>
  <c r="C63" i="49"/>
  <c r="D63" i="49"/>
  <c r="P63" i="49"/>
  <c r="C64" i="49"/>
  <c r="D64" i="49"/>
  <c r="E64" i="49"/>
  <c r="H64" i="49"/>
  <c r="K64" i="49"/>
  <c r="P64" i="49"/>
  <c r="K68" i="49"/>
  <c r="C69" i="49"/>
  <c r="E69" i="49"/>
  <c r="G69" i="49"/>
  <c r="H69" i="49"/>
  <c r="I69" i="49"/>
  <c r="J69" i="49"/>
  <c r="K69" i="49"/>
  <c r="L69" i="49"/>
  <c r="M69" i="49"/>
  <c r="O69" i="49"/>
  <c r="P69" i="49"/>
  <c r="Q69" i="49"/>
  <c r="B70" i="49"/>
  <c r="D70" i="49"/>
  <c r="K70" i="49"/>
  <c r="M70" i="49"/>
  <c r="N70" i="49"/>
  <c r="O70" i="49"/>
  <c r="P70" i="49"/>
  <c r="Q70" i="49"/>
  <c r="C71" i="49"/>
  <c r="D71" i="49"/>
  <c r="E71" i="49"/>
  <c r="N71" i="49"/>
  <c r="Q71" i="49"/>
  <c r="G72" i="49"/>
  <c r="H72" i="49"/>
  <c r="I72" i="49"/>
  <c r="J72" i="49"/>
  <c r="K72" i="49"/>
  <c r="L72" i="49"/>
  <c r="M72" i="49"/>
  <c r="O72" i="49"/>
  <c r="P72" i="49"/>
  <c r="Q72" i="49"/>
  <c r="B75" i="49"/>
  <c r="D75" i="49"/>
  <c r="D77" i="49"/>
  <c r="E77" i="49"/>
  <c r="D52" i="48"/>
  <c r="G52" i="48"/>
  <c r="H52" i="48"/>
  <c r="K68" i="48"/>
  <c r="L55" i="48"/>
  <c r="M68" i="48"/>
  <c r="N36" i="46"/>
  <c r="O68" i="48"/>
  <c r="K69" i="48"/>
  <c r="Q52" i="48"/>
  <c r="C53" i="48"/>
  <c r="D53" i="48"/>
  <c r="G53" i="48"/>
  <c r="H53" i="48"/>
  <c r="D54" i="48"/>
  <c r="E71" i="48"/>
  <c r="F54" i="48"/>
  <c r="G71" i="48"/>
  <c r="H54" i="48"/>
  <c r="I54" i="48"/>
  <c r="K54" i="48"/>
  <c r="L54" i="48"/>
  <c r="M71" i="48"/>
  <c r="O54" i="48"/>
  <c r="Q55" i="48"/>
  <c r="B56" i="48"/>
  <c r="G56" i="48"/>
  <c r="H56" i="48"/>
  <c r="K57" i="48"/>
  <c r="B58" i="48"/>
  <c r="C58" i="48"/>
  <c r="E58" i="48"/>
  <c r="G58" i="48"/>
  <c r="H58" i="48"/>
  <c r="J58" i="48"/>
  <c r="K58" i="48"/>
  <c r="L58" i="48"/>
  <c r="O58" i="48"/>
  <c r="P58" i="48"/>
  <c r="Q59" i="48"/>
  <c r="B60" i="48"/>
  <c r="C60" i="48"/>
  <c r="D60" i="48"/>
  <c r="E60" i="48"/>
  <c r="F60" i="48"/>
  <c r="G60" i="48"/>
  <c r="H60" i="48"/>
  <c r="D61" i="48"/>
  <c r="H61" i="48"/>
  <c r="K62" i="48"/>
  <c r="Q62" i="48"/>
  <c r="B63" i="48"/>
  <c r="C63" i="48"/>
  <c r="D63" i="48"/>
  <c r="E63" i="48"/>
  <c r="F63" i="48"/>
  <c r="G63" i="48"/>
  <c r="H63" i="48"/>
  <c r="J63" i="48"/>
  <c r="K63" i="48"/>
  <c r="M63" i="48"/>
  <c r="N63" i="48"/>
  <c r="O63" i="48"/>
  <c r="Q63" i="48"/>
  <c r="B64" i="48"/>
  <c r="C64" i="48"/>
  <c r="D64" i="48"/>
  <c r="E64" i="48"/>
  <c r="G64" i="48"/>
  <c r="H64" i="48"/>
  <c r="I77" i="48"/>
  <c r="J64" i="48"/>
  <c r="K64" i="48"/>
  <c r="L64" i="48"/>
  <c r="O64" i="48"/>
  <c r="P64" i="48"/>
  <c r="Q53" i="48"/>
  <c r="Q54" i="48"/>
  <c r="D55" i="48"/>
  <c r="G55" i="48"/>
  <c r="Q56" i="48"/>
  <c r="D57" i="48"/>
  <c r="G57" i="48"/>
  <c r="H57" i="48"/>
  <c r="I57" i="48"/>
  <c r="O57" i="48"/>
  <c r="Q57" i="48"/>
  <c r="D58" i="48"/>
  <c r="Q58" i="48"/>
  <c r="Q60" i="48"/>
  <c r="Q61" i="48"/>
  <c r="D62" i="48"/>
  <c r="H62" i="48"/>
  <c r="I62" i="48"/>
  <c r="I63" i="48"/>
  <c r="L63" i="48"/>
  <c r="P63" i="48"/>
  <c r="Q64" i="48"/>
  <c r="A3" i="47"/>
  <c r="C59" i="47"/>
  <c r="F60" i="47"/>
  <c r="G60" i="47"/>
  <c r="I60" i="47"/>
  <c r="E52" i="47"/>
  <c r="F69" i="48"/>
  <c r="H69" i="47"/>
  <c r="K52" i="47"/>
  <c r="M52" i="47"/>
  <c r="N52" i="47"/>
  <c r="O52" i="47"/>
  <c r="B70" i="47"/>
  <c r="N70" i="47"/>
  <c r="B71" i="47"/>
  <c r="E54" i="47"/>
  <c r="F54" i="47"/>
  <c r="G54" i="47"/>
  <c r="H71" i="47"/>
  <c r="I54" i="47"/>
  <c r="K54" i="47"/>
  <c r="M54" i="47"/>
  <c r="N54" i="47"/>
  <c r="O54" i="47"/>
  <c r="Q71" i="48"/>
  <c r="G72" i="48"/>
  <c r="K55" i="47"/>
  <c r="M55" i="47"/>
  <c r="N55" i="47"/>
  <c r="O55" i="47"/>
  <c r="P72" i="47"/>
  <c r="Q72" i="48"/>
  <c r="D73" i="47"/>
  <c r="M56" i="47"/>
  <c r="O56" i="47"/>
  <c r="B74" i="47"/>
  <c r="G57" i="47"/>
  <c r="H74" i="48"/>
  <c r="K57" i="47"/>
  <c r="M57" i="47"/>
  <c r="N74" i="47"/>
  <c r="O57" i="47"/>
  <c r="B75" i="47"/>
  <c r="C58" i="47"/>
  <c r="E58" i="47"/>
  <c r="F58" i="47"/>
  <c r="G58" i="47"/>
  <c r="I58" i="47"/>
  <c r="J75" i="47"/>
  <c r="N58" i="47"/>
  <c r="E59" i="47"/>
  <c r="G59" i="47"/>
  <c r="J76" i="47"/>
  <c r="K59" i="47"/>
  <c r="L76" i="49"/>
  <c r="M59" i="47"/>
  <c r="O59" i="47"/>
  <c r="L60" i="47"/>
  <c r="M60" i="47"/>
  <c r="N60" i="47"/>
  <c r="P60" i="47"/>
  <c r="K61" i="47"/>
  <c r="L61" i="47"/>
  <c r="M61" i="47"/>
  <c r="N61" i="47"/>
  <c r="O61" i="47"/>
  <c r="P61" i="47"/>
  <c r="D62" i="47"/>
  <c r="E62" i="47"/>
  <c r="G62" i="47"/>
  <c r="K62" i="47"/>
  <c r="L62" i="47"/>
  <c r="N62" i="47"/>
  <c r="P62" i="47"/>
  <c r="B63" i="47"/>
  <c r="D63" i="47"/>
  <c r="E63" i="47"/>
  <c r="H63" i="47"/>
  <c r="I63" i="47"/>
  <c r="J63" i="47"/>
  <c r="K63" i="47"/>
  <c r="L63" i="47"/>
  <c r="M63" i="47"/>
  <c r="N63" i="47"/>
  <c r="O63" i="47"/>
  <c r="P63" i="47"/>
  <c r="Q63" i="47"/>
  <c r="B77" i="47"/>
  <c r="C64" i="47"/>
  <c r="D77" i="47"/>
  <c r="E64" i="47"/>
  <c r="F64" i="47"/>
  <c r="G64" i="47"/>
  <c r="I64" i="47"/>
  <c r="J77" i="47"/>
  <c r="Q64" i="47"/>
  <c r="A49" i="47"/>
  <c r="G52" i="47"/>
  <c r="E53" i="47"/>
  <c r="G53" i="47"/>
  <c r="I53" i="47"/>
  <c r="K53" i="47"/>
  <c r="O53" i="47"/>
  <c r="F55" i="47"/>
  <c r="F56" i="47"/>
  <c r="I56" i="47"/>
  <c r="K56" i="47"/>
  <c r="K58" i="47"/>
  <c r="M58" i="47"/>
  <c r="O58" i="47"/>
  <c r="K60" i="47"/>
  <c r="O60" i="47"/>
  <c r="M62" i="47"/>
  <c r="O62" i="47"/>
  <c r="C63" i="47"/>
  <c r="F63" i="47"/>
  <c r="G63" i="47"/>
  <c r="K64" i="47"/>
  <c r="M64" i="47"/>
  <c r="N64" i="47"/>
  <c r="O64" i="47"/>
  <c r="A66" i="47"/>
  <c r="B72" i="47"/>
  <c r="J73" i="47"/>
  <c r="N77" i="47"/>
  <c r="H34" i="46"/>
  <c r="I34" i="46"/>
  <c r="J34" i="46"/>
  <c r="L34" i="46"/>
  <c r="P34" i="46"/>
  <c r="E72" i="47"/>
  <c r="H70" i="47"/>
  <c r="O36" i="46"/>
  <c r="B37" i="46"/>
  <c r="H37" i="46"/>
  <c r="H178" i="6" s="1"/>
  <c r="J37" i="46"/>
  <c r="L37" i="46"/>
  <c r="K34" i="46"/>
  <c r="H35" i="46"/>
  <c r="J35" i="46"/>
  <c r="L35" i="46"/>
  <c r="B36" i="46"/>
  <c r="D36" i="46"/>
  <c r="F36" i="46"/>
  <c r="H36" i="46"/>
  <c r="J36" i="46"/>
  <c r="L36" i="46"/>
  <c r="P37" i="46"/>
  <c r="C67" i="45"/>
  <c r="D67" i="45"/>
  <c r="N73" i="45"/>
  <c r="O72" i="45"/>
  <c r="P68" i="45"/>
  <c r="Q72" i="45"/>
  <c r="I81" i="45"/>
  <c r="J81" i="45"/>
  <c r="K81" i="45"/>
  <c r="L81" i="45"/>
  <c r="F64" i="45"/>
  <c r="L64" i="45"/>
  <c r="M64" i="45"/>
  <c r="E83" i="45"/>
  <c r="N83" i="45"/>
  <c r="P65" i="45"/>
  <c r="Q65" i="45"/>
  <c r="B84" i="45"/>
  <c r="C84" i="45"/>
  <c r="D84" i="45"/>
  <c r="E66" i="45"/>
  <c r="F84" i="45"/>
  <c r="G84" i="45"/>
  <c r="H66" i="45"/>
  <c r="I66" i="45"/>
  <c r="Q84" i="45"/>
  <c r="K67" i="45"/>
  <c r="M67" i="45"/>
  <c r="P67" i="45"/>
  <c r="Q67" i="45"/>
  <c r="E68" i="45"/>
  <c r="B69" i="45"/>
  <c r="D69" i="45"/>
  <c r="H69" i="45"/>
  <c r="L69" i="45"/>
  <c r="N69" i="45"/>
  <c r="O69" i="45"/>
  <c r="P69" i="45"/>
  <c r="Q69" i="45"/>
  <c r="D70" i="45"/>
  <c r="E70" i="45"/>
  <c r="F70" i="45"/>
  <c r="G70" i="45"/>
  <c r="H70" i="45"/>
  <c r="I70" i="45"/>
  <c r="J70" i="45"/>
  <c r="K70" i="45"/>
  <c r="L70" i="45"/>
  <c r="M70" i="45"/>
  <c r="N70" i="45"/>
  <c r="O70" i="45"/>
  <c r="P70" i="45"/>
  <c r="B71" i="45"/>
  <c r="C71" i="45"/>
  <c r="D71" i="45"/>
  <c r="H71" i="45"/>
  <c r="K71" i="45"/>
  <c r="N71" i="45"/>
  <c r="P71" i="45"/>
  <c r="Q71" i="45"/>
  <c r="E72" i="45"/>
  <c r="G72" i="45"/>
  <c r="H72" i="45"/>
  <c r="I72" i="45"/>
  <c r="J72" i="45"/>
  <c r="H73" i="45"/>
  <c r="J73" i="45"/>
  <c r="K73" i="45"/>
  <c r="B74" i="45"/>
  <c r="C74" i="45"/>
  <c r="D74" i="45"/>
  <c r="F74" i="45"/>
  <c r="G74" i="45"/>
  <c r="H74" i="45"/>
  <c r="I74" i="45"/>
  <c r="J74" i="45"/>
  <c r="K74" i="45"/>
  <c r="L74" i="45"/>
  <c r="M74" i="45"/>
  <c r="N74" i="45"/>
  <c r="O74" i="45"/>
  <c r="P74" i="45"/>
  <c r="Q74" i="45"/>
  <c r="B75" i="45"/>
  <c r="C75" i="45"/>
  <c r="D75" i="45"/>
  <c r="E75" i="45"/>
  <c r="F75" i="45"/>
  <c r="G75" i="45"/>
  <c r="H75" i="45"/>
  <c r="J75" i="45"/>
  <c r="K75" i="45"/>
  <c r="L75" i="45"/>
  <c r="O75" i="45"/>
  <c r="P75" i="45"/>
  <c r="B90" i="45"/>
  <c r="C90" i="45"/>
  <c r="D76" i="45"/>
  <c r="E90" i="45"/>
  <c r="F90" i="45"/>
  <c r="G90" i="45"/>
  <c r="H76" i="45"/>
  <c r="I90" i="45"/>
  <c r="J90" i="45"/>
  <c r="K90" i="45"/>
  <c r="L76" i="45"/>
  <c r="M90" i="45"/>
  <c r="N90" i="45"/>
  <c r="O90" i="45"/>
  <c r="P76" i="45"/>
  <c r="Q90" i="45"/>
  <c r="J63" i="45"/>
  <c r="K63" i="45"/>
  <c r="L63" i="45"/>
  <c r="M63" i="45"/>
  <c r="N63" i="45"/>
  <c r="O63" i="45"/>
  <c r="P63" i="45"/>
  <c r="Q63" i="45"/>
  <c r="B64" i="45"/>
  <c r="D64" i="45"/>
  <c r="E64" i="45"/>
  <c r="G64" i="45"/>
  <c r="H64" i="45"/>
  <c r="I64" i="45"/>
  <c r="J64" i="45"/>
  <c r="K64" i="45"/>
  <c r="E65" i="45"/>
  <c r="F65" i="45"/>
  <c r="G65" i="45"/>
  <c r="H65" i="45"/>
  <c r="I65" i="45"/>
  <c r="J65" i="45"/>
  <c r="K65" i="45"/>
  <c r="L65" i="45"/>
  <c r="M65" i="45"/>
  <c r="N65" i="45"/>
  <c r="Q66" i="45"/>
  <c r="E67" i="45"/>
  <c r="F67" i="45"/>
  <c r="H67" i="45"/>
  <c r="I67" i="45"/>
  <c r="J67" i="45"/>
  <c r="L67" i="45"/>
  <c r="N67" i="45"/>
  <c r="O67" i="45"/>
  <c r="F68" i="45"/>
  <c r="H68" i="45"/>
  <c r="I68" i="45"/>
  <c r="Q68" i="45"/>
  <c r="C69" i="45"/>
  <c r="E69" i="45"/>
  <c r="F69" i="45"/>
  <c r="I69" i="45"/>
  <c r="J69" i="45"/>
  <c r="K69" i="45"/>
  <c r="M69" i="45"/>
  <c r="B70" i="45"/>
  <c r="C70" i="45"/>
  <c r="Q70" i="45"/>
  <c r="E71" i="45"/>
  <c r="F71" i="45"/>
  <c r="I71" i="45"/>
  <c r="F72" i="45"/>
  <c r="E73" i="45"/>
  <c r="F73" i="45"/>
  <c r="I73" i="45"/>
  <c r="M73" i="45"/>
  <c r="E74" i="45"/>
  <c r="I75" i="45"/>
  <c r="M75" i="45"/>
  <c r="N75" i="45"/>
  <c r="Q75" i="45"/>
  <c r="B76" i="45"/>
  <c r="C76" i="45"/>
  <c r="E76" i="45"/>
  <c r="F76" i="45"/>
  <c r="I76" i="45"/>
  <c r="O76" i="45"/>
  <c r="Q76" i="45"/>
  <c r="M81" i="45"/>
  <c r="N81" i="45"/>
  <c r="O81" i="45"/>
  <c r="P81" i="45"/>
  <c r="Q81" i="45"/>
  <c r="B82" i="45"/>
  <c r="D82" i="45"/>
  <c r="E82" i="45"/>
  <c r="F82" i="45"/>
  <c r="G82" i="45"/>
  <c r="H82" i="45"/>
  <c r="I82" i="45"/>
  <c r="J82" i="45"/>
  <c r="K82" i="45"/>
  <c r="L82" i="45"/>
  <c r="F83" i="45"/>
  <c r="G83" i="45"/>
  <c r="H83" i="45"/>
  <c r="I83" i="45"/>
  <c r="J83" i="45"/>
  <c r="K83" i="45"/>
  <c r="L83" i="45"/>
  <c r="M83" i="45"/>
  <c r="B88" i="45"/>
  <c r="C88" i="45"/>
  <c r="E88" i="45"/>
  <c r="F88" i="45"/>
  <c r="G88" i="45"/>
  <c r="I88" i="45"/>
  <c r="J88" i="45"/>
  <c r="K88" i="45"/>
  <c r="M88" i="45"/>
  <c r="N88" i="45"/>
  <c r="O88" i="45"/>
  <c r="Q88" i="45"/>
  <c r="G89" i="45"/>
  <c r="B76" i="44"/>
  <c r="I36" i="42"/>
  <c r="M36" i="42"/>
  <c r="O36" i="42"/>
  <c r="P63" i="44"/>
  <c r="G63" i="44"/>
  <c r="J63" i="44"/>
  <c r="F64" i="44"/>
  <c r="G64" i="44"/>
  <c r="H64" i="44"/>
  <c r="J64" i="44"/>
  <c r="K64" i="44"/>
  <c r="L64" i="44"/>
  <c r="Q65" i="44"/>
  <c r="D66" i="44"/>
  <c r="E66" i="44"/>
  <c r="F66" i="44"/>
  <c r="G66" i="44"/>
  <c r="H66" i="44"/>
  <c r="J67" i="44"/>
  <c r="O67" i="44"/>
  <c r="P67" i="44"/>
  <c r="Q67" i="44"/>
  <c r="D68" i="44"/>
  <c r="K68" i="44"/>
  <c r="B69" i="44"/>
  <c r="C69" i="44"/>
  <c r="D69" i="44"/>
  <c r="E69" i="44"/>
  <c r="F69" i="44"/>
  <c r="G69" i="44"/>
  <c r="H69" i="44"/>
  <c r="I69" i="44"/>
  <c r="J69" i="44"/>
  <c r="K69" i="44"/>
  <c r="L69" i="44"/>
  <c r="M69" i="44"/>
  <c r="N69" i="44"/>
  <c r="O69" i="44"/>
  <c r="P69" i="44"/>
  <c r="Q69" i="44"/>
  <c r="E70" i="44"/>
  <c r="F70" i="44"/>
  <c r="G70" i="44"/>
  <c r="H70" i="44"/>
  <c r="Q70" i="44"/>
  <c r="B71" i="44"/>
  <c r="C71" i="44"/>
  <c r="J71" i="44"/>
  <c r="M71" i="44"/>
  <c r="Q71" i="44"/>
  <c r="D72" i="44"/>
  <c r="J72" i="44"/>
  <c r="K72" i="44"/>
  <c r="D73" i="44"/>
  <c r="G73" i="44"/>
  <c r="H73" i="44"/>
  <c r="J73" i="44"/>
  <c r="B74" i="44"/>
  <c r="C74" i="44"/>
  <c r="D74" i="44"/>
  <c r="E74" i="44"/>
  <c r="G74" i="44"/>
  <c r="H74" i="44"/>
  <c r="J74" i="44"/>
  <c r="K74" i="44"/>
  <c r="L74" i="44"/>
  <c r="Q74" i="44"/>
  <c r="B75" i="44"/>
  <c r="C75" i="44"/>
  <c r="D75" i="44"/>
  <c r="E75" i="44"/>
  <c r="F75" i="44"/>
  <c r="G75" i="44"/>
  <c r="H75" i="44"/>
  <c r="I75" i="44"/>
  <c r="J75" i="44"/>
  <c r="K75" i="44"/>
  <c r="M75" i="44"/>
  <c r="N75" i="44"/>
  <c r="Q75" i="44"/>
  <c r="D76" i="44"/>
  <c r="E76" i="44"/>
  <c r="F76" i="44"/>
  <c r="G76" i="44"/>
  <c r="N76" i="44"/>
  <c r="O76" i="44"/>
  <c r="Q76" i="44"/>
  <c r="D63" i="44"/>
  <c r="L63" i="44"/>
  <c r="D64" i="44"/>
  <c r="D65" i="44"/>
  <c r="H65" i="44"/>
  <c r="J65" i="44"/>
  <c r="K65" i="44"/>
  <c r="L65" i="44"/>
  <c r="N65" i="44"/>
  <c r="O65" i="44"/>
  <c r="P65" i="44"/>
  <c r="C68" i="44"/>
  <c r="G68" i="44"/>
  <c r="H68" i="44"/>
  <c r="J68" i="44"/>
  <c r="L68" i="44"/>
  <c r="D70" i="44"/>
  <c r="D71" i="44"/>
  <c r="G71" i="44"/>
  <c r="H72" i="44"/>
  <c r="L72" i="44"/>
  <c r="N72" i="44"/>
  <c r="O72" i="44"/>
  <c r="P72" i="44"/>
  <c r="C73" i="44"/>
  <c r="F73" i="44"/>
  <c r="L75" i="44"/>
  <c r="O75" i="44"/>
  <c r="P75" i="44"/>
  <c r="M81" i="44"/>
  <c r="E83" i="44"/>
  <c r="E85" i="44"/>
  <c r="A3" i="43"/>
  <c r="E80" i="45"/>
  <c r="I80" i="45"/>
  <c r="M80" i="45"/>
  <c r="Q80" i="45"/>
  <c r="B63" i="43"/>
  <c r="F63" i="43"/>
  <c r="G81" i="44"/>
  <c r="B64" i="43"/>
  <c r="E64" i="43"/>
  <c r="F64" i="43"/>
  <c r="G82" i="44"/>
  <c r="I64" i="43"/>
  <c r="N64" i="43"/>
  <c r="B65" i="43"/>
  <c r="E65" i="43"/>
  <c r="F65" i="43"/>
  <c r="G83" i="44"/>
  <c r="M83" i="44"/>
  <c r="O83" i="44"/>
  <c r="B66" i="43"/>
  <c r="E66" i="43"/>
  <c r="F66" i="43"/>
  <c r="G84" i="44"/>
  <c r="H66" i="43"/>
  <c r="O84" i="44"/>
  <c r="C85" i="44"/>
  <c r="D85" i="44"/>
  <c r="G67" i="43"/>
  <c r="N85" i="44"/>
  <c r="O85" i="44"/>
  <c r="E86" i="44"/>
  <c r="O86" i="44"/>
  <c r="P86" i="44"/>
  <c r="L87" i="44"/>
  <c r="B70" i="43"/>
  <c r="D88" i="43"/>
  <c r="F70" i="43"/>
  <c r="H70" i="43"/>
  <c r="J70" i="43"/>
  <c r="L88" i="43"/>
  <c r="O88" i="44"/>
  <c r="D89" i="44"/>
  <c r="L89" i="44"/>
  <c r="B72" i="43"/>
  <c r="C72" i="43"/>
  <c r="E72" i="43"/>
  <c r="F72" i="43"/>
  <c r="G72" i="43"/>
  <c r="B73" i="43"/>
  <c r="C73" i="43"/>
  <c r="E73" i="43"/>
  <c r="F73" i="43"/>
  <c r="H73" i="43"/>
  <c r="B74" i="43"/>
  <c r="C74" i="43"/>
  <c r="E74" i="43"/>
  <c r="F74" i="43"/>
  <c r="G74" i="43"/>
  <c r="H74" i="43"/>
  <c r="I74" i="43"/>
  <c r="K74" i="43"/>
  <c r="L74" i="43"/>
  <c r="M74" i="43"/>
  <c r="N74" i="43"/>
  <c r="O74" i="43"/>
  <c r="B75" i="43"/>
  <c r="C75" i="43"/>
  <c r="D75" i="43"/>
  <c r="E75" i="43"/>
  <c r="F75" i="43"/>
  <c r="G75" i="43"/>
  <c r="H75" i="43"/>
  <c r="I75" i="43"/>
  <c r="J75" i="43"/>
  <c r="L75" i="43"/>
  <c r="M75" i="43"/>
  <c r="N75" i="43"/>
  <c r="O75" i="43"/>
  <c r="P75" i="43"/>
  <c r="Q75" i="43"/>
  <c r="B76" i="43"/>
  <c r="F76" i="43"/>
  <c r="H76" i="43"/>
  <c r="J76" i="43"/>
  <c r="O90" i="44"/>
  <c r="A60" i="43"/>
  <c r="C65" i="43"/>
  <c r="G65" i="43"/>
  <c r="K68" i="43"/>
  <c r="O68" i="43"/>
  <c r="C69" i="43"/>
  <c r="C71" i="43"/>
  <c r="G71" i="43"/>
  <c r="K75" i="43"/>
  <c r="A78" i="43"/>
  <c r="L84" i="43"/>
  <c r="L85" i="43"/>
  <c r="D89" i="43"/>
  <c r="G36" i="42"/>
  <c r="H81" i="43"/>
  <c r="B37" i="42"/>
  <c r="C37" i="42"/>
  <c r="C177" i="6" s="1"/>
  <c r="D37" i="42"/>
  <c r="E37" i="42"/>
  <c r="F37" i="42"/>
  <c r="G37" i="42"/>
  <c r="G177" i="6" s="1"/>
  <c r="L37" i="42"/>
  <c r="B34" i="42"/>
  <c r="C34" i="42"/>
  <c r="E34" i="42"/>
  <c r="Q35" i="42"/>
  <c r="K36" i="42"/>
  <c r="G56" i="41"/>
  <c r="J65" i="41"/>
  <c r="K65" i="41"/>
  <c r="L65" i="41"/>
  <c r="N55" i="41"/>
  <c r="B51" i="41"/>
  <c r="D72" i="41"/>
  <c r="E51" i="41"/>
  <c r="J72" i="41"/>
  <c r="K72" i="41"/>
  <c r="L72" i="41"/>
  <c r="M51" i="41"/>
  <c r="N72" i="41"/>
  <c r="O72" i="41"/>
  <c r="B73" i="41"/>
  <c r="C73" i="41"/>
  <c r="F73" i="41"/>
  <c r="H52" i="41"/>
  <c r="I52" i="41"/>
  <c r="J52" i="41"/>
  <c r="K52" i="41"/>
  <c r="L52" i="41"/>
  <c r="M52" i="41"/>
  <c r="N52" i="41"/>
  <c r="P52" i="41"/>
  <c r="Q52" i="41"/>
  <c r="C53" i="41"/>
  <c r="D53" i="41"/>
  <c r="G74" i="41"/>
  <c r="I53" i="41"/>
  <c r="J74" i="41"/>
  <c r="L53" i="41"/>
  <c r="N74" i="41"/>
  <c r="B75" i="41"/>
  <c r="E54" i="41"/>
  <c r="H54" i="41"/>
  <c r="I54" i="41"/>
  <c r="L54" i="41"/>
  <c r="M54" i="41"/>
  <c r="Q54" i="41"/>
  <c r="C55" i="41"/>
  <c r="D55" i="41"/>
  <c r="J56" i="41"/>
  <c r="L56" i="41"/>
  <c r="P56" i="41"/>
  <c r="Q56" i="41"/>
  <c r="B57" i="41"/>
  <c r="C57" i="41"/>
  <c r="D57" i="41"/>
  <c r="G57" i="41"/>
  <c r="B58" i="41"/>
  <c r="C58" i="41"/>
  <c r="D58" i="41"/>
  <c r="E58" i="41"/>
  <c r="F58" i="41"/>
  <c r="I58" i="41"/>
  <c r="J58" i="41"/>
  <c r="M58" i="41"/>
  <c r="N58" i="41"/>
  <c r="O58" i="41"/>
  <c r="P58" i="41"/>
  <c r="Q58" i="41"/>
  <c r="H59" i="41"/>
  <c r="J59" i="41"/>
  <c r="K59" i="41"/>
  <c r="L59" i="41"/>
  <c r="I60" i="41"/>
  <c r="J60" i="41"/>
  <c r="L60" i="41"/>
  <c r="P60" i="41"/>
  <c r="Q60" i="41"/>
  <c r="B61" i="41"/>
  <c r="C61" i="41"/>
  <c r="D61" i="41"/>
  <c r="E61" i="41"/>
  <c r="F61" i="41"/>
  <c r="G61" i="41"/>
  <c r="H61" i="41"/>
  <c r="I61" i="41"/>
  <c r="M61" i="41"/>
  <c r="Q61" i="41"/>
  <c r="B62" i="41"/>
  <c r="E62" i="41"/>
  <c r="F62" i="41"/>
  <c r="G62" i="41"/>
  <c r="H62" i="41"/>
  <c r="I62" i="41"/>
  <c r="K62" i="41"/>
  <c r="L62" i="41"/>
  <c r="M62" i="41"/>
  <c r="N62" i="41"/>
  <c r="O62" i="41"/>
  <c r="P62" i="41"/>
  <c r="Q62" i="41"/>
  <c r="P63" i="41"/>
  <c r="Q63" i="41"/>
  <c r="B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C65" i="41"/>
  <c r="D65" i="41"/>
  <c r="G65" i="41"/>
  <c r="Q65" i="41"/>
  <c r="E66" i="41"/>
  <c r="F81" i="41"/>
  <c r="I66" i="41"/>
  <c r="M66" i="41"/>
  <c r="Q66" i="41"/>
  <c r="B67" i="41"/>
  <c r="C67" i="41"/>
  <c r="D82" i="41"/>
  <c r="E67" i="41"/>
  <c r="F67" i="41"/>
  <c r="H67" i="41"/>
  <c r="I67" i="41"/>
  <c r="M67" i="41"/>
  <c r="Q67" i="41"/>
  <c r="D51" i="41"/>
  <c r="F51" i="41"/>
  <c r="G51" i="41"/>
  <c r="H51" i="41"/>
  <c r="J51" i="41"/>
  <c r="K51" i="41"/>
  <c r="L51" i="41"/>
  <c r="O51" i="41"/>
  <c r="P51" i="41"/>
  <c r="C52" i="41"/>
  <c r="D52" i="41"/>
  <c r="F52" i="41"/>
  <c r="G52" i="41"/>
  <c r="B53" i="41"/>
  <c r="P53" i="41"/>
  <c r="B54" i="41"/>
  <c r="C54" i="41"/>
  <c r="D54" i="41"/>
  <c r="F54" i="41"/>
  <c r="G54" i="41"/>
  <c r="J54" i="41"/>
  <c r="N54" i="41"/>
  <c r="O54" i="41"/>
  <c r="P54" i="41"/>
  <c r="C56" i="41"/>
  <c r="D56" i="41"/>
  <c r="G58" i="41"/>
  <c r="H58" i="41"/>
  <c r="K58" i="41"/>
  <c r="L58" i="41"/>
  <c r="B59" i="41"/>
  <c r="C59" i="41"/>
  <c r="D59" i="41"/>
  <c r="G59" i="41"/>
  <c r="C60" i="41"/>
  <c r="D60" i="41"/>
  <c r="H60" i="41"/>
  <c r="K60" i="41"/>
  <c r="J61" i="41"/>
  <c r="K61" i="41"/>
  <c r="L61" i="41"/>
  <c r="N61" i="41"/>
  <c r="O61" i="41"/>
  <c r="P61" i="41"/>
  <c r="C62" i="41"/>
  <c r="D62" i="41"/>
  <c r="J62" i="41"/>
  <c r="D63" i="41"/>
  <c r="G63" i="41"/>
  <c r="H63" i="41"/>
  <c r="J63" i="41"/>
  <c r="L63" i="41"/>
  <c r="C64" i="41"/>
  <c r="D64" i="41"/>
  <c r="N65" i="41"/>
  <c r="O65" i="41"/>
  <c r="B66" i="41"/>
  <c r="C66" i="41"/>
  <c r="D66" i="41"/>
  <c r="G66" i="41"/>
  <c r="H66" i="41"/>
  <c r="J67" i="41"/>
  <c r="K67" i="41"/>
  <c r="L67" i="41"/>
  <c r="N67" i="41"/>
  <c r="O67" i="41"/>
  <c r="P67" i="41"/>
  <c r="B72" i="41"/>
  <c r="E72" i="41"/>
  <c r="F72" i="41"/>
  <c r="G72" i="41"/>
  <c r="H72" i="41"/>
  <c r="P72" i="41"/>
  <c r="D73" i="41"/>
  <c r="G73" i="41"/>
  <c r="H73" i="41"/>
  <c r="I73" i="41"/>
  <c r="J73" i="41"/>
  <c r="K73" i="41"/>
  <c r="L73" i="41"/>
  <c r="M73" i="41"/>
  <c r="N73" i="41"/>
  <c r="P73" i="41"/>
  <c r="Q73" i="41"/>
  <c r="B74" i="41"/>
  <c r="C74" i="41"/>
  <c r="D74" i="41"/>
  <c r="P74" i="41"/>
  <c r="C75" i="41"/>
  <c r="D75" i="41"/>
  <c r="E75" i="41"/>
  <c r="F75" i="41"/>
  <c r="G75" i="41"/>
  <c r="I75" i="41"/>
  <c r="J75" i="41"/>
  <c r="L75" i="41"/>
  <c r="M75" i="41"/>
  <c r="N75" i="41"/>
  <c r="O75" i="41"/>
  <c r="P75" i="41"/>
  <c r="Q75" i="41"/>
  <c r="B81" i="41"/>
  <c r="C81" i="41"/>
  <c r="D81" i="41"/>
  <c r="G81" i="41"/>
  <c r="H81" i="41"/>
  <c r="H82" i="41"/>
  <c r="J82" i="41"/>
  <c r="K82" i="41"/>
  <c r="L82" i="41"/>
  <c r="N82" i="41"/>
  <c r="O82" i="41"/>
  <c r="P82" i="41"/>
  <c r="B36" i="38"/>
  <c r="D64" i="40"/>
  <c r="F36" i="38"/>
  <c r="J36" i="38"/>
  <c r="L57" i="40"/>
  <c r="M57" i="40"/>
  <c r="N51" i="40"/>
  <c r="O51" i="40"/>
  <c r="P51" i="40"/>
  <c r="D52" i="40"/>
  <c r="E52" i="40"/>
  <c r="Q52" i="40"/>
  <c r="B53" i="40"/>
  <c r="E53" i="40"/>
  <c r="F53" i="40"/>
  <c r="G53" i="40"/>
  <c r="H53" i="40"/>
  <c r="I53" i="40"/>
  <c r="J53" i="40"/>
  <c r="K53" i="40"/>
  <c r="L53" i="40"/>
  <c r="N54" i="40"/>
  <c r="Q54" i="40"/>
  <c r="O56" i="40"/>
  <c r="Q56" i="40"/>
  <c r="E57" i="40"/>
  <c r="N57" i="40"/>
  <c r="O57" i="40"/>
  <c r="Q57" i="40"/>
  <c r="B58" i="40"/>
  <c r="E58" i="40"/>
  <c r="F59" i="40"/>
  <c r="I59" i="40"/>
  <c r="J59" i="40"/>
  <c r="L59" i="40"/>
  <c r="N59" i="40"/>
  <c r="Q59" i="40"/>
  <c r="G60" i="40"/>
  <c r="O60" i="40"/>
  <c r="P60" i="40"/>
  <c r="E61" i="40"/>
  <c r="N61" i="40"/>
  <c r="B62" i="40"/>
  <c r="C62" i="40"/>
  <c r="D62" i="40"/>
  <c r="F62" i="40"/>
  <c r="G62" i="40"/>
  <c r="H62" i="40"/>
  <c r="J62" i="40"/>
  <c r="N62" i="40"/>
  <c r="Q62" i="40"/>
  <c r="N63" i="40"/>
  <c r="O63" i="40"/>
  <c r="P63" i="40"/>
  <c r="Q63" i="40"/>
  <c r="N64" i="40"/>
  <c r="N65" i="40"/>
  <c r="O65" i="40"/>
  <c r="P65" i="40"/>
  <c r="H66" i="40"/>
  <c r="I66" i="40"/>
  <c r="K66" i="40"/>
  <c r="L66" i="40"/>
  <c r="O66" i="40"/>
  <c r="P66" i="40"/>
  <c r="Q66" i="40"/>
  <c r="C67" i="40"/>
  <c r="D67" i="40"/>
  <c r="E67" i="40"/>
  <c r="N67" i="40"/>
  <c r="O67" i="40"/>
  <c r="P67" i="40"/>
  <c r="Q67" i="40"/>
  <c r="C51" i="40"/>
  <c r="H52" i="40"/>
  <c r="I52" i="40"/>
  <c r="K52" i="40"/>
  <c r="L52" i="40"/>
  <c r="M52" i="40"/>
  <c r="O52" i="40"/>
  <c r="P52" i="40"/>
  <c r="M53" i="40"/>
  <c r="O53" i="40"/>
  <c r="P53" i="40"/>
  <c r="O54" i="40"/>
  <c r="P54" i="40"/>
  <c r="D55" i="40"/>
  <c r="E55" i="40"/>
  <c r="O55" i="40"/>
  <c r="P55" i="40"/>
  <c r="P56" i="40"/>
  <c r="P57" i="40"/>
  <c r="M58" i="40"/>
  <c r="O58" i="40"/>
  <c r="P58" i="40"/>
  <c r="D59" i="40"/>
  <c r="E59" i="40"/>
  <c r="G59" i="40"/>
  <c r="H59" i="40"/>
  <c r="K59" i="40"/>
  <c r="M59" i="40"/>
  <c r="O59" i="40"/>
  <c r="P59" i="40"/>
  <c r="C60" i="40"/>
  <c r="O61" i="40"/>
  <c r="P61" i="40"/>
  <c r="Q61" i="40"/>
  <c r="E62" i="40"/>
  <c r="I62" i="40"/>
  <c r="K62" i="40"/>
  <c r="L62" i="40"/>
  <c r="M62" i="40"/>
  <c r="O62" i="40"/>
  <c r="P62" i="40"/>
  <c r="E63" i="40"/>
  <c r="K64" i="40"/>
  <c r="L64" i="40"/>
  <c r="M64" i="40"/>
  <c r="O64" i="40"/>
  <c r="P64" i="40"/>
  <c r="Q64" i="40"/>
  <c r="E65" i="40"/>
  <c r="A3" i="39"/>
  <c r="J71" i="40"/>
  <c r="N71" i="40"/>
  <c r="E73" i="39"/>
  <c r="I73" i="39"/>
  <c r="L73" i="40"/>
  <c r="E74" i="39"/>
  <c r="O74" i="40"/>
  <c r="E75" i="39"/>
  <c r="I75" i="39"/>
  <c r="L75" i="40"/>
  <c r="I77" i="39"/>
  <c r="D57" i="39"/>
  <c r="E57" i="39"/>
  <c r="N57" i="39"/>
  <c r="P57" i="39"/>
  <c r="Q57" i="39"/>
  <c r="C58" i="39"/>
  <c r="D58" i="39"/>
  <c r="E58" i="39"/>
  <c r="E78" i="39"/>
  <c r="I78" i="39"/>
  <c r="O78" i="40"/>
  <c r="P59" i="39"/>
  <c r="Q78" i="39"/>
  <c r="N60" i="39"/>
  <c r="Q60" i="39"/>
  <c r="C61" i="39"/>
  <c r="D61" i="39"/>
  <c r="E61" i="39"/>
  <c r="N61" i="39"/>
  <c r="O61" i="39"/>
  <c r="P61" i="39"/>
  <c r="E79" i="39"/>
  <c r="H79" i="41"/>
  <c r="I79" i="39"/>
  <c r="L62" i="39"/>
  <c r="Q79" i="39"/>
  <c r="I63" i="39"/>
  <c r="J63" i="39"/>
  <c r="I64" i="39"/>
  <c r="J64" i="39"/>
  <c r="N64" i="39"/>
  <c r="O64" i="39"/>
  <c r="P64" i="39"/>
  <c r="Q64" i="39"/>
  <c r="D65" i="39"/>
  <c r="E80" i="39"/>
  <c r="I66" i="39"/>
  <c r="Q66" i="39"/>
  <c r="B82" i="40"/>
  <c r="E67" i="39"/>
  <c r="A48" i="39"/>
  <c r="D63" i="39"/>
  <c r="A69" i="39"/>
  <c r="E72" i="39"/>
  <c r="M73" i="39"/>
  <c r="I74" i="39"/>
  <c r="M75" i="39"/>
  <c r="E76" i="39"/>
  <c r="I76" i="39"/>
  <c r="M76" i="39"/>
  <c r="E77" i="39"/>
  <c r="E81" i="39"/>
  <c r="I82" i="39"/>
  <c r="K34" i="38"/>
  <c r="L34" i="38"/>
  <c r="O34" i="38"/>
  <c r="P34" i="38"/>
  <c r="G36" i="38"/>
  <c r="M77" i="39"/>
  <c r="Q72" i="39"/>
  <c r="G34" i="38"/>
  <c r="H34" i="38"/>
  <c r="M34" i="38"/>
  <c r="H37" i="38"/>
  <c r="J37" i="38"/>
  <c r="K37" i="38"/>
  <c r="O37" i="38"/>
  <c r="O176" i="6" s="1"/>
  <c r="M36" i="38"/>
  <c r="N36" i="38"/>
  <c r="F37" i="38"/>
  <c r="D57" i="37"/>
  <c r="E57" i="37"/>
  <c r="G55" i="37"/>
  <c r="Q57" i="37"/>
  <c r="C51" i="37"/>
  <c r="F72" i="37"/>
  <c r="G51" i="37"/>
  <c r="I72" i="37"/>
  <c r="L72" i="37"/>
  <c r="M72" i="37"/>
  <c r="N72" i="37"/>
  <c r="O51" i="37"/>
  <c r="C52" i="37"/>
  <c r="G52" i="37"/>
  <c r="K52" i="37"/>
  <c r="L52" i="37"/>
  <c r="M52" i="37"/>
  <c r="O52" i="37"/>
  <c r="D74" i="37"/>
  <c r="E53" i="37"/>
  <c r="F74" i="37"/>
  <c r="G53" i="37"/>
  <c r="K53" i="37"/>
  <c r="O53" i="37"/>
  <c r="G54" i="37"/>
  <c r="H54" i="37"/>
  <c r="I54" i="37"/>
  <c r="P54" i="37"/>
  <c r="I76" i="37"/>
  <c r="J55" i="37"/>
  <c r="K55" i="37"/>
  <c r="N55" i="37"/>
  <c r="B56" i="37"/>
  <c r="C56" i="37"/>
  <c r="H56" i="37"/>
  <c r="N56" i="37"/>
  <c r="J57" i="37"/>
  <c r="K57" i="37"/>
  <c r="L57" i="37"/>
  <c r="M57" i="37"/>
  <c r="N57" i="37"/>
  <c r="O57" i="37"/>
  <c r="P57" i="37"/>
  <c r="B58" i="37"/>
  <c r="C58" i="37"/>
  <c r="D58" i="37"/>
  <c r="F58" i="37"/>
  <c r="I58" i="37"/>
  <c r="J58" i="37"/>
  <c r="K58" i="37"/>
  <c r="N58" i="37"/>
  <c r="Q58" i="37"/>
  <c r="B59" i="37"/>
  <c r="C59" i="37"/>
  <c r="D59" i="37"/>
  <c r="G59" i="37"/>
  <c r="H59" i="37"/>
  <c r="J59" i="37"/>
  <c r="L59" i="37"/>
  <c r="M59" i="37"/>
  <c r="N59" i="37"/>
  <c r="O59" i="37"/>
  <c r="P59" i="37"/>
  <c r="Q59" i="37"/>
  <c r="B60" i="37"/>
  <c r="C60" i="37"/>
  <c r="H60" i="37"/>
  <c r="I60" i="37"/>
  <c r="J60" i="37"/>
  <c r="K60" i="37"/>
  <c r="L60" i="37"/>
  <c r="M60" i="37"/>
  <c r="N60" i="37"/>
  <c r="O60" i="37"/>
  <c r="P60" i="37"/>
  <c r="B61" i="37"/>
  <c r="C61" i="37"/>
  <c r="D61" i="37"/>
  <c r="E61" i="37"/>
  <c r="F61" i="37"/>
  <c r="G61" i="37"/>
  <c r="H61" i="37"/>
  <c r="I61" i="37"/>
  <c r="J61" i="37"/>
  <c r="K61" i="37"/>
  <c r="L61" i="37"/>
  <c r="N61" i="37"/>
  <c r="P61" i="37"/>
  <c r="B62" i="37"/>
  <c r="E62" i="37"/>
  <c r="F62" i="37"/>
  <c r="G62" i="37"/>
  <c r="J62" i="37"/>
  <c r="N62" i="37"/>
  <c r="Q62" i="37"/>
  <c r="B63" i="37"/>
  <c r="C63" i="37"/>
  <c r="H63" i="37"/>
  <c r="B64" i="37"/>
  <c r="C64" i="37"/>
  <c r="D64" i="37"/>
  <c r="E64" i="37"/>
  <c r="F64" i="37"/>
  <c r="G64" i="37"/>
  <c r="H64" i="37"/>
  <c r="I64" i="37"/>
  <c r="J64" i="37"/>
  <c r="K64" i="37"/>
  <c r="L64" i="37"/>
  <c r="N64" i="37"/>
  <c r="O64" i="37"/>
  <c r="H65" i="37"/>
  <c r="B66" i="37"/>
  <c r="C81" i="37"/>
  <c r="F66" i="37"/>
  <c r="H66" i="37"/>
  <c r="I66" i="37"/>
  <c r="K66" i="37"/>
  <c r="L81" i="37"/>
  <c r="O81" i="37"/>
  <c r="B67" i="37"/>
  <c r="C67" i="37"/>
  <c r="F67" i="37"/>
  <c r="H67" i="37"/>
  <c r="I82" i="37"/>
  <c r="K82" i="37"/>
  <c r="L82" i="37"/>
  <c r="M67" i="37"/>
  <c r="N67" i="37"/>
  <c r="O67" i="37"/>
  <c r="P67" i="37"/>
  <c r="Q67" i="37"/>
  <c r="I51" i="37"/>
  <c r="L51" i="37"/>
  <c r="M51" i="37"/>
  <c r="P51" i="37"/>
  <c r="Q51" i="37"/>
  <c r="D52" i="37"/>
  <c r="H52" i="37"/>
  <c r="H53" i="37"/>
  <c r="I53" i="37"/>
  <c r="L53" i="37"/>
  <c r="M53" i="37"/>
  <c r="P53" i="37"/>
  <c r="K54" i="37"/>
  <c r="O54" i="37"/>
  <c r="Q54" i="37"/>
  <c r="C55" i="37"/>
  <c r="D55" i="37"/>
  <c r="H55" i="37"/>
  <c r="L55" i="37"/>
  <c r="M55" i="37"/>
  <c r="O55" i="37"/>
  <c r="P55" i="37"/>
  <c r="P56" i="37"/>
  <c r="H57" i="37"/>
  <c r="E58" i="37"/>
  <c r="G58" i="37"/>
  <c r="H58" i="37"/>
  <c r="L58" i="37"/>
  <c r="M58" i="37"/>
  <c r="O58" i="37"/>
  <c r="P58" i="37"/>
  <c r="E59" i="37"/>
  <c r="I59" i="37"/>
  <c r="K59" i="37"/>
  <c r="M61" i="37"/>
  <c r="O61" i="37"/>
  <c r="Q61" i="37"/>
  <c r="C62" i="37"/>
  <c r="D62" i="37"/>
  <c r="H62" i="37"/>
  <c r="K62" i="37"/>
  <c r="L62" i="37"/>
  <c r="M62" i="37"/>
  <c r="O62" i="37"/>
  <c r="P62" i="37"/>
  <c r="P63" i="37"/>
  <c r="M64" i="37"/>
  <c r="P64" i="37"/>
  <c r="Q64" i="37"/>
  <c r="C65" i="37"/>
  <c r="D66" i="37"/>
  <c r="E66" i="37"/>
  <c r="G66" i="37"/>
  <c r="P66" i="37"/>
  <c r="Q66" i="37"/>
  <c r="D67" i="37"/>
  <c r="E67" i="37"/>
  <c r="G67" i="37"/>
  <c r="O72" i="37"/>
  <c r="P72" i="37"/>
  <c r="Q72" i="37"/>
  <c r="C73" i="37"/>
  <c r="D73" i="37"/>
  <c r="G73" i="37"/>
  <c r="H73" i="37"/>
  <c r="L73" i="37"/>
  <c r="M73" i="37"/>
  <c r="O73" i="37"/>
  <c r="E74" i="37"/>
  <c r="G74" i="37"/>
  <c r="H74" i="37"/>
  <c r="I74" i="37"/>
  <c r="K74" i="37"/>
  <c r="L74" i="37"/>
  <c r="M74" i="37"/>
  <c r="O74" i="37"/>
  <c r="P74" i="37"/>
  <c r="G75" i="37"/>
  <c r="H75" i="37"/>
  <c r="I75" i="37"/>
  <c r="K75" i="37"/>
  <c r="O75" i="37"/>
  <c r="Q75" i="37"/>
  <c r="D81" i="37"/>
  <c r="E81" i="37"/>
  <c r="F81" i="37"/>
  <c r="G81" i="37"/>
  <c r="H81" i="37"/>
  <c r="I81" i="37"/>
  <c r="K81" i="37"/>
  <c r="P81" i="37"/>
  <c r="Q81" i="37"/>
  <c r="B82" i="37"/>
  <c r="D82" i="37"/>
  <c r="E82" i="37"/>
  <c r="F82" i="37"/>
  <c r="G82" i="37"/>
  <c r="M82" i="37"/>
  <c r="N82" i="37"/>
  <c r="Q82" i="37"/>
  <c r="I36" i="34"/>
  <c r="M51" i="36"/>
  <c r="K52" i="36"/>
  <c r="M52" i="36"/>
  <c r="O52" i="36"/>
  <c r="B53" i="36"/>
  <c r="C53" i="36"/>
  <c r="I53" i="36"/>
  <c r="M53" i="36"/>
  <c r="N53" i="36"/>
  <c r="K54" i="36"/>
  <c r="K55" i="36"/>
  <c r="M55" i="36"/>
  <c r="N55" i="36"/>
  <c r="M56" i="36"/>
  <c r="K57" i="36"/>
  <c r="L58" i="36"/>
  <c r="M58" i="36"/>
  <c r="N58" i="36"/>
  <c r="Q58" i="36"/>
  <c r="B59" i="36"/>
  <c r="C59" i="36"/>
  <c r="E59" i="36"/>
  <c r="G59" i="36"/>
  <c r="I59" i="36"/>
  <c r="K59" i="36"/>
  <c r="K60" i="36"/>
  <c r="L60" i="36"/>
  <c r="M60" i="36"/>
  <c r="N60" i="36"/>
  <c r="Q60" i="36"/>
  <c r="Q61" i="36"/>
  <c r="C62" i="36"/>
  <c r="E62" i="36"/>
  <c r="G62" i="36"/>
  <c r="I62" i="36"/>
  <c r="J62" i="36"/>
  <c r="K62" i="36"/>
  <c r="M62" i="36"/>
  <c r="O62" i="36"/>
  <c r="M63" i="36"/>
  <c r="P63" i="36"/>
  <c r="Q63" i="36"/>
  <c r="J64" i="36"/>
  <c r="K64" i="36"/>
  <c r="L64" i="36"/>
  <c r="M64" i="36"/>
  <c r="N64" i="36"/>
  <c r="O64" i="36"/>
  <c r="P64" i="36"/>
  <c r="Q64" i="36"/>
  <c r="M65" i="36"/>
  <c r="Q65" i="36"/>
  <c r="K66" i="36"/>
  <c r="M66" i="36"/>
  <c r="O66" i="36"/>
  <c r="Q66" i="36"/>
  <c r="Q67" i="36"/>
  <c r="E56" i="36"/>
  <c r="I57" i="36"/>
  <c r="E60" i="36"/>
  <c r="I61" i="36"/>
  <c r="Q62" i="36"/>
  <c r="I65" i="36"/>
  <c r="B76" i="36"/>
  <c r="A3" i="35"/>
  <c r="H71" i="37"/>
  <c r="P71" i="37"/>
  <c r="Q56" i="35"/>
  <c r="B72" i="36"/>
  <c r="C51" i="35"/>
  <c r="E51" i="35"/>
  <c r="G51" i="35"/>
  <c r="G52" i="35"/>
  <c r="I52" i="35"/>
  <c r="J73" i="36"/>
  <c r="K52" i="35"/>
  <c r="M52" i="35"/>
  <c r="N52" i="35"/>
  <c r="C53" i="35"/>
  <c r="E53" i="35"/>
  <c r="I53" i="35"/>
  <c r="J53" i="35"/>
  <c r="K53" i="35"/>
  <c r="O53" i="35"/>
  <c r="Q53" i="35"/>
  <c r="C54" i="35"/>
  <c r="E54" i="35"/>
  <c r="G54" i="35"/>
  <c r="K54" i="35"/>
  <c r="C55" i="35"/>
  <c r="E55" i="35"/>
  <c r="G55" i="35"/>
  <c r="I55" i="35"/>
  <c r="Q55" i="35"/>
  <c r="B77" i="35"/>
  <c r="E77" i="37"/>
  <c r="I56" i="35"/>
  <c r="K56" i="35"/>
  <c r="D57" i="35"/>
  <c r="E57" i="35"/>
  <c r="F57" i="35"/>
  <c r="H57" i="35"/>
  <c r="I57" i="35"/>
  <c r="J57" i="35"/>
  <c r="K57" i="35"/>
  <c r="L57" i="35"/>
  <c r="M57" i="35"/>
  <c r="N57" i="35"/>
  <c r="Q57" i="35"/>
  <c r="B58" i="35"/>
  <c r="C58" i="35"/>
  <c r="D58" i="35"/>
  <c r="E58" i="35"/>
  <c r="F58" i="35"/>
  <c r="G58" i="35"/>
  <c r="H58" i="35"/>
  <c r="I58" i="35"/>
  <c r="J58" i="35"/>
  <c r="K58" i="35"/>
  <c r="L58" i="35"/>
  <c r="N58" i="35"/>
  <c r="E59" i="35"/>
  <c r="I59" i="35"/>
  <c r="J78" i="35"/>
  <c r="K59" i="35"/>
  <c r="M59" i="35"/>
  <c r="N78" i="36"/>
  <c r="O59" i="35"/>
  <c r="B60" i="35"/>
  <c r="C60" i="35"/>
  <c r="D60" i="35"/>
  <c r="E60" i="35"/>
  <c r="F60" i="35"/>
  <c r="G60" i="35"/>
  <c r="H60" i="35"/>
  <c r="I60" i="35"/>
  <c r="J60" i="35"/>
  <c r="K60" i="35"/>
  <c r="L60" i="35"/>
  <c r="D61" i="35"/>
  <c r="E61" i="35"/>
  <c r="F61" i="35"/>
  <c r="G61" i="35"/>
  <c r="H61" i="35"/>
  <c r="I61" i="35"/>
  <c r="J61" i="35"/>
  <c r="K61" i="35"/>
  <c r="L61" i="35"/>
  <c r="M61" i="35"/>
  <c r="N61" i="35"/>
  <c r="C62" i="35"/>
  <c r="I62" i="35"/>
  <c r="M62" i="35"/>
  <c r="O62" i="35"/>
  <c r="Q62" i="35"/>
  <c r="B63" i="35"/>
  <c r="C63" i="35"/>
  <c r="D63" i="35"/>
  <c r="E63" i="35"/>
  <c r="F63" i="35"/>
  <c r="G63" i="35"/>
  <c r="H63" i="35"/>
  <c r="I63" i="35"/>
  <c r="J63" i="35"/>
  <c r="K63" i="35"/>
  <c r="L63" i="35"/>
  <c r="B64" i="35"/>
  <c r="D64" i="35"/>
  <c r="F64" i="35"/>
  <c r="H64" i="35"/>
  <c r="J64" i="35"/>
  <c r="L64" i="35"/>
  <c r="C65" i="35"/>
  <c r="E65" i="35"/>
  <c r="G65" i="35"/>
  <c r="K65" i="35"/>
  <c r="C66" i="35"/>
  <c r="E66" i="35"/>
  <c r="G66" i="35"/>
  <c r="I66" i="35"/>
  <c r="K66" i="35"/>
  <c r="E67" i="35"/>
  <c r="G67" i="35"/>
  <c r="I67" i="35"/>
  <c r="K67" i="35"/>
  <c r="M67" i="35"/>
  <c r="Q67" i="35"/>
  <c r="A48" i="35"/>
  <c r="E52" i="35"/>
  <c r="G53" i="35"/>
  <c r="M53" i="35"/>
  <c r="I54" i="35"/>
  <c r="K55" i="35"/>
  <c r="M55" i="35"/>
  <c r="C56" i="35"/>
  <c r="G56" i="35"/>
  <c r="C57" i="35"/>
  <c r="G57" i="35"/>
  <c r="G59" i="35"/>
  <c r="M60" i="35"/>
  <c r="C61" i="35"/>
  <c r="E62" i="35"/>
  <c r="G62" i="35"/>
  <c r="K62" i="35"/>
  <c r="Q63" i="35"/>
  <c r="C64" i="35"/>
  <c r="E64" i="35"/>
  <c r="G64" i="35"/>
  <c r="I64" i="35"/>
  <c r="K64" i="35"/>
  <c r="Q64" i="35"/>
  <c r="C67" i="35"/>
  <c r="A69" i="35"/>
  <c r="J74" i="35"/>
  <c r="N75" i="35"/>
  <c r="M34" i="34"/>
  <c r="O34" i="34"/>
  <c r="Q34" i="34"/>
  <c r="B75" i="35"/>
  <c r="N77" i="35"/>
  <c r="C34" i="34"/>
  <c r="G34" i="34"/>
  <c r="I34" i="34"/>
  <c r="J35" i="34"/>
  <c r="O35" i="34"/>
  <c r="L37" i="34"/>
  <c r="K35" i="34"/>
  <c r="N35" i="34"/>
  <c r="P35" i="34"/>
  <c r="E90" i="33"/>
  <c r="G93" i="33"/>
  <c r="K93" i="33"/>
  <c r="Q88" i="33"/>
  <c r="G113" i="33"/>
  <c r="I113" i="33"/>
  <c r="K113" i="33"/>
  <c r="O113" i="33"/>
  <c r="Q113" i="33"/>
  <c r="C114" i="33"/>
  <c r="E114" i="33"/>
  <c r="I114" i="33"/>
  <c r="O85" i="33"/>
  <c r="E86" i="33"/>
  <c r="G86" i="33"/>
  <c r="I86" i="33"/>
  <c r="K86" i="33"/>
  <c r="M86" i="33"/>
  <c r="O115" i="33"/>
  <c r="Q115" i="33"/>
  <c r="O87" i="33"/>
  <c r="Q87" i="33"/>
  <c r="B88" i="33"/>
  <c r="C88" i="33"/>
  <c r="G88" i="33"/>
  <c r="H88" i="33"/>
  <c r="I88" i="33"/>
  <c r="J88" i="33"/>
  <c r="M89" i="33"/>
  <c r="N89" i="33"/>
  <c r="G90" i="33"/>
  <c r="H90" i="33"/>
  <c r="I90" i="33"/>
  <c r="J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P91" i="33"/>
  <c r="B92" i="33"/>
  <c r="D92" i="33"/>
  <c r="F92" i="33"/>
  <c r="H92" i="33"/>
  <c r="I92" i="33"/>
  <c r="J92" i="33"/>
  <c r="K92" i="33"/>
  <c r="L92" i="33"/>
  <c r="M92" i="33"/>
  <c r="N92" i="33"/>
  <c r="O92" i="33"/>
  <c r="P92" i="33"/>
  <c r="Q92" i="33"/>
  <c r="B93" i="33"/>
  <c r="M93" i="33"/>
  <c r="N93" i="33"/>
  <c r="O93" i="33"/>
  <c r="Q93" i="33"/>
  <c r="C94" i="33"/>
  <c r="E94" i="33"/>
  <c r="G94" i="33"/>
  <c r="H94" i="33"/>
  <c r="I94" i="33"/>
  <c r="J94" i="33"/>
  <c r="B95" i="33"/>
  <c r="C95" i="33"/>
  <c r="D95" i="33"/>
  <c r="E95" i="33"/>
  <c r="F95" i="33"/>
  <c r="G95" i="33"/>
  <c r="H95" i="33"/>
  <c r="I95" i="33"/>
  <c r="J95" i="33"/>
  <c r="L95" i="33"/>
  <c r="N95" i="33"/>
  <c r="P95" i="33"/>
  <c r="B96" i="33"/>
  <c r="D96" i="33"/>
  <c r="E96" i="33"/>
  <c r="F96" i="33"/>
  <c r="G96" i="33"/>
  <c r="H96" i="33"/>
  <c r="I96" i="33"/>
  <c r="J96" i="33"/>
  <c r="K96" i="33"/>
  <c r="L96" i="33"/>
  <c r="M96" i="33"/>
  <c r="N96" i="33"/>
  <c r="O96" i="33"/>
  <c r="P96" i="33"/>
  <c r="Q96" i="33"/>
  <c r="B97" i="33"/>
  <c r="N97" i="33"/>
  <c r="Q97" i="33"/>
  <c r="E98" i="33"/>
  <c r="G98" i="33"/>
  <c r="H98" i="33"/>
  <c r="I98" i="33"/>
  <c r="J98" i="33"/>
  <c r="K98" i="33"/>
  <c r="L98" i="33"/>
  <c r="M98" i="33"/>
  <c r="N98" i="33"/>
  <c r="O98" i="33"/>
  <c r="P98" i="33"/>
  <c r="Q98" i="33"/>
  <c r="B99" i="33"/>
  <c r="C99" i="33"/>
  <c r="M99" i="33"/>
  <c r="N99" i="33"/>
  <c r="M100" i="33"/>
  <c r="N100" i="33"/>
  <c r="B101" i="33"/>
  <c r="C101" i="33"/>
  <c r="D101" i="33"/>
  <c r="E101" i="33"/>
  <c r="F101" i="33"/>
  <c r="H101" i="33"/>
  <c r="J101" i="33"/>
  <c r="L101" i="33"/>
  <c r="M101" i="33"/>
  <c r="N101" i="33"/>
  <c r="O101" i="33"/>
  <c r="P101" i="33"/>
  <c r="Q101" i="33"/>
  <c r="B102" i="33"/>
  <c r="D102" i="33"/>
  <c r="F102" i="33"/>
  <c r="H102" i="33"/>
  <c r="J102" i="33"/>
  <c r="L102" i="33"/>
  <c r="M102" i="33"/>
  <c r="N102" i="33"/>
  <c r="O102" i="33"/>
  <c r="P102" i="33"/>
  <c r="Q102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P103" i="33"/>
  <c r="E104" i="33"/>
  <c r="G104" i="33"/>
  <c r="H104" i="33"/>
  <c r="I104" i="33"/>
  <c r="J104" i="33"/>
  <c r="K104" i="33"/>
  <c r="L104" i="33"/>
  <c r="M104" i="33"/>
  <c r="N104" i="33"/>
  <c r="O104" i="33"/>
  <c r="P104" i="33"/>
  <c r="Q104" i="33"/>
  <c r="B105" i="33"/>
  <c r="C105" i="33"/>
  <c r="M105" i="33"/>
  <c r="N105" i="33"/>
  <c r="O105" i="33"/>
  <c r="G106" i="33"/>
  <c r="H106" i="33"/>
  <c r="I106" i="33"/>
  <c r="J106" i="33"/>
  <c r="B107" i="33"/>
  <c r="C107" i="33"/>
  <c r="D107" i="33"/>
  <c r="E107" i="33"/>
  <c r="F107" i="33"/>
  <c r="H107" i="33"/>
  <c r="I107" i="33"/>
  <c r="J107" i="33"/>
  <c r="K107" i="33"/>
  <c r="L107" i="33"/>
  <c r="M107" i="33"/>
  <c r="N107" i="33"/>
  <c r="P107" i="33"/>
  <c r="K123" i="33"/>
  <c r="M123" i="33"/>
  <c r="O123" i="33"/>
  <c r="Q123" i="33"/>
  <c r="C84" i="33"/>
  <c r="E84" i="33"/>
  <c r="G84" i="33"/>
  <c r="I84" i="33"/>
  <c r="K84" i="33"/>
  <c r="O84" i="33"/>
  <c r="Q84" i="33"/>
  <c r="C85" i="33"/>
  <c r="E85" i="33"/>
  <c r="K85" i="33"/>
  <c r="M85" i="33"/>
  <c r="O86" i="33"/>
  <c r="Q86" i="33"/>
  <c r="C87" i="33"/>
  <c r="E87" i="33"/>
  <c r="G87" i="33"/>
  <c r="I87" i="33"/>
  <c r="K87" i="33"/>
  <c r="M88" i="33"/>
  <c r="K90" i="33"/>
  <c r="O91" i="33"/>
  <c r="Q91" i="33"/>
  <c r="C92" i="33"/>
  <c r="E92" i="33"/>
  <c r="G92" i="33"/>
  <c r="K94" i="33"/>
  <c r="M94" i="33"/>
  <c r="K95" i="33"/>
  <c r="M95" i="33"/>
  <c r="O95" i="33"/>
  <c r="Q95" i="33"/>
  <c r="C96" i="33"/>
  <c r="G97" i="33"/>
  <c r="I97" i="33"/>
  <c r="K97" i="33"/>
  <c r="M97" i="33"/>
  <c r="C98" i="33"/>
  <c r="G100" i="33"/>
  <c r="I100" i="33"/>
  <c r="G101" i="33"/>
  <c r="I101" i="33"/>
  <c r="K101" i="33"/>
  <c r="C102" i="33"/>
  <c r="E102" i="33"/>
  <c r="G102" i="33"/>
  <c r="I102" i="33"/>
  <c r="K102" i="33"/>
  <c r="O103" i="33"/>
  <c r="Q103" i="33"/>
  <c r="Q105" i="33"/>
  <c r="C106" i="33"/>
  <c r="G107" i="33"/>
  <c r="O107" i="33"/>
  <c r="Q107" i="33"/>
  <c r="C108" i="33"/>
  <c r="E108" i="33"/>
  <c r="K108" i="33"/>
  <c r="M108" i="33"/>
  <c r="O108" i="33"/>
  <c r="Q108" i="33"/>
  <c r="C113" i="33"/>
  <c r="E113" i="33"/>
  <c r="K114" i="33"/>
  <c r="M114" i="33"/>
  <c r="O114" i="33"/>
  <c r="M115" i="33"/>
  <c r="C116" i="33"/>
  <c r="E116" i="33"/>
  <c r="G116" i="33"/>
  <c r="I116" i="33"/>
  <c r="K116" i="33"/>
  <c r="O116" i="33"/>
  <c r="Q116" i="33"/>
  <c r="N120" i="33"/>
  <c r="C123" i="33"/>
  <c r="E123" i="33"/>
  <c r="J84" i="32"/>
  <c r="L105" i="32"/>
  <c r="M105" i="32"/>
  <c r="N105" i="32"/>
  <c r="O91" i="32"/>
  <c r="P91" i="32"/>
  <c r="Q91" i="32"/>
  <c r="B84" i="32"/>
  <c r="C84" i="32"/>
  <c r="D84" i="32"/>
  <c r="F84" i="32"/>
  <c r="B85" i="32"/>
  <c r="C85" i="32"/>
  <c r="D85" i="32"/>
  <c r="E85" i="32"/>
  <c r="F85" i="32"/>
  <c r="G85" i="32"/>
  <c r="J85" i="32"/>
  <c r="L85" i="32"/>
  <c r="M85" i="32"/>
  <c r="N85" i="32"/>
  <c r="I86" i="32"/>
  <c r="C87" i="32"/>
  <c r="D87" i="32"/>
  <c r="E87" i="32"/>
  <c r="F87" i="32"/>
  <c r="D88" i="32"/>
  <c r="E88" i="32"/>
  <c r="F88" i="32"/>
  <c r="G88" i="32"/>
  <c r="H88" i="32"/>
  <c r="J88" i="32"/>
  <c r="L88" i="32"/>
  <c r="M88" i="32"/>
  <c r="N88" i="32"/>
  <c r="C89" i="32"/>
  <c r="D89" i="32"/>
  <c r="C90" i="32"/>
  <c r="D90" i="32"/>
  <c r="E90" i="32"/>
  <c r="F90" i="32"/>
  <c r="G90" i="32"/>
  <c r="H90" i="32"/>
  <c r="L90" i="32"/>
  <c r="M91" i="32"/>
  <c r="N91" i="32"/>
  <c r="C92" i="32"/>
  <c r="D92" i="32"/>
  <c r="E92" i="32"/>
  <c r="F92" i="32"/>
  <c r="G92" i="32"/>
  <c r="H92" i="32"/>
  <c r="I92" i="32"/>
  <c r="J92" i="32"/>
  <c r="L92" i="32"/>
  <c r="C93" i="32"/>
  <c r="D93" i="32"/>
  <c r="E93" i="32"/>
  <c r="F93" i="32"/>
  <c r="Q93" i="32"/>
  <c r="E94" i="32"/>
  <c r="F94" i="32"/>
  <c r="G94" i="32"/>
  <c r="H94" i="32"/>
  <c r="D95" i="32"/>
  <c r="E95" i="32"/>
  <c r="F95" i="32"/>
  <c r="G95" i="32"/>
  <c r="H95" i="32"/>
  <c r="J95" i="32"/>
  <c r="B96" i="32"/>
  <c r="C96" i="32"/>
  <c r="D96" i="32"/>
  <c r="E96" i="32"/>
  <c r="F96" i="32"/>
  <c r="G96" i="32"/>
  <c r="H96" i="32"/>
  <c r="J96" i="32"/>
  <c r="M96" i="32"/>
  <c r="C97" i="32"/>
  <c r="D97" i="32"/>
  <c r="E97" i="32"/>
  <c r="Q97" i="32"/>
  <c r="C98" i="32"/>
  <c r="D98" i="32"/>
  <c r="E98" i="32"/>
  <c r="F98" i="32"/>
  <c r="G98" i="32"/>
  <c r="H98" i="32"/>
  <c r="I98" i="32"/>
  <c r="J98" i="32"/>
  <c r="L98" i="32"/>
  <c r="B99" i="32"/>
  <c r="C99" i="32"/>
  <c r="D99" i="32"/>
  <c r="E99" i="32"/>
  <c r="F99" i="32"/>
  <c r="Q99" i="32"/>
  <c r="B100" i="32"/>
  <c r="C100" i="32"/>
  <c r="D100" i="32"/>
  <c r="E100" i="32"/>
  <c r="F100" i="32"/>
  <c r="G100" i="32"/>
  <c r="B101" i="32"/>
  <c r="C101" i="32"/>
  <c r="D101" i="32"/>
  <c r="N101" i="32"/>
  <c r="Q101" i="32"/>
  <c r="C102" i="32"/>
  <c r="D102" i="32"/>
  <c r="G102" i="32"/>
  <c r="J103" i="32"/>
  <c r="B104" i="32"/>
  <c r="C104" i="32"/>
  <c r="D104" i="32"/>
  <c r="E104" i="32"/>
  <c r="F104" i="32"/>
  <c r="G104" i="32"/>
  <c r="I104" i="32"/>
  <c r="L104" i="32"/>
  <c r="C105" i="32"/>
  <c r="D105" i="32"/>
  <c r="F105" i="32"/>
  <c r="Q105" i="32"/>
  <c r="B106" i="32"/>
  <c r="C106" i="32"/>
  <c r="D106" i="32"/>
  <c r="E106" i="32"/>
  <c r="F106" i="32"/>
  <c r="G106" i="32"/>
  <c r="H106" i="32"/>
  <c r="C107" i="32"/>
  <c r="Q107" i="32"/>
  <c r="B108" i="32"/>
  <c r="C108" i="32"/>
  <c r="D108" i="32"/>
  <c r="E108" i="32"/>
  <c r="F108" i="32"/>
  <c r="G108" i="32"/>
  <c r="H108" i="32"/>
  <c r="J108" i="32"/>
  <c r="L108" i="32"/>
  <c r="N108" i="32"/>
  <c r="H85" i="32"/>
  <c r="B86" i="32"/>
  <c r="C86" i="32"/>
  <c r="D86" i="32"/>
  <c r="E86" i="32"/>
  <c r="F86" i="32"/>
  <c r="G86" i="32"/>
  <c r="H86" i="32"/>
  <c r="J86" i="32"/>
  <c r="L86" i="32"/>
  <c r="M86" i="32"/>
  <c r="B88" i="32"/>
  <c r="C88" i="32"/>
  <c r="P88" i="32"/>
  <c r="J89" i="32"/>
  <c r="M89" i="32"/>
  <c r="J90" i="32"/>
  <c r="C91" i="32"/>
  <c r="D91" i="32"/>
  <c r="F91" i="32"/>
  <c r="I91" i="32"/>
  <c r="J91" i="32"/>
  <c r="L91" i="32"/>
  <c r="B92" i="32"/>
  <c r="G93" i="32"/>
  <c r="H93" i="32"/>
  <c r="I93" i="32"/>
  <c r="J93" i="32"/>
  <c r="L93" i="32"/>
  <c r="M93" i="32"/>
  <c r="N93" i="32"/>
  <c r="P93" i="32"/>
  <c r="B94" i="32"/>
  <c r="C94" i="32"/>
  <c r="D94" i="32"/>
  <c r="N94" i="32"/>
  <c r="Q94" i="32"/>
  <c r="B95" i="32"/>
  <c r="C95" i="32"/>
  <c r="N96" i="32"/>
  <c r="O96" i="32"/>
  <c r="P96" i="32"/>
  <c r="Q96" i="32"/>
  <c r="B97" i="32"/>
  <c r="F97" i="32"/>
  <c r="G97" i="32"/>
  <c r="H97" i="32"/>
  <c r="I97" i="32"/>
  <c r="J97" i="32"/>
  <c r="Q98" i="32"/>
  <c r="G99" i="32"/>
  <c r="H99" i="32"/>
  <c r="B102" i="32"/>
  <c r="E102" i="32"/>
  <c r="F102" i="32"/>
  <c r="H102" i="32"/>
  <c r="J102" i="32"/>
  <c r="L102" i="32"/>
  <c r="C103" i="32"/>
  <c r="D103" i="32"/>
  <c r="H104" i="32"/>
  <c r="J104" i="32"/>
  <c r="B107" i="32"/>
  <c r="D107" i="32"/>
  <c r="E107" i="32"/>
  <c r="F107" i="32"/>
  <c r="G107" i="32"/>
  <c r="H107" i="32"/>
  <c r="I107" i="32"/>
  <c r="J107" i="32"/>
  <c r="L107" i="32"/>
  <c r="M107" i="32"/>
  <c r="N107" i="32"/>
  <c r="O107" i="32"/>
  <c r="P107" i="32"/>
  <c r="B84" i="31"/>
  <c r="C84" i="31"/>
  <c r="D84" i="31"/>
  <c r="I113" i="32"/>
  <c r="M113" i="32"/>
  <c r="Q113" i="32"/>
  <c r="B114" i="31"/>
  <c r="C85" i="31"/>
  <c r="D85" i="31"/>
  <c r="E85" i="31"/>
  <c r="F85" i="31"/>
  <c r="Q114" i="32"/>
  <c r="F86" i="31"/>
  <c r="I115" i="32"/>
  <c r="K86" i="31"/>
  <c r="L86" i="31"/>
  <c r="N86" i="31"/>
  <c r="O86" i="31"/>
  <c r="P86" i="31"/>
  <c r="B116" i="31"/>
  <c r="M116" i="32"/>
  <c r="Q116" i="32"/>
  <c r="D88" i="31"/>
  <c r="E88" i="31"/>
  <c r="F88" i="31"/>
  <c r="L88" i="31"/>
  <c r="M117" i="33"/>
  <c r="O117" i="33"/>
  <c r="B118" i="31"/>
  <c r="C89" i="31"/>
  <c r="D89" i="31"/>
  <c r="Q118" i="33"/>
  <c r="E90" i="31"/>
  <c r="K90" i="31"/>
  <c r="L90" i="31"/>
  <c r="B91" i="31"/>
  <c r="C91" i="31"/>
  <c r="D91" i="31"/>
  <c r="E91" i="31"/>
  <c r="F91" i="31"/>
  <c r="H91" i="31"/>
  <c r="I91" i="31"/>
  <c r="J91" i="31"/>
  <c r="K91" i="31"/>
  <c r="L91" i="31"/>
  <c r="B92" i="31"/>
  <c r="L92" i="31"/>
  <c r="P92" i="31"/>
  <c r="Q92" i="31"/>
  <c r="C93" i="31"/>
  <c r="D93" i="31"/>
  <c r="O119" i="33"/>
  <c r="H94" i="31"/>
  <c r="K94" i="31"/>
  <c r="L94" i="31"/>
  <c r="D95" i="31"/>
  <c r="E95" i="31"/>
  <c r="F95" i="31"/>
  <c r="H95" i="31"/>
  <c r="I95" i="31"/>
  <c r="J95" i="31"/>
  <c r="K95" i="31"/>
  <c r="L95" i="31"/>
  <c r="H96" i="31"/>
  <c r="I120" i="33"/>
  <c r="K120" i="33"/>
  <c r="Q97" i="31"/>
  <c r="C121" i="33"/>
  <c r="G121" i="33"/>
  <c r="L98" i="31"/>
  <c r="M98" i="31"/>
  <c r="N98" i="31"/>
  <c r="P98" i="31"/>
  <c r="C99" i="31"/>
  <c r="B100" i="31"/>
  <c r="C100" i="31"/>
  <c r="D100" i="31"/>
  <c r="H101" i="31"/>
  <c r="J101" i="31"/>
  <c r="K101" i="31"/>
  <c r="L101" i="31"/>
  <c r="M101" i="31"/>
  <c r="N101" i="31"/>
  <c r="O101" i="31"/>
  <c r="P101" i="31"/>
  <c r="Q101" i="31"/>
  <c r="B102" i="31"/>
  <c r="C102" i="31"/>
  <c r="D102" i="31"/>
  <c r="E102" i="31"/>
  <c r="D103" i="31"/>
  <c r="E103" i="31"/>
  <c r="B104" i="31"/>
  <c r="C122" i="33"/>
  <c r="F104" i="31"/>
  <c r="G122" i="33"/>
  <c r="K104" i="31"/>
  <c r="L104" i="31"/>
  <c r="M104" i="31"/>
  <c r="N104" i="31"/>
  <c r="O104" i="31"/>
  <c r="P104" i="31"/>
  <c r="B105" i="31"/>
  <c r="C105" i="31"/>
  <c r="O105" i="31"/>
  <c r="P105" i="31"/>
  <c r="D106" i="31"/>
  <c r="E106" i="31"/>
  <c r="F106" i="31"/>
  <c r="H106" i="31"/>
  <c r="L106" i="31"/>
  <c r="B107" i="31"/>
  <c r="C107" i="31"/>
  <c r="D107" i="31"/>
  <c r="D108" i="31"/>
  <c r="E108" i="31"/>
  <c r="F108" i="31"/>
  <c r="H108" i="31"/>
  <c r="I108" i="31"/>
  <c r="J108" i="31"/>
  <c r="L108" i="31"/>
  <c r="Q123" i="32"/>
  <c r="E84" i="31"/>
  <c r="F84" i="31"/>
  <c r="B85" i="31"/>
  <c r="H85" i="31"/>
  <c r="K85" i="31"/>
  <c r="L85" i="31"/>
  <c r="M85" i="31"/>
  <c r="N85" i="31"/>
  <c r="O85" i="31"/>
  <c r="B86" i="31"/>
  <c r="C86" i="31"/>
  <c r="D86" i="31"/>
  <c r="E86" i="31"/>
  <c r="B87" i="31"/>
  <c r="D87" i="31"/>
  <c r="H87" i="31"/>
  <c r="I87" i="31"/>
  <c r="J87" i="31"/>
  <c r="K87" i="31"/>
  <c r="B88" i="31"/>
  <c r="C88" i="31"/>
  <c r="E89" i="31"/>
  <c r="F89" i="31"/>
  <c r="H89" i="31"/>
  <c r="I89" i="31"/>
  <c r="J89" i="31"/>
  <c r="K89" i="31"/>
  <c r="L89" i="31"/>
  <c r="M89" i="31"/>
  <c r="N89" i="31"/>
  <c r="P89" i="31"/>
  <c r="B90" i="31"/>
  <c r="D90" i="31"/>
  <c r="F90" i="31"/>
  <c r="D92" i="31"/>
  <c r="E92" i="31"/>
  <c r="F92" i="31"/>
  <c r="K92" i="31"/>
  <c r="M92" i="31"/>
  <c r="N92" i="31"/>
  <c r="O92" i="31"/>
  <c r="E93" i="31"/>
  <c r="F93" i="31"/>
  <c r="L93" i="31"/>
  <c r="O93" i="31"/>
  <c r="P93" i="31"/>
  <c r="Q93" i="31"/>
  <c r="B94" i="31"/>
  <c r="D94" i="31"/>
  <c r="B95" i="31"/>
  <c r="C95" i="31"/>
  <c r="C96" i="31"/>
  <c r="D96" i="31"/>
  <c r="E96" i="31"/>
  <c r="F96" i="31"/>
  <c r="K96" i="31"/>
  <c r="L96" i="31"/>
  <c r="M96" i="31"/>
  <c r="N96" i="31"/>
  <c r="O96" i="31"/>
  <c r="P96" i="31"/>
  <c r="Q96" i="31"/>
  <c r="B97" i="31"/>
  <c r="D97" i="31"/>
  <c r="E97" i="31"/>
  <c r="F97" i="31"/>
  <c r="B98" i="31"/>
  <c r="C98" i="31"/>
  <c r="D98" i="31"/>
  <c r="E98" i="31"/>
  <c r="F98" i="31"/>
  <c r="K98" i="31"/>
  <c r="Q98" i="31"/>
  <c r="B99" i="31"/>
  <c r="D99" i="31"/>
  <c r="E99" i="31"/>
  <c r="F99" i="31"/>
  <c r="E100" i="31"/>
  <c r="F100" i="31"/>
  <c r="K100" i="31"/>
  <c r="M100" i="31"/>
  <c r="N100" i="31"/>
  <c r="P100" i="31"/>
  <c r="Q100" i="31"/>
  <c r="B101" i="31"/>
  <c r="D101" i="31"/>
  <c r="I101" i="31"/>
  <c r="C103" i="31"/>
  <c r="F103" i="31"/>
  <c r="H103" i="31"/>
  <c r="I103" i="31"/>
  <c r="J103" i="31"/>
  <c r="K103" i="31"/>
  <c r="L103" i="31"/>
  <c r="M103" i="31"/>
  <c r="N103" i="31"/>
  <c r="Q103" i="31"/>
  <c r="D104" i="31"/>
  <c r="E104" i="31"/>
  <c r="D105" i="31"/>
  <c r="E105" i="31"/>
  <c r="F105" i="31"/>
  <c r="H105" i="31"/>
  <c r="I105" i="31"/>
  <c r="J105" i="31"/>
  <c r="B106" i="31"/>
  <c r="K106" i="31"/>
  <c r="E107" i="31"/>
  <c r="F107" i="31"/>
  <c r="H107" i="31"/>
  <c r="I107" i="31"/>
  <c r="J107" i="31"/>
  <c r="L107" i="31"/>
  <c r="M107" i="31"/>
  <c r="N107" i="31"/>
  <c r="Q107" i="31"/>
  <c r="K108" i="31"/>
  <c r="M108" i="31"/>
  <c r="N108" i="31"/>
  <c r="B115" i="31"/>
  <c r="B122" i="31"/>
  <c r="G36" i="30"/>
  <c r="H36" i="30"/>
  <c r="O36" i="30"/>
  <c r="F34" i="30"/>
  <c r="G37" i="30"/>
  <c r="G174" i="6" s="1"/>
  <c r="H34" i="30"/>
  <c r="J34" i="30"/>
  <c r="L34" i="30"/>
  <c r="N35" i="30"/>
  <c r="L37" i="30"/>
  <c r="N37" i="30"/>
  <c r="O37" i="30"/>
  <c r="O174" i="6" s="1"/>
  <c r="P37" i="30"/>
  <c r="P174" i="6" s="1"/>
  <c r="N34" i="30"/>
  <c r="P34" i="30"/>
  <c r="P35" i="30"/>
  <c r="C36" i="30"/>
  <c r="B57" i="26"/>
  <c r="E57" i="26"/>
  <c r="D96" i="29"/>
  <c r="F134" i="29"/>
  <c r="H96" i="29"/>
  <c r="I96" i="29"/>
  <c r="K96" i="29"/>
  <c r="L96" i="29"/>
  <c r="M96" i="29"/>
  <c r="O96" i="29"/>
  <c r="P96" i="29"/>
  <c r="Q96" i="29"/>
  <c r="B135" i="29"/>
  <c r="C135" i="29"/>
  <c r="D97" i="29"/>
  <c r="H97" i="29"/>
  <c r="L97" i="29"/>
  <c r="N135" i="29"/>
  <c r="O135" i="29"/>
  <c r="P97" i="29"/>
  <c r="D98" i="29"/>
  <c r="E98" i="29"/>
  <c r="H98" i="29"/>
  <c r="I136" i="29"/>
  <c r="J136" i="29"/>
  <c r="K136" i="29"/>
  <c r="L98" i="29"/>
  <c r="P98" i="29"/>
  <c r="Q98" i="29"/>
  <c r="C99" i="29"/>
  <c r="D99" i="29"/>
  <c r="F137" i="29"/>
  <c r="H99" i="29"/>
  <c r="I99" i="29"/>
  <c r="K99" i="29"/>
  <c r="L99" i="29"/>
  <c r="M99" i="29"/>
  <c r="O99" i="29"/>
  <c r="P99" i="29"/>
  <c r="Q99" i="29"/>
  <c r="B100" i="29"/>
  <c r="C100" i="29"/>
  <c r="O100" i="29"/>
  <c r="D101" i="29"/>
  <c r="H101" i="29"/>
  <c r="K139" i="29"/>
  <c r="L101" i="29"/>
  <c r="M139" i="29"/>
  <c r="O139" i="29"/>
  <c r="P101" i="29"/>
  <c r="Q139" i="29"/>
  <c r="B102" i="29"/>
  <c r="Q102" i="29"/>
  <c r="B103" i="29"/>
  <c r="C103" i="29"/>
  <c r="D103" i="29"/>
  <c r="E103" i="29"/>
  <c r="G103" i="29"/>
  <c r="H103" i="29"/>
  <c r="I103" i="29"/>
  <c r="J103" i="29"/>
  <c r="K103" i="29"/>
  <c r="M103" i="29"/>
  <c r="N103" i="29"/>
  <c r="O103" i="29"/>
  <c r="P103" i="29"/>
  <c r="B104" i="29"/>
  <c r="C104" i="29"/>
  <c r="D104" i="29"/>
  <c r="F104" i="29"/>
  <c r="H104" i="29"/>
  <c r="J104" i="29"/>
  <c r="L104" i="29"/>
  <c r="N104" i="29"/>
  <c r="O104" i="29"/>
  <c r="P104" i="29"/>
  <c r="Q104" i="29"/>
  <c r="G141" i="29"/>
  <c r="I141" i="29"/>
  <c r="K141" i="29"/>
  <c r="Q105" i="29"/>
  <c r="G113" i="29"/>
  <c r="H113" i="29"/>
  <c r="I113" i="29"/>
  <c r="M113" i="29"/>
  <c r="P112" i="29"/>
  <c r="B108" i="29"/>
  <c r="C108" i="29"/>
  <c r="E108" i="29"/>
  <c r="F108" i="29"/>
  <c r="G108" i="29"/>
  <c r="H144" i="29"/>
  <c r="I144" i="29"/>
  <c r="J108" i="29"/>
  <c r="K144" i="29"/>
  <c r="M144" i="29"/>
  <c r="N108" i="29"/>
  <c r="O144" i="29"/>
  <c r="B109" i="29"/>
  <c r="F109" i="29"/>
  <c r="H145" i="29"/>
  <c r="I109" i="29"/>
  <c r="J109" i="29"/>
  <c r="M109" i="29"/>
  <c r="N109" i="29"/>
  <c r="P145" i="29"/>
  <c r="B110" i="29"/>
  <c r="F110" i="29"/>
  <c r="G110" i="29"/>
  <c r="I110" i="29"/>
  <c r="J110" i="29"/>
  <c r="K110" i="29"/>
  <c r="N110" i="29"/>
  <c r="Q146" i="29"/>
  <c r="B111" i="29"/>
  <c r="C147" i="29"/>
  <c r="F111" i="29"/>
  <c r="H147" i="29"/>
  <c r="J111" i="29"/>
  <c r="K147" i="29"/>
  <c r="M147" i="29"/>
  <c r="N111" i="29"/>
  <c r="O147" i="29"/>
  <c r="P147" i="29"/>
  <c r="Q147" i="29"/>
  <c r="B112" i="29"/>
  <c r="H112" i="29"/>
  <c r="C113" i="29"/>
  <c r="E114" i="29"/>
  <c r="F114" i="29"/>
  <c r="G114" i="29"/>
  <c r="H114" i="29"/>
  <c r="I114" i="29"/>
  <c r="J114" i="29"/>
  <c r="K114" i="29"/>
  <c r="B115" i="29"/>
  <c r="C115" i="29"/>
  <c r="D115" i="29"/>
  <c r="F115" i="29"/>
  <c r="J115" i="29"/>
  <c r="L115" i="29"/>
  <c r="N115" i="29"/>
  <c r="P115" i="29"/>
  <c r="E116" i="29"/>
  <c r="G116" i="29"/>
  <c r="H116" i="29"/>
  <c r="I116" i="29"/>
  <c r="K116" i="29"/>
  <c r="B117" i="29"/>
  <c r="C117" i="29"/>
  <c r="E117" i="29"/>
  <c r="F117" i="29"/>
  <c r="G117" i="29"/>
  <c r="H117" i="29"/>
  <c r="I117" i="29"/>
  <c r="J117" i="29"/>
  <c r="K117" i="29"/>
  <c r="L117" i="29"/>
  <c r="M117" i="29"/>
  <c r="N117" i="29"/>
  <c r="O117" i="29"/>
  <c r="P117" i="29"/>
  <c r="B118" i="29"/>
  <c r="C118" i="29"/>
  <c r="D118" i="29"/>
  <c r="E118" i="29"/>
  <c r="F118" i="29"/>
  <c r="H118" i="29"/>
  <c r="I118" i="29"/>
  <c r="J118" i="29"/>
  <c r="L118" i="29"/>
  <c r="N118" i="29"/>
  <c r="Q118" i="29"/>
  <c r="B119" i="29"/>
  <c r="C119" i="29"/>
  <c r="G119" i="29"/>
  <c r="H119" i="29"/>
  <c r="I119" i="29"/>
  <c r="K119" i="29"/>
  <c r="M119" i="29"/>
  <c r="O119" i="29"/>
  <c r="P119" i="29"/>
  <c r="B121" i="29"/>
  <c r="D121" i="29"/>
  <c r="E121" i="29"/>
  <c r="F121" i="29"/>
  <c r="G121" i="29"/>
  <c r="H121" i="29"/>
  <c r="I121" i="29"/>
  <c r="J121" i="29"/>
  <c r="K121" i="29"/>
  <c r="L121" i="29"/>
  <c r="M121" i="29"/>
  <c r="N121" i="29"/>
  <c r="O121" i="29"/>
  <c r="P121" i="29"/>
  <c r="Q121" i="29"/>
  <c r="B59" i="26"/>
  <c r="E124" i="29"/>
  <c r="K124" i="29"/>
  <c r="M124" i="29"/>
  <c r="O124" i="29"/>
  <c r="B125" i="29"/>
  <c r="E125" i="29"/>
  <c r="F125" i="29"/>
  <c r="G125" i="29"/>
  <c r="I125" i="29"/>
  <c r="J125" i="29"/>
  <c r="M125" i="29"/>
  <c r="O125" i="29"/>
  <c r="Q125" i="29"/>
  <c r="B126" i="29"/>
  <c r="C126" i="29"/>
  <c r="F126" i="29"/>
  <c r="G156" i="29"/>
  <c r="I156" i="29"/>
  <c r="J126" i="29"/>
  <c r="K156" i="29"/>
  <c r="M126" i="29"/>
  <c r="N126" i="29"/>
  <c r="O126" i="29"/>
  <c r="B127" i="29"/>
  <c r="C157" i="29"/>
  <c r="F127" i="29"/>
  <c r="G157" i="29"/>
  <c r="I127" i="29"/>
  <c r="J127" i="29"/>
  <c r="K157" i="29"/>
  <c r="M127" i="29"/>
  <c r="N127" i="29"/>
  <c r="E128" i="29"/>
  <c r="O128" i="29"/>
  <c r="B159" i="29"/>
  <c r="D129" i="29"/>
  <c r="E129" i="29"/>
  <c r="F159" i="29"/>
  <c r="H129" i="29"/>
  <c r="I129" i="29"/>
  <c r="J159" i="29"/>
  <c r="K129" i="29"/>
  <c r="L129" i="29"/>
  <c r="M129" i="29"/>
  <c r="N159" i="29"/>
  <c r="P129" i="29"/>
  <c r="C96" i="29"/>
  <c r="E96" i="29"/>
  <c r="E97" i="29"/>
  <c r="G97" i="29"/>
  <c r="I97" i="29"/>
  <c r="K97" i="29"/>
  <c r="M97" i="29"/>
  <c r="O97" i="29"/>
  <c r="Q97" i="29"/>
  <c r="C98" i="29"/>
  <c r="G98" i="29"/>
  <c r="M98" i="29"/>
  <c r="O98" i="29"/>
  <c r="E99" i="29"/>
  <c r="M100" i="29"/>
  <c r="Q100" i="29"/>
  <c r="C101" i="29"/>
  <c r="E101" i="29"/>
  <c r="G101" i="29"/>
  <c r="I101" i="29"/>
  <c r="K101" i="29"/>
  <c r="M101" i="29"/>
  <c r="O101" i="29"/>
  <c r="C102" i="29"/>
  <c r="G102" i="29"/>
  <c r="M102" i="29"/>
  <c r="O102" i="29"/>
  <c r="Q103" i="29"/>
  <c r="E104" i="29"/>
  <c r="G104" i="29"/>
  <c r="I104" i="29"/>
  <c r="K104" i="29"/>
  <c r="M104" i="29"/>
  <c r="G105" i="29"/>
  <c r="I105" i="29"/>
  <c r="K105" i="29"/>
  <c r="M105" i="29"/>
  <c r="O105" i="29"/>
  <c r="Q108" i="29"/>
  <c r="C109" i="29"/>
  <c r="E109" i="29"/>
  <c r="G109" i="29"/>
  <c r="K109" i="29"/>
  <c r="O109" i="29"/>
  <c r="P109" i="29"/>
  <c r="Q109" i="29"/>
  <c r="C110" i="29"/>
  <c r="E110" i="29"/>
  <c r="E111" i="29"/>
  <c r="G111" i="29"/>
  <c r="H111" i="29"/>
  <c r="Q111" i="29"/>
  <c r="C112" i="29"/>
  <c r="E112" i="29"/>
  <c r="G112" i="29"/>
  <c r="I112" i="29"/>
  <c r="K112" i="29"/>
  <c r="M112" i="29"/>
  <c r="O112" i="29"/>
  <c r="E113" i="29"/>
  <c r="O114" i="29"/>
  <c r="Q114" i="29"/>
  <c r="E115" i="29"/>
  <c r="G115" i="29"/>
  <c r="H115" i="29"/>
  <c r="I115" i="29"/>
  <c r="K115" i="29"/>
  <c r="M115" i="29"/>
  <c r="O115" i="29"/>
  <c r="Q115" i="29"/>
  <c r="C116" i="29"/>
  <c r="G118" i="29"/>
  <c r="K118" i="29"/>
  <c r="M118" i="29"/>
  <c r="O118" i="29"/>
  <c r="P118" i="29"/>
  <c r="E119" i="29"/>
  <c r="E120" i="29"/>
  <c r="G120" i="29"/>
  <c r="K120" i="29"/>
  <c r="M120" i="29"/>
  <c r="O120" i="29"/>
  <c r="C121" i="29"/>
  <c r="Q124" i="29"/>
  <c r="C125" i="29"/>
  <c r="K125" i="29"/>
  <c r="K126" i="29"/>
  <c r="Q126" i="29"/>
  <c r="C127" i="29"/>
  <c r="G127" i="29"/>
  <c r="O127" i="29"/>
  <c r="Q127" i="29"/>
  <c r="C128" i="29"/>
  <c r="G128" i="29"/>
  <c r="I128" i="29"/>
  <c r="K128" i="29"/>
  <c r="O129" i="29"/>
  <c r="Q129" i="29"/>
  <c r="B134" i="29"/>
  <c r="C134" i="29"/>
  <c r="D134" i="29"/>
  <c r="E134" i="29"/>
  <c r="H134" i="29"/>
  <c r="I134" i="29"/>
  <c r="J134" i="29"/>
  <c r="K134" i="29"/>
  <c r="L134" i="29"/>
  <c r="M134" i="29"/>
  <c r="N134" i="29"/>
  <c r="O134" i="29"/>
  <c r="D135" i="29"/>
  <c r="E135" i="29"/>
  <c r="F135" i="29"/>
  <c r="G135" i="29"/>
  <c r="H135" i="29"/>
  <c r="I135" i="29"/>
  <c r="J135" i="29"/>
  <c r="K135" i="29"/>
  <c r="L135" i="29"/>
  <c r="M135" i="29"/>
  <c r="P135" i="29"/>
  <c r="Q135" i="29"/>
  <c r="B136" i="29"/>
  <c r="C136" i="29"/>
  <c r="D136" i="29"/>
  <c r="E136" i="29"/>
  <c r="F136" i="29"/>
  <c r="G136" i="29"/>
  <c r="L136" i="29"/>
  <c r="M136" i="29"/>
  <c r="N136" i="29"/>
  <c r="O136" i="29"/>
  <c r="P136" i="29"/>
  <c r="Q136" i="29"/>
  <c r="B137" i="29"/>
  <c r="C137" i="29"/>
  <c r="D137" i="29"/>
  <c r="E137" i="29"/>
  <c r="H137" i="29"/>
  <c r="I137" i="29"/>
  <c r="J137" i="29"/>
  <c r="K137" i="29"/>
  <c r="L137" i="29"/>
  <c r="M137" i="29"/>
  <c r="N137" i="29"/>
  <c r="O137" i="29"/>
  <c r="C139" i="29"/>
  <c r="E139" i="29"/>
  <c r="G139" i="29"/>
  <c r="I139" i="29"/>
  <c r="M141" i="29"/>
  <c r="O141" i="29"/>
  <c r="Q144" i="29"/>
  <c r="C145" i="29"/>
  <c r="E145" i="29"/>
  <c r="G145" i="29"/>
  <c r="I145" i="29"/>
  <c r="K145" i="29"/>
  <c r="M145" i="29"/>
  <c r="O145" i="29"/>
  <c r="Q145" i="29"/>
  <c r="C146" i="29"/>
  <c r="E146" i="29"/>
  <c r="G146" i="29"/>
  <c r="I146" i="29"/>
  <c r="K146" i="29"/>
  <c r="E147" i="29"/>
  <c r="G147" i="29"/>
  <c r="O154" i="29"/>
  <c r="Q154" i="29"/>
  <c r="C155" i="29"/>
  <c r="E155" i="29"/>
  <c r="F155" i="29"/>
  <c r="G155" i="29"/>
  <c r="I155" i="29"/>
  <c r="J155" i="29"/>
  <c r="K155" i="29"/>
  <c r="M155" i="29"/>
  <c r="O155" i="29"/>
  <c r="Q155" i="29"/>
  <c r="C156" i="29"/>
  <c r="F156" i="29"/>
  <c r="M156" i="29"/>
  <c r="N156" i="29"/>
  <c r="O156" i="29"/>
  <c r="Q156" i="29"/>
  <c r="M157" i="29"/>
  <c r="N157" i="29"/>
  <c r="O157" i="29"/>
  <c r="Q157" i="29"/>
  <c r="K159" i="29"/>
  <c r="O159" i="29"/>
  <c r="Q159" i="29"/>
  <c r="G104" i="28"/>
  <c r="I101" i="28"/>
  <c r="J101" i="28"/>
  <c r="F96" i="28"/>
  <c r="N97" i="28"/>
  <c r="P97" i="28"/>
  <c r="B98" i="28"/>
  <c r="H98" i="28"/>
  <c r="I136" i="28"/>
  <c r="J98" i="28"/>
  <c r="L99" i="28"/>
  <c r="N99" i="28"/>
  <c r="P99" i="28"/>
  <c r="Q99" i="28"/>
  <c r="B100" i="28"/>
  <c r="M100" i="28"/>
  <c r="N100" i="28"/>
  <c r="E101" i="28"/>
  <c r="F101" i="28"/>
  <c r="L101" i="28"/>
  <c r="M101" i="28"/>
  <c r="N101" i="28"/>
  <c r="O101" i="28"/>
  <c r="P101" i="28"/>
  <c r="Q101" i="28"/>
  <c r="B102" i="28"/>
  <c r="L102" i="28"/>
  <c r="N102" i="28"/>
  <c r="I103" i="28"/>
  <c r="J103" i="28"/>
  <c r="M104" i="28"/>
  <c r="I141" i="28"/>
  <c r="E113" i="28"/>
  <c r="F113" i="28"/>
  <c r="G113" i="28"/>
  <c r="Q115" i="28"/>
  <c r="B108" i="28"/>
  <c r="D108" i="28"/>
  <c r="M108" i="28"/>
  <c r="N108" i="28"/>
  <c r="H109" i="28"/>
  <c r="B110" i="28"/>
  <c r="F110" i="28"/>
  <c r="H110" i="28"/>
  <c r="I110" i="28"/>
  <c r="J110" i="28"/>
  <c r="K110" i="28"/>
  <c r="L110" i="28"/>
  <c r="M110" i="28"/>
  <c r="N110" i="28"/>
  <c r="O110" i="28"/>
  <c r="P110" i="28"/>
  <c r="Q146" i="28"/>
  <c r="B111" i="28"/>
  <c r="D111" i="28"/>
  <c r="N111" i="28"/>
  <c r="D112" i="28"/>
  <c r="G112" i="28"/>
  <c r="H112" i="28"/>
  <c r="I112" i="28"/>
  <c r="J112" i="28"/>
  <c r="B113" i="28"/>
  <c r="M113" i="28"/>
  <c r="C114" i="28"/>
  <c r="I114" i="28"/>
  <c r="B115" i="28"/>
  <c r="C115" i="28"/>
  <c r="D115" i="28"/>
  <c r="M115" i="28"/>
  <c r="N115" i="28"/>
  <c r="B116" i="28"/>
  <c r="C116" i="28"/>
  <c r="D116" i="28"/>
  <c r="H116" i="28"/>
  <c r="B117" i="28"/>
  <c r="C117" i="28"/>
  <c r="E117" i="28"/>
  <c r="F117" i="28"/>
  <c r="Q117" i="28"/>
  <c r="E118" i="28"/>
  <c r="G118" i="28"/>
  <c r="H118" i="28"/>
  <c r="I118" i="28"/>
  <c r="J118" i="28"/>
  <c r="D119" i="28"/>
  <c r="F119" i="28"/>
  <c r="G119" i="28"/>
  <c r="B120" i="28"/>
  <c r="D120" i="28"/>
  <c r="N120" i="28"/>
  <c r="H121" i="28"/>
  <c r="I121" i="28"/>
  <c r="J121" i="28"/>
  <c r="K121" i="28"/>
  <c r="B127" i="28"/>
  <c r="M124" i="28"/>
  <c r="N72" i="26"/>
  <c r="P129" i="28"/>
  <c r="Q127" i="28"/>
  <c r="D124" i="28"/>
  <c r="F124" i="28"/>
  <c r="I124" i="28"/>
  <c r="J124" i="28"/>
  <c r="F125" i="28"/>
  <c r="P125" i="28"/>
  <c r="B126" i="28"/>
  <c r="N126" i="28"/>
  <c r="F127" i="28"/>
  <c r="F128" i="28"/>
  <c r="P128" i="28"/>
  <c r="G129" i="28"/>
  <c r="J129" i="28"/>
  <c r="G96" i="28"/>
  <c r="H96" i="28"/>
  <c r="J96" i="28"/>
  <c r="K96" i="28"/>
  <c r="L96" i="28"/>
  <c r="M96" i="28"/>
  <c r="N96" i="28"/>
  <c r="O96" i="28"/>
  <c r="D97" i="28"/>
  <c r="E97" i="28"/>
  <c r="F97" i="28"/>
  <c r="G97" i="28"/>
  <c r="K97" i="28"/>
  <c r="L97" i="28"/>
  <c r="D98" i="28"/>
  <c r="E98" i="28"/>
  <c r="F98" i="28"/>
  <c r="L98" i="28"/>
  <c r="M98" i="28"/>
  <c r="N98" i="28"/>
  <c r="O98" i="28"/>
  <c r="D99" i="28"/>
  <c r="E99" i="28"/>
  <c r="F99" i="28"/>
  <c r="G99" i="28"/>
  <c r="H99" i="28"/>
  <c r="K100" i="28"/>
  <c r="L100" i="28"/>
  <c r="O100" i="28"/>
  <c r="D101" i="28"/>
  <c r="G101" i="28"/>
  <c r="H101" i="28"/>
  <c r="K101" i="28"/>
  <c r="G102" i="28"/>
  <c r="P102" i="28"/>
  <c r="Q102" i="28"/>
  <c r="B103" i="28"/>
  <c r="D103" i="28"/>
  <c r="E103" i="28"/>
  <c r="F103" i="28"/>
  <c r="G103" i="28"/>
  <c r="H103" i="28"/>
  <c r="K103" i="28"/>
  <c r="L103" i="28"/>
  <c r="M103" i="28"/>
  <c r="N103" i="28"/>
  <c r="O103" i="28"/>
  <c r="K104" i="28"/>
  <c r="L104" i="28"/>
  <c r="N104" i="28"/>
  <c r="O104" i="28"/>
  <c r="P104" i="28"/>
  <c r="Q104" i="28"/>
  <c r="B105" i="28"/>
  <c r="D105" i="28"/>
  <c r="E105" i="28"/>
  <c r="F105" i="28"/>
  <c r="G105" i="28"/>
  <c r="H105" i="28"/>
  <c r="J105" i="28"/>
  <c r="K105" i="28"/>
  <c r="L105" i="28"/>
  <c r="M105" i="28"/>
  <c r="N105" i="28"/>
  <c r="O105" i="28"/>
  <c r="O108" i="28"/>
  <c r="P108" i="28"/>
  <c r="B109" i="28"/>
  <c r="C109" i="28"/>
  <c r="D109" i="28"/>
  <c r="E109" i="28"/>
  <c r="G109" i="28"/>
  <c r="D110" i="28"/>
  <c r="E110" i="28"/>
  <c r="G110" i="28"/>
  <c r="P111" i="28"/>
  <c r="Q111" i="28"/>
  <c r="B112" i="28"/>
  <c r="C112" i="28"/>
  <c r="K112" i="28"/>
  <c r="L112" i="28"/>
  <c r="D113" i="28"/>
  <c r="N113" i="28"/>
  <c r="O113" i="28"/>
  <c r="P113" i="28"/>
  <c r="B114" i="28"/>
  <c r="D114" i="28"/>
  <c r="E114" i="28"/>
  <c r="G114" i="28"/>
  <c r="H114" i="28"/>
  <c r="J114" i="28"/>
  <c r="H115" i="28"/>
  <c r="I115" i="28"/>
  <c r="J115" i="28"/>
  <c r="O115" i="28"/>
  <c r="G116" i="28"/>
  <c r="D117" i="28"/>
  <c r="G117" i="28"/>
  <c r="H117" i="28"/>
  <c r="I117" i="28"/>
  <c r="J117" i="28"/>
  <c r="K117" i="28"/>
  <c r="L117" i="28"/>
  <c r="M117" i="28"/>
  <c r="N117" i="28"/>
  <c r="O117" i="28"/>
  <c r="P117" i="28"/>
  <c r="B118" i="28"/>
  <c r="C118" i="28"/>
  <c r="D118" i="28"/>
  <c r="P118" i="28"/>
  <c r="B119" i="28"/>
  <c r="C119" i="28"/>
  <c r="H119" i="28"/>
  <c r="I119" i="28"/>
  <c r="J119" i="28"/>
  <c r="L119" i="28"/>
  <c r="M119" i="28"/>
  <c r="N119" i="28"/>
  <c r="O119" i="28"/>
  <c r="C120" i="28"/>
  <c r="L120" i="28"/>
  <c r="M120" i="28"/>
  <c r="B121" i="28"/>
  <c r="C121" i="28"/>
  <c r="D121" i="28"/>
  <c r="E121" i="28"/>
  <c r="F121" i="28"/>
  <c r="G121" i="28"/>
  <c r="H124" i="28"/>
  <c r="K124" i="28"/>
  <c r="L124" i="28"/>
  <c r="O124" i="28"/>
  <c r="P124" i="28"/>
  <c r="Q124" i="28"/>
  <c r="C125" i="28"/>
  <c r="D125" i="28"/>
  <c r="E125" i="28"/>
  <c r="G125" i="28"/>
  <c r="D126" i="28"/>
  <c r="E126" i="28"/>
  <c r="F126" i="28"/>
  <c r="G126" i="28"/>
  <c r="H126" i="28"/>
  <c r="I126" i="28"/>
  <c r="J126" i="28"/>
  <c r="K126" i="28"/>
  <c r="L126" i="28"/>
  <c r="M126" i="28"/>
  <c r="O126" i="28"/>
  <c r="P126" i="28"/>
  <c r="Q126" i="28"/>
  <c r="C127" i="28"/>
  <c r="P127" i="28"/>
  <c r="C128" i="28"/>
  <c r="D128" i="28"/>
  <c r="E128" i="28"/>
  <c r="G128" i="28"/>
  <c r="H128" i="28"/>
  <c r="I128" i="28"/>
  <c r="J128" i="28"/>
  <c r="K128" i="28"/>
  <c r="M128" i="28"/>
  <c r="O128" i="28"/>
  <c r="D129" i="28"/>
  <c r="E129" i="28"/>
  <c r="F129" i="28"/>
  <c r="L129" i="28"/>
  <c r="O129" i="28"/>
  <c r="Q129" i="28"/>
  <c r="H153" i="28"/>
  <c r="L153" i="28"/>
  <c r="H158" i="28"/>
  <c r="L159" i="28"/>
  <c r="B133" i="28"/>
  <c r="C101" i="27"/>
  <c r="D133" i="28"/>
  <c r="F133" i="28"/>
  <c r="H133" i="28"/>
  <c r="I104" i="27"/>
  <c r="J133" i="28"/>
  <c r="L133" i="28"/>
  <c r="M133" i="29"/>
  <c r="N133" i="28"/>
  <c r="O133" i="29"/>
  <c r="Q133" i="29"/>
  <c r="E134" i="27"/>
  <c r="M96" i="27"/>
  <c r="O96" i="27"/>
  <c r="E135" i="27"/>
  <c r="M97" i="27"/>
  <c r="O97" i="27"/>
  <c r="Q97" i="27"/>
  <c r="E136" i="27"/>
  <c r="O98" i="27"/>
  <c r="E137" i="27"/>
  <c r="I138" i="29"/>
  <c r="M138" i="29"/>
  <c r="Q138" i="29"/>
  <c r="E139" i="27"/>
  <c r="K101" i="27"/>
  <c r="M101" i="27"/>
  <c r="O101" i="27"/>
  <c r="E140" i="29"/>
  <c r="I140" i="29"/>
  <c r="M140" i="29"/>
  <c r="O102" i="27"/>
  <c r="Q140" i="28"/>
  <c r="G103" i="27"/>
  <c r="H103" i="27"/>
  <c r="I103" i="27"/>
  <c r="J103" i="27"/>
  <c r="K103" i="27"/>
  <c r="L103" i="27"/>
  <c r="M103" i="27"/>
  <c r="N103" i="27"/>
  <c r="O103" i="27"/>
  <c r="P103" i="27"/>
  <c r="B104" i="27"/>
  <c r="L104" i="27"/>
  <c r="M104" i="27"/>
  <c r="N104" i="27"/>
  <c r="O104" i="27"/>
  <c r="P104" i="27"/>
  <c r="Q104" i="27"/>
  <c r="C105" i="27"/>
  <c r="E141" i="27"/>
  <c r="G105" i="27"/>
  <c r="K105" i="27"/>
  <c r="M141" i="27"/>
  <c r="O105" i="27"/>
  <c r="D143" i="28"/>
  <c r="E143" i="29"/>
  <c r="F143" i="28"/>
  <c r="G143" i="29"/>
  <c r="H120" i="27"/>
  <c r="I143" i="29"/>
  <c r="J111" i="27"/>
  <c r="K143" i="29"/>
  <c r="M143" i="29"/>
  <c r="O143" i="29"/>
  <c r="Q143" i="29"/>
  <c r="M108" i="27"/>
  <c r="O108" i="27"/>
  <c r="P144" i="28"/>
  <c r="B145" i="28"/>
  <c r="H109" i="27"/>
  <c r="I109" i="27"/>
  <c r="J109" i="27"/>
  <c r="L145" i="28"/>
  <c r="N145" i="28"/>
  <c r="C110" i="27"/>
  <c r="D146" i="28"/>
  <c r="E110" i="27"/>
  <c r="F146" i="28"/>
  <c r="G110" i="27"/>
  <c r="I110" i="27"/>
  <c r="K110" i="27"/>
  <c r="L146" i="28"/>
  <c r="N146" i="28"/>
  <c r="J147" i="28"/>
  <c r="L111" i="27"/>
  <c r="M111" i="27"/>
  <c r="N111" i="27"/>
  <c r="O111" i="27"/>
  <c r="P147" i="28"/>
  <c r="Q111" i="27"/>
  <c r="B148" i="28"/>
  <c r="C112" i="27"/>
  <c r="D148" i="28"/>
  <c r="E148" i="29"/>
  <c r="F148" i="28"/>
  <c r="G112" i="27"/>
  <c r="I148" i="29"/>
  <c r="J148" i="28"/>
  <c r="M148" i="29"/>
  <c r="Q148" i="29"/>
  <c r="E149" i="29"/>
  <c r="F149" i="28"/>
  <c r="L149" i="28"/>
  <c r="M149" i="29"/>
  <c r="N149" i="28"/>
  <c r="Q149" i="29"/>
  <c r="H114" i="27"/>
  <c r="I114" i="27"/>
  <c r="J114" i="27"/>
  <c r="B115" i="27"/>
  <c r="M115" i="27"/>
  <c r="N115" i="27"/>
  <c r="O115" i="27"/>
  <c r="B150" i="28"/>
  <c r="D116" i="27"/>
  <c r="E150" i="29"/>
  <c r="G116" i="27"/>
  <c r="I150" i="29"/>
  <c r="J116" i="27"/>
  <c r="L150" i="28"/>
  <c r="M150" i="29"/>
  <c r="N150" i="28"/>
  <c r="B117" i="27"/>
  <c r="C117" i="27"/>
  <c r="D117" i="27"/>
  <c r="E117" i="27"/>
  <c r="F117" i="27"/>
  <c r="G117" i="27"/>
  <c r="H117" i="27"/>
  <c r="I117" i="27"/>
  <c r="J117" i="27"/>
  <c r="K117" i="27"/>
  <c r="M117" i="27"/>
  <c r="P117" i="27"/>
  <c r="B118" i="27"/>
  <c r="C118" i="27"/>
  <c r="H118" i="27"/>
  <c r="I118" i="27"/>
  <c r="J118" i="27"/>
  <c r="E151" i="29"/>
  <c r="G119" i="27"/>
  <c r="H151" i="28"/>
  <c r="J151" i="28"/>
  <c r="K119" i="27"/>
  <c r="L151" i="28"/>
  <c r="M151" i="29"/>
  <c r="N151" i="28"/>
  <c r="O119" i="27"/>
  <c r="P151" i="28"/>
  <c r="Q151" i="29"/>
  <c r="J120" i="27"/>
  <c r="M120" i="27"/>
  <c r="N120" i="27"/>
  <c r="O120" i="27"/>
  <c r="Q120" i="27"/>
  <c r="D121" i="27"/>
  <c r="E121" i="27"/>
  <c r="F121" i="27"/>
  <c r="G121" i="27"/>
  <c r="H121" i="27"/>
  <c r="I121" i="27"/>
  <c r="J121" i="27"/>
  <c r="K121" i="27"/>
  <c r="L121" i="27"/>
  <c r="M121" i="27"/>
  <c r="N121" i="27"/>
  <c r="O121" i="27"/>
  <c r="P121" i="27"/>
  <c r="Q121" i="27"/>
  <c r="B153" i="28"/>
  <c r="D153" i="28"/>
  <c r="E153" i="29"/>
  <c r="F153" i="28"/>
  <c r="G153" i="29"/>
  <c r="I153" i="29"/>
  <c r="K153" i="29"/>
  <c r="M153" i="29"/>
  <c r="O153" i="29"/>
  <c r="P153" i="28"/>
  <c r="C124" i="27"/>
  <c r="D124" i="27"/>
  <c r="G124" i="27"/>
  <c r="I124" i="27"/>
  <c r="M154" i="27"/>
  <c r="D125" i="27"/>
  <c r="E125" i="27"/>
  <c r="L125" i="27"/>
  <c r="O125" i="27"/>
  <c r="Q125" i="27"/>
  <c r="C126" i="27"/>
  <c r="E126" i="27"/>
  <c r="G126" i="27"/>
  <c r="K126" i="27"/>
  <c r="L126" i="27"/>
  <c r="M126" i="27"/>
  <c r="H127" i="27"/>
  <c r="C128" i="27"/>
  <c r="E158" i="29"/>
  <c r="H128" i="27"/>
  <c r="I158" i="29"/>
  <c r="L128" i="27"/>
  <c r="M158" i="29"/>
  <c r="O128" i="27"/>
  <c r="Q158" i="29"/>
  <c r="C129" i="27"/>
  <c r="D129" i="27"/>
  <c r="E129" i="27"/>
  <c r="G129" i="27"/>
  <c r="H129" i="27"/>
  <c r="I98" i="27"/>
  <c r="K98" i="27"/>
  <c r="M98" i="27"/>
  <c r="M99" i="27"/>
  <c r="O99" i="27"/>
  <c r="G100" i="27"/>
  <c r="I100" i="27"/>
  <c r="K100" i="27"/>
  <c r="O100" i="27"/>
  <c r="Q100" i="27"/>
  <c r="G101" i="27"/>
  <c r="I101" i="27"/>
  <c r="Q103" i="27"/>
  <c r="K104" i="27"/>
  <c r="I105" i="27"/>
  <c r="B109" i="27"/>
  <c r="D109" i="27"/>
  <c r="G109" i="27"/>
  <c r="K109" i="27"/>
  <c r="N109" i="27"/>
  <c r="O109" i="27"/>
  <c r="L110" i="27"/>
  <c r="N110" i="27"/>
  <c r="O110" i="27"/>
  <c r="K112" i="27"/>
  <c r="L112" i="27"/>
  <c r="N112" i="27"/>
  <c r="O112" i="27"/>
  <c r="L113" i="27"/>
  <c r="O113" i="27"/>
  <c r="D114" i="27"/>
  <c r="G114" i="27"/>
  <c r="K114" i="27"/>
  <c r="L114" i="27"/>
  <c r="N114" i="27"/>
  <c r="C115" i="27"/>
  <c r="L117" i="27"/>
  <c r="N117" i="27"/>
  <c r="O117" i="27"/>
  <c r="D118" i="27"/>
  <c r="G118" i="27"/>
  <c r="K118" i="27"/>
  <c r="L118" i="27"/>
  <c r="N118" i="27"/>
  <c r="O118" i="27"/>
  <c r="C119" i="27"/>
  <c r="D119" i="27"/>
  <c r="E124" i="27"/>
  <c r="Q124" i="27"/>
  <c r="K125" i="27"/>
  <c r="O126" i="27"/>
  <c r="E127" i="27"/>
  <c r="G127" i="27"/>
  <c r="I127" i="27"/>
  <c r="G128" i="27"/>
  <c r="I128" i="27"/>
  <c r="K128" i="27"/>
  <c r="E138" i="27"/>
  <c r="E140" i="27"/>
  <c r="I147" i="27"/>
  <c r="H63" i="26"/>
  <c r="J63" i="26"/>
  <c r="B70" i="26"/>
  <c r="F70" i="26"/>
  <c r="H62" i="26"/>
  <c r="J70" i="26"/>
  <c r="K62" i="26"/>
  <c r="N70" i="26"/>
  <c r="O62" i="26"/>
  <c r="F72" i="26"/>
  <c r="G64" i="26"/>
  <c r="H64" i="26"/>
  <c r="J64" i="26"/>
  <c r="K64" i="26"/>
  <c r="B66" i="26"/>
  <c r="E74" i="26"/>
  <c r="H66" i="26"/>
  <c r="D67" i="26"/>
  <c r="F67" i="26"/>
  <c r="H67" i="26"/>
  <c r="J67" i="26"/>
  <c r="L67" i="26"/>
  <c r="N67" i="26"/>
  <c r="P67" i="26"/>
  <c r="B68" i="26"/>
  <c r="D68" i="26"/>
  <c r="N68" i="26"/>
  <c r="P68" i="26"/>
  <c r="C57" i="26"/>
  <c r="G57" i="26"/>
  <c r="I57" i="26"/>
  <c r="K57" i="26"/>
  <c r="M57" i="26"/>
  <c r="M116" i="6" s="1"/>
  <c r="O57" i="26"/>
  <c r="Q57" i="26"/>
  <c r="Q74" i="26" s="1"/>
  <c r="Q171" i="6" s="1"/>
  <c r="E58" i="26"/>
  <c r="G58" i="26"/>
  <c r="G75" i="26" s="1"/>
  <c r="G172" i="6" s="1"/>
  <c r="I58" i="26"/>
  <c r="I75" i="26" s="1"/>
  <c r="I172" i="6" s="1"/>
  <c r="K58" i="26"/>
  <c r="M58" i="26"/>
  <c r="M75" i="26" s="1"/>
  <c r="M172" i="6" s="1"/>
  <c r="O58" i="26"/>
  <c r="O117" i="6" s="1"/>
  <c r="Q58" i="26"/>
  <c r="C59" i="26"/>
  <c r="E59" i="26"/>
  <c r="G59" i="26"/>
  <c r="G118" i="6" s="1"/>
  <c r="I59" i="26"/>
  <c r="K59" i="26"/>
  <c r="K76" i="26" s="1"/>
  <c r="M59" i="26"/>
  <c r="M76" i="26" s="1"/>
  <c r="O59" i="26"/>
  <c r="O118" i="6" s="1"/>
  <c r="Q59" i="26"/>
  <c r="Q76" i="26" s="1"/>
  <c r="B62" i="26"/>
  <c r="J62" i="26"/>
  <c r="P62" i="26"/>
  <c r="B63" i="26"/>
  <c r="P64" i="26"/>
  <c r="B67" i="26"/>
  <c r="B71" i="26"/>
  <c r="J71" i="26"/>
  <c r="N71" i="26"/>
  <c r="E75" i="26"/>
  <c r="I76" i="26"/>
  <c r="B130" i="25"/>
  <c r="F130" i="25"/>
  <c r="G130" i="25"/>
  <c r="J130" i="25"/>
  <c r="K130" i="25"/>
  <c r="G182" i="25"/>
  <c r="I182" i="25"/>
  <c r="J182" i="25"/>
  <c r="K182" i="25"/>
  <c r="M182" i="25"/>
  <c r="N182" i="25"/>
  <c r="O182" i="25"/>
  <c r="B183" i="25"/>
  <c r="C183" i="25"/>
  <c r="E183" i="25"/>
  <c r="N183" i="25"/>
  <c r="B133" i="25"/>
  <c r="C133" i="25"/>
  <c r="E184" i="25"/>
  <c r="F133" i="25"/>
  <c r="G133" i="25"/>
  <c r="I184" i="25"/>
  <c r="J184" i="25"/>
  <c r="K184" i="25"/>
  <c r="M184" i="25"/>
  <c r="N184" i="25"/>
  <c r="O184" i="25"/>
  <c r="Q184" i="25"/>
  <c r="B186" i="25"/>
  <c r="C186" i="25"/>
  <c r="E135" i="25"/>
  <c r="F186" i="25"/>
  <c r="G135" i="25"/>
  <c r="J135" i="25"/>
  <c r="K135" i="25"/>
  <c r="B189" i="25"/>
  <c r="C140" i="25"/>
  <c r="E140" i="25"/>
  <c r="F189" i="25"/>
  <c r="G140" i="25"/>
  <c r="I140" i="25"/>
  <c r="J140" i="25"/>
  <c r="K140" i="25"/>
  <c r="M140" i="25"/>
  <c r="N189" i="25"/>
  <c r="O140" i="25"/>
  <c r="Q189" i="25"/>
  <c r="E139" i="25"/>
  <c r="F59" i="22"/>
  <c r="N59" i="22"/>
  <c r="B192" i="25"/>
  <c r="C192" i="25"/>
  <c r="D192" i="25"/>
  <c r="E144" i="25"/>
  <c r="F192" i="25"/>
  <c r="G192" i="25"/>
  <c r="H144" i="25"/>
  <c r="I144" i="25"/>
  <c r="J144" i="25"/>
  <c r="K144" i="25"/>
  <c r="L144" i="25"/>
  <c r="N192" i="25"/>
  <c r="O192" i="25"/>
  <c r="P192" i="25"/>
  <c r="Q144" i="25"/>
  <c r="C193" i="25"/>
  <c r="E145" i="25"/>
  <c r="H145" i="25"/>
  <c r="I145" i="25"/>
  <c r="M145" i="25"/>
  <c r="O145" i="25"/>
  <c r="P193" i="25"/>
  <c r="Q145" i="25"/>
  <c r="B146" i="25"/>
  <c r="C194" i="25"/>
  <c r="D194" i="25"/>
  <c r="E146" i="25"/>
  <c r="F194" i="25"/>
  <c r="G194" i="25"/>
  <c r="H146" i="25"/>
  <c r="J194" i="25"/>
  <c r="K194" i="25"/>
  <c r="M146" i="25"/>
  <c r="Q146" i="25"/>
  <c r="E147" i="25"/>
  <c r="H147" i="25"/>
  <c r="I147" i="25"/>
  <c r="J147" i="25"/>
  <c r="K147" i="25"/>
  <c r="L147" i="25"/>
  <c r="M147" i="25"/>
  <c r="N147" i="25"/>
  <c r="O147" i="25"/>
  <c r="P147" i="25"/>
  <c r="Q147" i="25"/>
  <c r="B149" i="25"/>
  <c r="C197" i="25"/>
  <c r="F197" i="25"/>
  <c r="H197" i="25"/>
  <c r="I197" i="25"/>
  <c r="J149" i="25"/>
  <c r="K149" i="25"/>
  <c r="L197" i="25"/>
  <c r="M149" i="25"/>
  <c r="N149" i="25"/>
  <c r="O149" i="25"/>
  <c r="P197" i="25"/>
  <c r="B153" i="25"/>
  <c r="D153" i="25"/>
  <c r="E153" i="25"/>
  <c r="F153" i="25"/>
  <c r="G153" i="25"/>
  <c r="H153" i="25"/>
  <c r="I153" i="25"/>
  <c r="J153" i="25"/>
  <c r="K153" i="25"/>
  <c r="L153" i="25"/>
  <c r="M153" i="25"/>
  <c r="N153" i="25"/>
  <c r="O153" i="25"/>
  <c r="P153" i="25"/>
  <c r="B156" i="25"/>
  <c r="D156" i="25"/>
  <c r="F156" i="25"/>
  <c r="H156" i="25"/>
  <c r="I156" i="25"/>
  <c r="J156" i="25"/>
  <c r="K156" i="25"/>
  <c r="L156" i="25"/>
  <c r="M156" i="25"/>
  <c r="N156" i="25"/>
  <c r="O156" i="25"/>
  <c r="P156" i="25"/>
  <c r="C159" i="25"/>
  <c r="E159" i="25"/>
  <c r="I159" i="25"/>
  <c r="M159" i="25"/>
  <c r="N159" i="25"/>
  <c r="O159" i="25"/>
  <c r="P159" i="25"/>
  <c r="Q159" i="25"/>
  <c r="D60" i="22"/>
  <c r="F60" i="22"/>
  <c r="F113" i="6" s="1"/>
  <c r="H60" i="22"/>
  <c r="J60" i="22"/>
  <c r="L60" i="22"/>
  <c r="N60" i="22"/>
  <c r="N113" i="6" s="1"/>
  <c r="P60" i="22"/>
  <c r="C163" i="25"/>
  <c r="E203" i="25"/>
  <c r="G163" i="25"/>
  <c r="H203" i="25"/>
  <c r="I203" i="25"/>
  <c r="K163" i="25"/>
  <c r="L163" i="25"/>
  <c r="M203" i="25"/>
  <c r="O163" i="25"/>
  <c r="P163" i="25"/>
  <c r="C164" i="25"/>
  <c r="D164" i="25"/>
  <c r="E164" i="25"/>
  <c r="F164" i="25"/>
  <c r="G164" i="25"/>
  <c r="H204" i="25"/>
  <c r="I164" i="25"/>
  <c r="K164" i="25"/>
  <c r="L204" i="25"/>
  <c r="O164" i="25"/>
  <c r="P164" i="25"/>
  <c r="C165" i="25"/>
  <c r="F165" i="25"/>
  <c r="G165" i="25"/>
  <c r="K165" i="25"/>
  <c r="M205" i="25"/>
  <c r="O165" i="25"/>
  <c r="P165" i="25"/>
  <c r="Q205" i="25"/>
  <c r="C166" i="25"/>
  <c r="D206" i="25"/>
  <c r="G166" i="25"/>
  <c r="K166" i="25"/>
  <c r="O166" i="25"/>
  <c r="P166" i="25"/>
  <c r="C170" i="25"/>
  <c r="K170" i="25"/>
  <c r="L170" i="25"/>
  <c r="M170" i="25"/>
  <c r="N170" i="25"/>
  <c r="O170" i="25"/>
  <c r="P170" i="25"/>
  <c r="Q170" i="25"/>
  <c r="C209" i="25"/>
  <c r="D171" i="25"/>
  <c r="E209" i="25"/>
  <c r="F209" i="25"/>
  <c r="G209" i="25"/>
  <c r="H209" i="25"/>
  <c r="J209" i="25"/>
  <c r="K209" i="25"/>
  <c r="N209" i="25"/>
  <c r="O209" i="25"/>
  <c r="B174" i="25"/>
  <c r="F174" i="25"/>
  <c r="G174" i="25"/>
  <c r="H174" i="25"/>
  <c r="I174" i="25"/>
  <c r="J174" i="25"/>
  <c r="K174" i="25"/>
  <c r="L174" i="25"/>
  <c r="M174" i="25"/>
  <c r="N174" i="25"/>
  <c r="O174" i="25"/>
  <c r="P174" i="25"/>
  <c r="Q174" i="25"/>
  <c r="B175" i="25"/>
  <c r="C211" i="25"/>
  <c r="D211" i="25"/>
  <c r="E175" i="25"/>
  <c r="F175" i="25"/>
  <c r="G175" i="25"/>
  <c r="H175" i="25"/>
  <c r="I175" i="25"/>
  <c r="J175" i="25"/>
  <c r="K175" i="25"/>
  <c r="N175" i="25"/>
  <c r="B61" i="22"/>
  <c r="D61" i="22"/>
  <c r="D114" i="6" s="1"/>
  <c r="F61" i="22"/>
  <c r="H61" i="22"/>
  <c r="J61" i="22"/>
  <c r="N61" i="22"/>
  <c r="N114" i="6" s="1"/>
  <c r="M130" i="25"/>
  <c r="N130" i="25"/>
  <c r="O130" i="25"/>
  <c r="Q130" i="25"/>
  <c r="B131" i="25"/>
  <c r="C131" i="25"/>
  <c r="E131" i="25"/>
  <c r="O131" i="25"/>
  <c r="B132" i="25"/>
  <c r="E132" i="25"/>
  <c r="F132" i="25"/>
  <c r="G132" i="25"/>
  <c r="I132" i="25"/>
  <c r="J132" i="25"/>
  <c r="K132" i="25"/>
  <c r="M132" i="25"/>
  <c r="N132" i="25"/>
  <c r="O132" i="25"/>
  <c r="Q132" i="25"/>
  <c r="M135" i="25"/>
  <c r="N135" i="25"/>
  <c r="O135" i="25"/>
  <c r="Q135" i="25"/>
  <c r="B140" i="25"/>
  <c r="F140" i="25"/>
  <c r="N144" i="25"/>
  <c r="O144" i="25"/>
  <c r="P144" i="25"/>
  <c r="B145" i="25"/>
  <c r="C145" i="25"/>
  <c r="D145" i="25"/>
  <c r="F145" i="25"/>
  <c r="G145" i="25"/>
  <c r="J145" i="25"/>
  <c r="K145" i="25"/>
  <c r="L145" i="25"/>
  <c r="K146" i="25"/>
  <c r="L146" i="25"/>
  <c r="N146" i="25"/>
  <c r="O146" i="25"/>
  <c r="P146" i="25"/>
  <c r="B147" i="25"/>
  <c r="C147" i="25"/>
  <c r="D147" i="25"/>
  <c r="G147" i="25"/>
  <c r="C149" i="25"/>
  <c r="F149" i="25"/>
  <c r="H149" i="25"/>
  <c r="I149" i="25"/>
  <c r="M151" i="25"/>
  <c r="C153" i="25"/>
  <c r="Q153" i="25"/>
  <c r="C156" i="25"/>
  <c r="E156" i="25"/>
  <c r="G156" i="25"/>
  <c r="Q156" i="25"/>
  <c r="B159" i="25"/>
  <c r="D159" i="25"/>
  <c r="F159" i="25"/>
  <c r="G159" i="25"/>
  <c r="H159" i="25"/>
  <c r="J159" i="25"/>
  <c r="K159" i="25"/>
  <c r="L159" i="25"/>
  <c r="D163" i="25"/>
  <c r="M164" i="25"/>
  <c r="Q164" i="25"/>
  <c r="D165" i="25"/>
  <c r="E165" i="25"/>
  <c r="H165" i="25"/>
  <c r="M165" i="25"/>
  <c r="D166" i="25"/>
  <c r="E166" i="25"/>
  <c r="H166" i="25"/>
  <c r="I166" i="25"/>
  <c r="L166" i="25"/>
  <c r="M166" i="25"/>
  <c r="B170" i="25"/>
  <c r="D170" i="25"/>
  <c r="E170" i="25"/>
  <c r="F170" i="25"/>
  <c r="G170" i="25"/>
  <c r="H170" i="25"/>
  <c r="I170" i="25"/>
  <c r="J170" i="25"/>
  <c r="G171" i="25"/>
  <c r="H171" i="25"/>
  <c r="J171" i="25"/>
  <c r="L171" i="25"/>
  <c r="M171" i="25"/>
  <c r="N171" i="25"/>
  <c r="O171" i="25"/>
  <c r="P171" i="25"/>
  <c r="Q171" i="25"/>
  <c r="C174" i="25"/>
  <c r="D174" i="25"/>
  <c r="E174" i="25"/>
  <c r="L175" i="25"/>
  <c r="M175" i="25"/>
  <c r="O175" i="25"/>
  <c r="P175" i="25"/>
  <c r="Q175" i="25"/>
  <c r="B181" i="25"/>
  <c r="F181" i="25"/>
  <c r="G181" i="25"/>
  <c r="J181" i="25"/>
  <c r="M181" i="25"/>
  <c r="N181" i="25"/>
  <c r="O181" i="25"/>
  <c r="Q181" i="25"/>
  <c r="B182" i="25"/>
  <c r="C182" i="25"/>
  <c r="E182" i="25"/>
  <c r="F183" i="25"/>
  <c r="G183" i="25"/>
  <c r="I183" i="25"/>
  <c r="J183" i="25"/>
  <c r="K183" i="25"/>
  <c r="M183" i="25"/>
  <c r="O183" i="25"/>
  <c r="Q183" i="25"/>
  <c r="B184" i="25"/>
  <c r="C184" i="25"/>
  <c r="E186" i="25"/>
  <c r="G186" i="25"/>
  <c r="J186" i="25"/>
  <c r="M186" i="25"/>
  <c r="N186" i="25"/>
  <c r="O186" i="25"/>
  <c r="Q186" i="25"/>
  <c r="E189" i="25"/>
  <c r="G189" i="25"/>
  <c r="I189" i="25"/>
  <c r="K189" i="25"/>
  <c r="M189" i="25"/>
  <c r="B193" i="25"/>
  <c r="D193" i="25"/>
  <c r="E193" i="25"/>
  <c r="F193" i="25"/>
  <c r="G193" i="25"/>
  <c r="H193" i="25"/>
  <c r="I193" i="25"/>
  <c r="J193" i="25"/>
  <c r="K193" i="25"/>
  <c r="L193" i="25"/>
  <c r="M193" i="25"/>
  <c r="L194" i="25"/>
  <c r="M194" i="25"/>
  <c r="N194" i="25"/>
  <c r="O194" i="25"/>
  <c r="P194" i="25"/>
  <c r="Q194" i="25"/>
  <c r="B195" i="25"/>
  <c r="C195" i="25"/>
  <c r="D195" i="25"/>
  <c r="E195" i="25"/>
  <c r="G195" i="25"/>
  <c r="H195" i="25"/>
  <c r="I195" i="25"/>
  <c r="J195" i="25"/>
  <c r="K195" i="25"/>
  <c r="L195" i="25"/>
  <c r="J197" i="25"/>
  <c r="K197" i="25"/>
  <c r="M197" i="25"/>
  <c r="N197" i="25"/>
  <c r="O197" i="25"/>
  <c r="D203" i="25"/>
  <c r="D204" i="25"/>
  <c r="M204" i="25"/>
  <c r="Q204" i="25"/>
  <c r="D205" i="25"/>
  <c r="E205" i="25"/>
  <c r="F205" i="25"/>
  <c r="H205" i="25"/>
  <c r="E206" i="25"/>
  <c r="H206" i="25"/>
  <c r="I206" i="25"/>
  <c r="L206" i="25"/>
  <c r="M206" i="25"/>
  <c r="D209" i="25"/>
  <c r="L209" i="25"/>
  <c r="M209" i="25"/>
  <c r="P209" i="25"/>
  <c r="Q209" i="25"/>
  <c r="J211" i="25"/>
  <c r="L211" i="25"/>
  <c r="M211" i="25"/>
  <c r="N211" i="25"/>
  <c r="O211" i="25"/>
  <c r="P211" i="25"/>
  <c r="Q211" i="25"/>
  <c r="I72" i="22"/>
  <c r="K72" i="22"/>
  <c r="M72" i="22"/>
  <c r="B130" i="24"/>
  <c r="D130" i="24"/>
  <c r="F130" i="24"/>
  <c r="H130" i="24"/>
  <c r="N130" i="24"/>
  <c r="G131" i="24"/>
  <c r="H131" i="24"/>
  <c r="I131" i="24"/>
  <c r="N131" i="24"/>
  <c r="P131" i="24"/>
  <c r="Q131" i="24"/>
  <c r="O132" i="24"/>
  <c r="P132" i="24"/>
  <c r="Q132" i="24"/>
  <c r="B133" i="24"/>
  <c r="D133" i="24"/>
  <c r="I134" i="24"/>
  <c r="J134" i="24"/>
  <c r="K134" i="24"/>
  <c r="N134" i="24"/>
  <c r="O134" i="24"/>
  <c r="Q134" i="24"/>
  <c r="N135" i="24"/>
  <c r="H136" i="24"/>
  <c r="O136" i="24"/>
  <c r="Q136" i="24"/>
  <c r="C137" i="24"/>
  <c r="I137" i="24"/>
  <c r="J137" i="24"/>
  <c r="K137" i="24"/>
  <c r="N137" i="24"/>
  <c r="O137" i="24"/>
  <c r="P137" i="24"/>
  <c r="Q137" i="24"/>
  <c r="N138" i="24"/>
  <c r="O138" i="24"/>
  <c r="Q138" i="24"/>
  <c r="D139" i="24"/>
  <c r="H139" i="24"/>
  <c r="J139" i="24"/>
  <c r="M139" i="24"/>
  <c r="N139" i="24"/>
  <c r="C140" i="24"/>
  <c r="D140" i="24"/>
  <c r="E140" i="24"/>
  <c r="O140" i="24"/>
  <c r="P140" i="24"/>
  <c r="Q140" i="24"/>
  <c r="B144" i="24"/>
  <c r="D157" i="24"/>
  <c r="F157" i="24"/>
  <c r="H158" i="24"/>
  <c r="J145" i="24"/>
  <c r="Q73" i="22"/>
  <c r="B145" i="24"/>
  <c r="C145" i="24"/>
  <c r="D145" i="24"/>
  <c r="E145" i="24"/>
  <c r="P145" i="24"/>
  <c r="B146" i="24"/>
  <c r="H147" i="24"/>
  <c r="I147" i="24"/>
  <c r="N148" i="24"/>
  <c r="O148" i="24"/>
  <c r="L149" i="24"/>
  <c r="C150" i="24"/>
  <c r="D150" i="24"/>
  <c r="E150" i="24"/>
  <c r="G151" i="24"/>
  <c r="M151" i="24"/>
  <c r="N151" i="24"/>
  <c r="O151" i="24"/>
  <c r="Q151" i="24"/>
  <c r="B152" i="24"/>
  <c r="C152" i="24"/>
  <c r="D152" i="24"/>
  <c r="E152" i="24"/>
  <c r="F152" i="24"/>
  <c r="G152" i="24"/>
  <c r="H152" i="24"/>
  <c r="I152" i="24"/>
  <c r="C153" i="24"/>
  <c r="E153" i="24"/>
  <c r="G153" i="24"/>
  <c r="I153" i="24"/>
  <c r="K153" i="24"/>
  <c r="M153" i="24"/>
  <c r="O153" i="24"/>
  <c r="P153" i="24"/>
  <c r="B154" i="24"/>
  <c r="C154" i="24"/>
  <c r="D154" i="24"/>
  <c r="E154" i="24"/>
  <c r="F154" i="24"/>
  <c r="G154" i="24"/>
  <c r="H154" i="24"/>
  <c r="I154" i="24"/>
  <c r="J154" i="24"/>
  <c r="K154" i="24"/>
  <c r="L154" i="24"/>
  <c r="M154" i="24"/>
  <c r="B156" i="24"/>
  <c r="C156" i="24"/>
  <c r="D156" i="24"/>
  <c r="E156" i="24"/>
  <c r="F156" i="24"/>
  <c r="G156" i="24"/>
  <c r="H156" i="24"/>
  <c r="I156" i="24"/>
  <c r="H157" i="24"/>
  <c r="J157" i="24"/>
  <c r="O157" i="24"/>
  <c r="Q157" i="24"/>
  <c r="B158" i="24"/>
  <c r="C158" i="24"/>
  <c r="D158" i="24"/>
  <c r="E158" i="24"/>
  <c r="O159" i="24"/>
  <c r="P159" i="24"/>
  <c r="Q159" i="24"/>
  <c r="E74" i="22"/>
  <c r="F166" i="24"/>
  <c r="J174" i="24"/>
  <c r="L74" i="22"/>
  <c r="H163" i="24"/>
  <c r="I163" i="24"/>
  <c r="J163" i="24"/>
  <c r="N163" i="24"/>
  <c r="O163" i="24"/>
  <c r="P163" i="24"/>
  <c r="Q163" i="24"/>
  <c r="O164" i="24"/>
  <c r="P164" i="24"/>
  <c r="Q164" i="24"/>
  <c r="G165" i="24"/>
  <c r="H165" i="24"/>
  <c r="I165" i="24"/>
  <c r="J165" i="24"/>
  <c r="K165" i="24"/>
  <c r="L165" i="24"/>
  <c r="M165" i="24"/>
  <c r="H166" i="24"/>
  <c r="I166" i="24"/>
  <c r="J166" i="24"/>
  <c r="L166" i="24"/>
  <c r="N166" i="24"/>
  <c r="O166" i="24"/>
  <c r="P166" i="24"/>
  <c r="Q166" i="24"/>
  <c r="E167" i="24"/>
  <c r="P207" i="24"/>
  <c r="Q167" i="24"/>
  <c r="H168" i="24"/>
  <c r="I168" i="24"/>
  <c r="J168" i="24"/>
  <c r="L168" i="24"/>
  <c r="O168" i="24"/>
  <c r="P169" i="24"/>
  <c r="Q169" i="24"/>
  <c r="O170" i="24"/>
  <c r="G171" i="24"/>
  <c r="H171" i="24"/>
  <c r="I171" i="24"/>
  <c r="J171" i="24"/>
  <c r="K171" i="24"/>
  <c r="L171" i="24"/>
  <c r="M171" i="24"/>
  <c r="N171" i="24"/>
  <c r="O171" i="24"/>
  <c r="P171" i="24"/>
  <c r="Q171" i="24"/>
  <c r="H172" i="24"/>
  <c r="I172" i="24"/>
  <c r="L172" i="24"/>
  <c r="N172" i="24"/>
  <c r="O172" i="24"/>
  <c r="P172" i="24"/>
  <c r="Q172" i="24"/>
  <c r="N173" i="24"/>
  <c r="O173" i="24"/>
  <c r="P173" i="24"/>
  <c r="Q173" i="24"/>
  <c r="E174" i="24"/>
  <c r="O174" i="24"/>
  <c r="P174" i="24"/>
  <c r="Q174" i="24"/>
  <c r="G175" i="24"/>
  <c r="H175" i="24"/>
  <c r="I175" i="24"/>
  <c r="J175" i="24"/>
  <c r="K175" i="24"/>
  <c r="L175" i="24"/>
  <c r="M175" i="24"/>
  <c r="N175" i="24"/>
  <c r="O175" i="24"/>
  <c r="P175" i="24"/>
  <c r="Q175" i="24"/>
  <c r="D132" i="24"/>
  <c r="H132" i="24"/>
  <c r="N133" i="24"/>
  <c r="B136" i="24"/>
  <c r="D136" i="24"/>
  <c r="F136" i="24"/>
  <c r="J136" i="24"/>
  <c r="N136" i="24"/>
  <c r="P136" i="24"/>
  <c r="B137" i="24"/>
  <c r="D137" i="24"/>
  <c r="F137" i="24"/>
  <c r="H137" i="24"/>
  <c r="N140" i="24"/>
  <c r="N145" i="24"/>
  <c r="D146" i="24"/>
  <c r="F146" i="24"/>
  <c r="H146" i="24"/>
  <c r="J146" i="24"/>
  <c r="B149" i="24"/>
  <c r="L150" i="24"/>
  <c r="N150" i="24"/>
  <c r="J152" i="24"/>
  <c r="L152" i="24"/>
  <c r="N152" i="24"/>
  <c r="B153" i="24"/>
  <c r="D153" i="24"/>
  <c r="F153" i="24"/>
  <c r="H153" i="24"/>
  <c r="J153" i="24"/>
  <c r="L153" i="24"/>
  <c r="N153" i="24"/>
  <c r="L157" i="24"/>
  <c r="N157" i="24"/>
  <c r="J159" i="24"/>
  <c r="L159" i="24"/>
  <c r="N159" i="24"/>
  <c r="F163" i="24"/>
  <c r="G163" i="24"/>
  <c r="F164" i="24"/>
  <c r="G164" i="24"/>
  <c r="J164" i="24"/>
  <c r="L164" i="24"/>
  <c r="N165" i="24"/>
  <c r="O165" i="24"/>
  <c r="P165" i="24"/>
  <c r="N167" i="24"/>
  <c r="O167" i="24"/>
  <c r="N168" i="24"/>
  <c r="F169" i="24"/>
  <c r="H169" i="24"/>
  <c r="J169" i="24"/>
  <c r="L169" i="24"/>
  <c r="N169" i="24"/>
  <c r="O169" i="24"/>
  <c r="N170" i="24"/>
  <c r="F171" i="24"/>
  <c r="J172" i="24"/>
  <c r="N174" i="24"/>
  <c r="F175" i="24"/>
  <c r="B181" i="24"/>
  <c r="B180" i="24"/>
  <c r="F180" i="24"/>
  <c r="G131" i="23"/>
  <c r="J180" i="24"/>
  <c r="N180" i="24"/>
  <c r="F181" i="24"/>
  <c r="J181" i="24"/>
  <c r="K130" i="23"/>
  <c r="L130" i="23"/>
  <c r="N181" i="24"/>
  <c r="O130" i="23"/>
  <c r="P130" i="23"/>
  <c r="Q130" i="23"/>
  <c r="B182" i="24"/>
  <c r="L131" i="23"/>
  <c r="M131" i="23"/>
  <c r="N182" i="24"/>
  <c r="O131" i="23"/>
  <c r="P131" i="23"/>
  <c r="Q131" i="23"/>
  <c r="B183" i="24"/>
  <c r="E132" i="23"/>
  <c r="F183" i="24"/>
  <c r="I132" i="23"/>
  <c r="J183" i="24"/>
  <c r="K132" i="23"/>
  <c r="L132" i="23"/>
  <c r="N132" i="23"/>
  <c r="O132" i="23"/>
  <c r="P132" i="23"/>
  <c r="Q132" i="23"/>
  <c r="F184" i="24"/>
  <c r="J184" i="24"/>
  <c r="K133" i="23"/>
  <c r="L133" i="23"/>
  <c r="M184" i="23"/>
  <c r="N184" i="24"/>
  <c r="O133" i="23"/>
  <c r="P133" i="23"/>
  <c r="Q133" i="23"/>
  <c r="B185" i="25"/>
  <c r="K134" i="23"/>
  <c r="M134" i="23"/>
  <c r="N185" i="25"/>
  <c r="O134" i="23"/>
  <c r="Q134" i="23"/>
  <c r="E186" i="23"/>
  <c r="G186" i="23"/>
  <c r="J186" i="24"/>
  <c r="L135" i="23"/>
  <c r="M186" i="23"/>
  <c r="N186" i="24"/>
  <c r="O135" i="23"/>
  <c r="P135" i="23"/>
  <c r="Q135" i="23"/>
  <c r="B187" i="25"/>
  <c r="O136" i="23"/>
  <c r="Q136" i="23"/>
  <c r="F137" i="23"/>
  <c r="G137" i="23"/>
  <c r="H137" i="23"/>
  <c r="I137" i="23"/>
  <c r="J137" i="23"/>
  <c r="K137" i="23"/>
  <c r="L137" i="23"/>
  <c r="M137" i="23"/>
  <c r="N137" i="23"/>
  <c r="L138" i="23"/>
  <c r="M138" i="23"/>
  <c r="N138" i="23"/>
  <c r="O138" i="23"/>
  <c r="P138" i="23"/>
  <c r="Q138" i="23"/>
  <c r="C188" i="23"/>
  <c r="E188" i="23"/>
  <c r="F188" i="25"/>
  <c r="G188" i="23"/>
  <c r="K139" i="23"/>
  <c r="M188" i="23"/>
  <c r="O139" i="23"/>
  <c r="Q139" i="23"/>
  <c r="F189" i="24"/>
  <c r="J189" i="24"/>
  <c r="L140" i="23"/>
  <c r="N189" i="24"/>
  <c r="O140" i="23"/>
  <c r="P140" i="23"/>
  <c r="Q140" i="23"/>
  <c r="E147" i="23"/>
  <c r="F147" i="23"/>
  <c r="G144" i="23"/>
  <c r="I144" i="23"/>
  <c r="J144" i="23"/>
  <c r="K147" i="23"/>
  <c r="O150" i="23"/>
  <c r="B192" i="24"/>
  <c r="F192" i="24"/>
  <c r="D145" i="23"/>
  <c r="E145" i="23"/>
  <c r="N193" i="24"/>
  <c r="F194" i="24"/>
  <c r="M146" i="23"/>
  <c r="P146" i="23"/>
  <c r="Q146" i="23"/>
  <c r="B195" i="24"/>
  <c r="C195" i="23"/>
  <c r="C196" i="23"/>
  <c r="B197" i="24"/>
  <c r="F197" i="24"/>
  <c r="C150" i="23"/>
  <c r="E150" i="23"/>
  <c r="D151" i="23"/>
  <c r="J151" i="23"/>
  <c r="K151" i="23"/>
  <c r="L151" i="23"/>
  <c r="M151" i="23"/>
  <c r="N151" i="23"/>
  <c r="O151" i="23"/>
  <c r="P151" i="23"/>
  <c r="Q151" i="23"/>
  <c r="D152" i="23"/>
  <c r="O152" i="23"/>
  <c r="P152" i="23"/>
  <c r="Q152" i="23"/>
  <c r="D153" i="23"/>
  <c r="F153" i="23"/>
  <c r="H153" i="23"/>
  <c r="I153" i="23"/>
  <c r="L153" i="23"/>
  <c r="N153" i="23"/>
  <c r="P153" i="23"/>
  <c r="B154" i="23"/>
  <c r="C199" i="23"/>
  <c r="E154" i="23"/>
  <c r="F199" i="25"/>
  <c r="G154" i="23"/>
  <c r="I154" i="23"/>
  <c r="J154" i="23"/>
  <c r="K154" i="23"/>
  <c r="M154" i="23"/>
  <c r="N154" i="23"/>
  <c r="O154" i="23"/>
  <c r="Q154" i="23"/>
  <c r="N155" i="23"/>
  <c r="C156" i="23"/>
  <c r="D156" i="23"/>
  <c r="E156" i="23"/>
  <c r="O156" i="23"/>
  <c r="P156" i="23"/>
  <c r="Q156" i="23"/>
  <c r="C200" i="23"/>
  <c r="M157" i="23"/>
  <c r="B158" i="23"/>
  <c r="G158" i="23"/>
  <c r="I158" i="23"/>
  <c r="D159" i="23"/>
  <c r="I159" i="23"/>
  <c r="F202" i="24"/>
  <c r="L202" i="24"/>
  <c r="N202" i="24"/>
  <c r="F203" i="24"/>
  <c r="B204" i="24"/>
  <c r="C164" i="23"/>
  <c r="F164" i="23"/>
  <c r="G164" i="23"/>
  <c r="I164" i="23"/>
  <c r="J204" i="24"/>
  <c r="K204" i="23"/>
  <c r="N204" i="24"/>
  <c r="C165" i="23"/>
  <c r="F165" i="23"/>
  <c r="G165" i="23"/>
  <c r="M205" i="23"/>
  <c r="N205" i="24"/>
  <c r="O205" i="23"/>
  <c r="B206" i="24"/>
  <c r="F206" i="24"/>
  <c r="M166" i="23"/>
  <c r="N206" i="24"/>
  <c r="E207" i="23"/>
  <c r="F207" i="25"/>
  <c r="G167" i="23"/>
  <c r="I167" i="23"/>
  <c r="C168" i="23"/>
  <c r="M168" i="23"/>
  <c r="C169" i="23"/>
  <c r="D169" i="23"/>
  <c r="E169" i="23"/>
  <c r="F169" i="23"/>
  <c r="G169" i="23"/>
  <c r="H169" i="23"/>
  <c r="I169" i="23"/>
  <c r="B170" i="23"/>
  <c r="C170" i="23"/>
  <c r="D170" i="23"/>
  <c r="E170" i="23"/>
  <c r="F170" i="23"/>
  <c r="G170" i="23"/>
  <c r="H170" i="23"/>
  <c r="I170" i="23"/>
  <c r="G171" i="23"/>
  <c r="I171" i="23"/>
  <c r="J209" i="24"/>
  <c r="K209" i="23"/>
  <c r="M209" i="23"/>
  <c r="N209" i="24"/>
  <c r="O209" i="23"/>
  <c r="Q171" i="23"/>
  <c r="E210" i="23"/>
  <c r="L210" i="24"/>
  <c r="M172" i="23"/>
  <c r="O210" i="23"/>
  <c r="C173" i="23"/>
  <c r="D173" i="23"/>
  <c r="E173" i="23"/>
  <c r="F173" i="23"/>
  <c r="G173" i="23"/>
  <c r="H173" i="23"/>
  <c r="I173" i="23"/>
  <c r="B174" i="23"/>
  <c r="C174" i="23"/>
  <c r="D174" i="23"/>
  <c r="E174" i="23"/>
  <c r="F174" i="23"/>
  <c r="G174" i="23"/>
  <c r="I174" i="23"/>
  <c r="F175" i="23"/>
  <c r="G175" i="23"/>
  <c r="I175" i="23"/>
  <c r="J211" i="24"/>
  <c r="N211" i="24"/>
  <c r="O211" i="23"/>
  <c r="P175" i="23"/>
  <c r="Q175" i="23"/>
  <c r="K131" i="23"/>
  <c r="C135" i="23"/>
  <c r="E135" i="23"/>
  <c r="K135" i="23"/>
  <c r="M135" i="23"/>
  <c r="C136" i="23"/>
  <c r="E136" i="23"/>
  <c r="K136" i="23"/>
  <c r="M136" i="23"/>
  <c r="O137" i="23"/>
  <c r="Q137" i="23"/>
  <c r="K138" i="23"/>
  <c r="K140" i="23"/>
  <c r="M140" i="23"/>
  <c r="K144" i="23"/>
  <c r="M144" i="23"/>
  <c r="N144" i="23"/>
  <c r="O144" i="23"/>
  <c r="B147" i="23"/>
  <c r="C147" i="23"/>
  <c r="B149" i="23"/>
  <c r="C149" i="23"/>
  <c r="B152" i="23"/>
  <c r="C152" i="23"/>
  <c r="E152" i="23"/>
  <c r="F152" i="23"/>
  <c r="B153" i="23"/>
  <c r="C153" i="23"/>
  <c r="E153" i="23"/>
  <c r="G153" i="23"/>
  <c r="J153" i="23"/>
  <c r="K153" i="23"/>
  <c r="M153" i="23"/>
  <c r="O153" i="23"/>
  <c r="B156" i="23"/>
  <c r="B157" i="23"/>
  <c r="C157" i="23"/>
  <c r="M158" i="23"/>
  <c r="N158" i="23"/>
  <c r="B159" i="23"/>
  <c r="C159" i="23"/>
  <c r="E159" i="23"/>
  <c r="I165" i="23"/>
  <c r="K165" i="23"/>
  <c r="M165" i="23"/>
  <c r="C166" i="23"/>
  <c r="E166" i="23"/>
  <c r="C167" i="23"/>
  <c r="C171" i="23"/>
  <c r="M171" i="23"/>
  <c r="C172" i="23"/>
  <c r="E172" i="23"/>
  <c r="G172" i="23"/>
  <c r="I172" i="23"/>
  <c r="K172" i="23"/>
  <c r="K174" i="23"/>
  <c r="M174" i="23"/>
  <c r="C175" i="23"/>
  <c r="C186" i="23"/>
  <c r="C187" i="23"/>
  <c r="G187" i="23"/>
  <c r="M187" i="23"/>
  <c r="C192" i="23"/>
  <c r="C194" i="23"/>
  <c r="O196" i="23"/>
  <c r="C197" i="23"/>
  <c r="I197" i="23"/>
  <c r="O198" i="23"/>
  <c r="O203" i="23"/>
  <c r="O204" i="23"/>
  <c r="K205" i="23"/>
  <c r="K207" i="23"/>
  <c r="M207" i="23"/>
  <c r="O207" i="23"/>
  <c r="K208" i="23"/>
  <c r="O64" i="22"/>
  <c r="P64" i="22"/>
  <c r="C65" i="22"/>
  <c r="D65" i="22"/>
  <c r="O66" i="22"/>
  <c r="P66" i="22"/>
  <c r="Q66" i="22"/>
  <c r="B64" i="22"/>
  <c r="C185" i="23"/>
  <c r="D64" i="22"/>
  <c r="G184" i="23"/>
  <c r="J64" i="22"/>
  <c r="M189" i="23"/>
  <c r="O182" i="23"/>
  <c r="H65" i="22"/>
  <c r="J65" i="22"/>
  <c r="L65" i="22"/>
  <c r="M65" i="22"/>
  <c r="N65" i="22"/>
  <c r="P65" i="22"/>
  <c r="B66" i="22"/>
  <c r="D66" i="22"/>
  <c r="F66" i="22"/>
  <c r="K210" i="23"/>
  <c r="M74" i="22"/>
  <c r="P74" i="22"/>
  <c r="F76" i="22"/>
  <c r="L68" i="22"/>
  <c r="Q68" i="22"/>
  <c r="C69" i="22"/>
  <c r="D69" i="22"/>
  <c r="E69" i="22"/>
  <c r="G69" i="22"/>
  <c r="F70" i="22"/>
  <c r="G70" i="22"/>
  <c r="H70" i="22"/>
  <c r="I70" i="22"/>
  <c r="K70" i="22"/>
  <c r="M70" i="22"/>
  <c r="N70" i="22"/>
  <c r="O70" i="22"/>
  <c r="P70" i="22"/>
  <c r="Q70" i="22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59" i="22"/>
  <c r="D59" i="22"/>
  <c r="H59" i="22"/>
  <c r="J59" i="22"/>
  <c r="J112" i="6" s="1"/>
  <c r="L59" i="22"/>
  <c r="L76" i="22" s="1"/>
  <c r="P59" i="22"/>
  <c r="B60" i="22"/>
  <c r="L61" i="22"/>
  <c r="L114" i="6" s="1"/>
  <c r="P61" i="22"/>
  <c r="P78" i="22" s="1"/>
  <c r="H64" i="22"/>
  <c r="I64" i="22"/>
  <c r="K64" i="22"/>
  <c r="L64" i="22"/>
  <c r="M64" i="22"/>
  <c r="Q64" i="22"/>
  <c r="E66" i="22"/>
  <c r="G66" i="22"/>
  <c r="H66" i="22"/>
  <c r="I66" i="22"/>
  <c r="K66" i="22"/>
  <c r="L66" i="22"/>
  <c r="M66" i="22"/>
  <c r="I68" i="22"/>
  <c r="N68" i="22"/>
  <c r="O72" i="22"/>
  <c r="P72" i="22"/>
  <c r="Q72" i="22"/>
  <c r="C73" i="22"/>
  <c r="D73" i="22"/>
  <c r="E73" i="22"/>
  <c r="O73" i="22"/>
  <c r="P73" i="22"/>
  <c r="G74" i="22"/>
  <c r="H74" i="22"/>
  <c r="O74" i="22"/>
  <c r="Q74" i="22"/>
  <c r="G158" i="21"/>
  <c r="H158" i="21"/>
  <c r="I158" i="21"/>
  <c r="J158" i="21"/>
  <c r="K158" i="21"/>
  <c r="L158" i="21"/>
  <c r="O158" i="21"/>
  <c r="Q158" i="21"/>
  <c r="B159" i="21"/>
  <c r="C159" i="21"/>
  <c r="E159" i="21"/>
  <c r="F159" i="21"/>
  <c r="G159" i="21"/>
  <c r="J159" i="21"/>
  <c r="O159" i="21"/>
  <c r="P216" i="21"/>
  <c r="Q216" i="21"/>
  <c r="B217" i="21"/>
  <c r="C160" i="21"/>
  <c r="D217" i="21"/>
  <c r="G160" i="21"/>
  <c r="K160" i="21"/>
  <c r="M160" i="21"/>
  <c r="N160" i="21"/>
  <c r="O160" i="21"/>
  <c r="P160" i="21"/>
  <c r="Q160" i="21"/>
  <c r="B161" i="21"/>
  <c r="G161" i="21"/>
  <c r="H161" i="21"/>
  <c r="I161" i="21"/>
  <c r="J161" i="21"/>
  <c r="K161" i="21"/>
  <c r="L161" i="21"/>
  <c r="N161" i="21"/>
  <c r="O161" i="21"/>
  <c r="P161" i="21"/>
  <c r="B163" i="21"/>
  <c r="D163" i="21"/>
  <c r="G220" i="21"/>
  <c r="H220" i="21"/>
  <c r="I220" i="21"/>
  <c r="K220" i="21"/>
  <c r="L220" i="21"/>
  <c r="O220" i="21"/>
  <c r="Q163" i="21"/>
  <c r="B167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G169" i="21"/>
  <c r="B171" i="21"/>
  <c r="C171" i="21"/>
  <c r="D171" i="21"/>
  <c r="E171" i="21"/>
  <c r="G171" i="21"/>
  <c r="H171" i="21"/>
  <c r="I171" i="21"/>
  <c r="J171" i="21"/>
  <c r="K171" i="21"/>
  <c r="L171" i="21"/>
  <c r="M171" i="21"/>
  <c r="N171" i="21"/>
  <c r="C172" i="21"/>
  <c r="D172" i="21"/>
  <c r="E172" i="21"/>
  <c r="F172" i="21"/>
  <c r="G224" i="21"/>
  <c r="H224" i="21"/>
  <c r="I224" i="21"/>
  <c r="J224" i="21"/>
  <c r="K224" i="21"/>
  <c r="L224" i="21"/>
  <c r="N224" i="21"/>
  <c r="O224" i="21"/>
  <c r="P224" i="21"/>
  <c r="B227" i="21"/>
  <c r="C227" i="21"/>
  <c r="D227" i="21"/>
  <c r="I176" i="21"/>
  <c r="K176" i="21"/>
  <c r="L176" i="21"/>
  <c r="N176" i="21"/>
  <c r="O176" i="21"/>
  <c r="B228" i="21"/>
  <c r="C228" i="21"/>
  <c r="F177" i="21"/>
  <c r="G177" i="21"/>
  <c r="H177" i="21"/>
  <c r="I177" i="21"/>
  <c r="J177" i="21"/>
  <c r="K228" i="21"/>
  <c r="L228" i="21"/>
  <c r="N228" i="21"/>
  <c r="O228" i="21"/>
  <c r="P228" i="21"/>
  <c r="B178" i="21"/>
  <c r="C178" i="21"/>
  <c r="D178" i="21"/>
  <c r="E178" i="21"/>
  <c r="G178" i="21"/>
  <c r="H178" i="21"/>
  <c r="J178" i="21"/>
  <c r="K178" i="21"/>
  <c r="L229" i="21"/>
  <c r="N229" i="21"/>
  <c r="O229" i="21"/>
  <c r="P229" i="21"/>
  <c r="Q229" i="21"/>
  <c r="C179" i="21"/>
  <c r="D179" i="21"/>
  <c r="F179" i="21"/>
  <c r="G179" i="21"/>
  <c r="N179" i="21"/>
  <c r="O179" i="21"/>
  <c r="P179" i="21"/>
  <c r="Q179" i="21"/>
  <c r="K180" i="21"/>
  <c r="C182" i="21"/>
  <c r="B183" i="21"/>
  <c r="C183" i="21"/>
  <c r="D183" i="21"/>
  <c r="E183" i="21"/>
  <c r="F183" i="21"/>
  <c r="G183" i="21"/>
  <c r="H183" i="21"/>
  <c r="I183" i="21"/>
  <c r="J183" i="21"/>
  <c r="L183" i="21"/>
  <c r="N183" i="21"/>
  <c r="P183" i="21"/>
  <c r="Q183" i="21"/>
  <c r="K185" i="21"/>
  <c r="B186" i="21"/>
  <c r="C186" i="21"/>
  <c r="D186" i="21"/>
  <c r="E186" i="21"/>
  <c r="F186" i="21"/>
  <c r="H186" i="21"/>
  <c r="J186" i="21"/>
  <c r="L186" i="21"/>
  <c r="N186" i="21"/>
  <c r="O186" i="21"/>
  <c r="P186" i="21"/>
  <c r="Q186" i="21"/>
  <c r="K188" i="21"/>
  <c r="B190" i="21"/>
  <c r="C190" i="21"/>
  <c r="D190" i="21"/>
  <c r="E190" i="21"/>
  <c r="F190" i="21"/>
  <c r="G190" i="21"/>
  <c r="H190" i="21"/>
  <c r="I190" i="21"/>
  <c r="J190" i="21"/>
  <c r="K190" i="21"/>
  <c r="L190" i="21"/>
  <c r="M190" i="21"/>
  <c r="D235" i="21"/>
  <c r="G235" i="21"/>
  <c r="H235" i="21"/>
  <c r="I235" i="21"/>
  <c r="J235" i="21"/>
  <c r="M191" i="21"/>
  <c r="N235" i="21"/>
  <c r="O235" i="21"/>
  <c r="P235" i="21"/>
  <c r="C80" i="18"/>
  <c r="C81" i="18"/>
  <c r="D81" i="18"/>
  <c r="D110" i="6" s="1"/>
  <c r="E206" i="21"/>
  <c r="F206" i="21"/>
  <c r="G81" i="18"/>
  <c r="H81" i="18"/>
  <c r="H110" i="6" s="1"/>
  <c r="N207" i="21"/>
  <c r="B238" i="21"/>
  <c r="C195" i="21"/>
  <c r="D238" i="21"/>
  <c r="F238" i="21"/>
  <c r="G195" i="21"/>
  <c r="H238" i="21"/>
  <c r="J238" i="21"/>
  <c r="K195" i="21"/>
  <c r="M238" i="21"/>
  <c r="N238" i="21"/>
  <c r="O195" i="21"/>
  <c r="P238" i="21"/>
  <c r="Q195" i="21"/>
  <c r="B239" i="21"/>
  <c r="C196" i="21"/>
  <c r="D239" i="21"/>
  <c r="G196" i="21"/>
  <c r="J239" i="21"/>
  <c r="K196" i="21"/>
  <c r="L239" i="21"/>
  <c r="N239" i="21"/>
  <c r="O196" i="21"/>
  <c r="P239" i="21"/>
  <c r="B240" i="21"/>
  <c r="C197" i="21"/>
  <c r="D240" i="21"/>
  <c r="F240" i="21"/>
  <c r="G197" i="21"/>
  <c r="I240" i="21"/>
  <c r="J240" i="21"/>
  <c r="K197" i="21"/>
  <c r="L240" i="21"/>
  <c r="M197" i="21"/>
  <c r="O197" i="21"/>
  <c r="Q240" i="21"/>
  <c r="B241" i="21"/>
  <c r="D241" i="21"/>
  <c r="F241" i="21"/>
  <c r="G198" i="21"/>
  <c r="H241" i="21"/>
  <c r="J241" i="21"/>
  <c r="K198" i="21"/>
  <c r="M198" i="21"/>
  <c r="O198" i="21"/>
  <c r="Q241" i="21"/>
  <c r="B199" i="21"/>
  <c r="E199" i="21"/>
  <c r="Q199" i="21"/>
  <c r="K243" i="21"/>
  <c r="N200" i="21"/>
  <c r="O200" i="21"/>
  <c r="P200" i="21"/>
  <c r="Q200" i="21"/>
  <c r="B201" i="21"/>
  <c r="C201" i="21"/>
  <c r="D201" i="21"/>
  <c r="E201" i="21"/>
  <c r="C202" i="21"/>
  <c r="D202" i="21"/>
  <c r="G202" i="21"/>
  <c r="K202" i="21"/>
  <c r="L202" i="21"/>
  <c r="M202" i="21"/>
  <c r="N202" i="21"/>
  <c r="O202" i="21"/>
  <c r="P202" i="21"/>
  <c r="Q202" i="21"/>
  <c r="B203" i="21"/>
  <c r="C203" i="21"/>
  <c r="D203" i="21"/>
  <c r="E203" i="21"/>
  <c r="C204" i="21"/>
  <c r="E204" i="21"/>
  <c r="H204" i="21"/>
  <c r="N204" i="21"/>
  <c r="O204" i="21"/>
  <c r="P204" i="21"/>
  <c r="Q204" i="21"/>
  <c r="C205" i="21"/>
  <c r="D205" i="21"/>
  <c r="E205" i="21"/>
  <c r="F205" i="21"/>
  <c r="G205" i="21"/>
  <c r="H205" i="21"/>
  <c r="I205" i="21"/>
  <c r="J205" i="21"/>
  <c r="K205" i="21"/>
  <c r="L205" i="21"/>
  <c r="M205" i="21"/>
  <c r="O205" i="21"/>
  <c r="K245" i="21"/>
  <c r="N206" i="21"/>
  <c r="O206" i="21"/>
  <c r="P206" i="21"/>
  <c r="Q206" i="21"/>
  <c r="B207" i="21"/>
  <c r="C207" i="21"/>
  <c r="D207" i="21"/>
  <c r="E207" i="21"/>
  <c r="G208" i="21"/>
  <c r="N208" i="21"/>
  <c r="O208" i="21"/>
  <c r="P208" i="21"/>
  <c r="Q208" i="21"/>
  <c r="B209" i="21"/>
  <c r="C209" i="21"/>
  <c r="D209" i="21"/>
  <c r="E209" i="21"/>
  <c r="F209" i="21"/>
  <c r="G209" i="21"/>
  <c r="H209" i="21"/>
  <c r="I209" i="21"/>
  <c r="K209" i="21"/>
  <c r="O209" i="21"/>
  <c r="P209" i="21"/>
  <c r="B246" i="21"/>
  <c r="C210" i="21"/>
  <c r="D246" i="21"/>
  <c r="E210" i="21"/>
  <c r="F246" i="21"/>
  <c r="G210" i="21"/>
  <c r="H246" i="21"/>
  <c r="I210" i="21"/>
  <c r="J246" i="21"/>
  <c r="K210" i="21"/>
  <c r="O210" i="21"/>
  <c r="B158" i="21"/>
  <c r="N158" i="21"/>
  <c r="P158" i="21"/>
  <c r="D159" i="21"/>
  <c r="H159" i="21"/>
  <c r="I159" i="21"/>
  <c r="Q159" i="21"/>
  <c r="B160" i="21"/>
  <c r="D160" i="21"/>
  <c r="F160" i="21"/>
  <c r="H160" i="21"/>
  <c r="I160" i="21"/>
  <c r="J160" i="21"/>
  <c r="L160" i="21"/>
  <c r="Q161" i="21"/>
  <c r="E163" i="21"/>
  <c r="G163" i="21"/>
  <c r="H163" i="21"/>
  <c r="P167" i="21"/>
  <c r="Q167" i="21"/>
  <c r="F171" i="21"/>
  <c r="O171" i="21"/>
  <c r="P171" i="21"/>
  <c r="Q171" i="21"/>
  <c r="B172" i="21"/>
  <c r="G172" i="21"/>
  <c r="H172" i="21"/>
  <c r="I172" i="21"/>
  <c r="J172" i="21"/>
  <c r="N172" i="21"/>
  <c r="O172" i="21"/>
  <c r="P172" i="21"/>
  <c r="Q172" i="21"/>
  <c r="J176" i="21"/>
  <c r="M176" i="21"/>
  <c r="P176" i="21"/>
  <c r="Q176" i="21"/>
  <c r="N177" i="21"/>
  <c r="O177" i="21"/>
  <c r="P177" i="21"/>
  <c r="Q177" i="21"/>
  <c r="F178" i="21"/>
  <c r="I178" i="21"/>
  <c r="L178" i="21"/>
  <c r="M178" i="21"/>
  <c r="B179" i="21"/>
  <c r="I179" i="21"/>
  <c r="J179" i="21"/>
  <c r="K179" i="21"/>
  <c r="L179" i="21"/>
  <c r="M179" i="21"/>
  <c r="K183" i="21"/>
  <c r="M183" i="21"/>
  <c r="O183" i="21"/>
  <c r="G186" i="21"/>
  <c r="I186" i="21"/>
  <c r="K186" i="21"/>
  <c r="M186" i="21"/>
  <c r="N190" i="21"/>
  <c r="O190" i="21"/>
  <c r="P190" i="21"/>
  <c r="Q190" i="21"/>
  <c r="B191" i="21"/>
  <c r="C191" i="21"/>
  <c r="D191" i="21"/>
  <c r="E191" i="21"/>
  <c r="F191" i="21"/>
  <c r="G191" i="21"/>
  <c r="H191" i="21"/>
  <c r="I191" i="21"/>
  <c r="J191" i="21"/>
  <c r="K192" i="21"/>
  <c r="B195" i="21"/>
  <c r="E195" i="21"/>
  <c r="F195" i="21"/>
  <c r="H195" i="21"/>
  <c r="I195" i="21"/>
  <c r="M195" i="21"/>
  <c r="N195" i="21"/>
  <c r="J196" i="21"/>
  <c r="L196" i="21"/>
  <c r="M196" i="21"/>
  <c r="N196" i="21"/>
  <c r="P196" i="21"/>
  <c r="Q196" i="21"/>
  <c r="B197" i="21"/>
  <c r="E197" i="21"/>
  <c r="F198" i="21"/>
  <c r="H198" i="21"/>
  <c r="I198" i="21"/>
  <c r="J198" i="21"/>
  <c r="B200" i="21"/>
  <c r="E200" i="21"/>
  <c r="H200" i="21"/>
  <c r="I200" i="21"/>
  <c r="N201" i="21"/>
  <c r="P201" i="21"/>
  <c r="Q201" i="21"/>
  <c r="B202" i="21"/>
  <c r="E202" i="21"/>
  <c r="F202" i="21"/>
  <c r="H202" i="21"/>
  <c r="I202" i="21"/>
  <c r="J202" i="21"/>
  <c r="N203" i="21"/>
  <c r="Q203" i="21"/>
  <c r="B204" i="21"/>
  <c r="B205" i="21"/>
  <c r="N205" i="21"/>
  <c r="P205" i="21"/>
  <c r="Q205" i="21"/>
  <c r="B206" i="21"/>
  <c r="Q207" i="21"/>
  <c r="B208" i="21"/>
  <c r="E208" i="21"/>
  <c r="F208" i="21"/>
  <c r="H208" i="21"/>
  <c r="I208" i="21"/>
  <c r="J209" i="21"/>
  <c r="L209" i="21"/>
  <c r="M209" i="21"/>
  <c r="N209" i="21"/>
  <c r="Q209" i="21"/>
  <c r="B210" i="21"/>
  <c r="Q210" i="21"/>
  <c r="B215" i="21"/>
  <c r="G215" i="21"/>
  <c r="H215" i="21"/>
  <c r="I215" i="21"/>
  <c r="J215" i="21"/>
  <c r="L215" i="21"/>
  <c r="N215" i="21"/>
  <c r="O215" i="21"/>
  <c r="P215" i="21"/>
  <c r="Q215" i="21"/>
  <c r="B216" i="21"/>
  <c r="C216" i="21"/>
  <c r="D216" i="21"/>
  <c r="E216" i="21"/>
  <c r="F216" i="21"/>
  <c r="G216" i="21"/>
  <c r="H216" i="21"/>
  <c r="I216" i="21"/>
  <c r="J216" i="21"/>
  <c r="F217" i="21"/>
  <c r="G217" i="21"/>
  <c r="H217" i="21"/>
  <c r="I217" i="21"/>
  <c r="J217" i="21"/>
  <c r="K217" i="21"/>
  <c r="L217" i="21"/>
  <c r="M217" i="21"/>
  <c r="N217" i="21"/>
  <c r="O217" i="21"/>
  <c r="P217" i="21"/>
  <c r="Q217" i="21"/>
  <c r="B218" i="21"/>
  <c r="N218" i="21"/>
  <c r="O218" i="21"/>
  <c r="P218" i="21"/>
  <c r="Q218" i="21"/>
  <c r="B220" i="21"/>
  <c r="D220" i="21"/>
  <c r="E220" i="21"/>
  <c r="Q220" i="21"/>
  <c r="B224" i="21"/>
  <c r="C224" i="21"/>
  <c r="D224" i="21"/>
  <c r="E224" i="21"/>
  <c r="F224" i="21"/>
  <c r="Q224" i="21"/>
  <c r="I227" i="21"/>
  <c r="J227" i="21"/>
  <c r="K227" i="21"/>
  <c r="L227" i="21"/>
  <c r="M227" i="21"/>
  <c r="N227" i="21"/>
  <c r="O227" i="21"/>
  <c r="P227" i="21"/>
  <c r="Q227" i="21"/>
  <c r="F228" i="21"/>
  <c r="G228" i="21"/>
  <c r="H228" i="21"/>
  <c r="I228" i="21"/>
  <c r="J228" i="21"/>
  <c r="Q228" i="21"/>
  <c r="B229" i="21"/>
  <c r="C229" i="21"/>
  <c r="D229" i="21"/>
  <c r="E229" i="21"/>
  <c r="F229" i="21"/>
  <c r="G229" i="21"/>
  <c r="H229" i="21"/>
  <c r="I229" i="21"/>
  <c r="J229" i="21"/>
  <c r="M229" i="21"/>
  <c r="B230" i="21"/>
  <c r="F230" i="21"/>
  <c r="G230" i="21"/>
  <c r="I230" i="21"/>
  <c r="J230" i="21"/>
  <c r="K230" i="21"/>
  <c r="L230" i="21"/>
  <c r="M230" i="21"/>
  <c r="N230" i="21"/>
  <c r="O230" i="21"/>
  <c r="P230" i="21"/>
  <c r="Q230" i="21"/>
  <c r="B235" i="21"/>
  <c r="C235" i="21"/>
  <c r="E235" i="21"/>
  <c r="F235" i="21"/>
  <c r="C238" i="21"/>
  <c r="E238" i="21"/>
  <c r="G238" i="21"/>
  <c r="I238" i="21"/>
  <c r="O238" i="21"/>
  <c r="Q238" i="21"/>
  <c r="K239" i="21"/>
  <c r="M239" i="21"/>
  <c r="O239" i="21"/>
  <c r="Q239" i="21"/>
  <c r="C240" i="21"/>
  <c r="E240" i="21"/>
  <c r="G240" i="21"/>
  <c r="G241" i="21"/>
  <c r="I241" i="21"/>
  <c r="O246" i="21"/>
  <c r="Q246" i="21"/>
  <c r="C158" i="20"/>
  <c r="E168" i="20"/>
  <c r="G162" i="20"/>
  <c r="D215" i="20"/>
  <c r="I158" i="20"/>
  <c r="K158" i="20"/>
  <c r="M158" i="20"/>
  <c r="N158" i="20"/>
  <c r="O158" i="20"/>
  <c r="L159" i="20"/>
  <c r="M159" i="20"/>
  <c r="O159" i="20"/>
  <c r="P159" i="20"/>
  <c r="D217" i="20"/>
  <c r="G160" i="20"/>
  <c r="H160" i="20"/>
  <c r="D161" i="20"/>
  <c r="E161" i="20"/>
  <c r="G161" i="20"/>
  <c r="I161" i="20"/>
  <c r="J161" i="20"/>
  <c r="K161" i="20"/>
  <c r="L161" i="20"/>
  <c r="M161" i="20"/>
  <c r="O161" i="20"/>
  <c r="P161" i="20"/>
  <c r="Q161" i="20"/>
  <c r="N162" i="20"/>
  <c r="I163" i="20"/>
  <c r="J163" i="20"/>
  <c r="M95" i="18"/>
  <c r="P163" i="20"/>
  <c r="D221" i="20"/>
  <c r="E164" i="20"/>
  <c r="G164" i="20"/>
  <c r="H164" i="20"/>
  <c r="I164" i="20"/>
  <c r="K164" i="20"/>
  <c r="L164" i="20"/>
  <c r="M164" i="20"/>
  <c r="N164" i="20"/>
  <c r="O164" i="20"/>
  <c r="C165" i="20"/>
  <c r="D165" i="20"/>
  <c r="G165" i="20"/>
  <c r="H165" i="20"/>
  <c r="I165" i="20"/>
  <c r="J165" i="20"/>
  <c r="K165" i="20"/>
  <c r="L165" i="20"/>
  <c r="M165" i="20"/>
  <c r="O165" i="20"/>
  <c r="P165" i="20"/>
  <c r="Q165" i="20"/>
  <c r="I166" i="20"/>
  <c r="J166" i="20"/>
  <c r="O166" i="20"/>
  <c r="P166" i="20"/>
  <c r="I167" i="20"/>
  <c r="J167" i="20"/>
  <c r="K167" i="20"/>
  <c r="L167" i="20"/>
  <c r="M167" i="20"/>
  <c r="N167" i="20"/>
  <c r="O167" i="20"/>
  <c r="P167" i="20"/>
  <c r="Q167" i="20"/>
  <c r="L168" i="20"/>
  <c r="M168" i="20"/>
  <c r="O168" i="20"/>
  <c r="C169" i="20"/>
  <c r="D169" i="20"/>
  <c r="E169" i="20"/>
  <c r="F169" i="20"/>
  <c r="G169" i="20"/>
  <c r="H169" i="20"/>
  <c r="I169" i="20"/>
  <c r="J169" i="20"/>
  <c r="K169" i="20"/>
  <c r="L169" i="20"/>
  <c r="M169" i="20"/>
  <c r="N169" i="20"/>
  <c r="Q169" i="20"/>
  <c r="N170" i="20"/>
  <c r="O170" i="20"/>
  <c r="P170" i="20"/>
  <c r="F171" i="20"/>
  <c r="G171" i="20"/>
  <c r="H171" i="20"/>
  <c r="J171" i="20"/>
  <c r="L171" i="20"/>
  <c r="M171" i="20"/>
  <c r="N171" i="20"/>
  <c r="O171" i="20"/>
  <c r="P171" i="20"/>
  <c r="Q171" i="20"/>
  <c r="D172" i="20"/>
  <c r="E172" i="20"/>
  <c r="I172" i="20"/>
  <c r="J172" i="20"/>
  <c r="L172" i="20"/>
  <c r="O172" i="20"/>
  <c r="L226" i="20"/>
  <c r="M179" i="20"/>
  <c r="P179" i="20"/>
  <c r="Q97" i="18"/>
  <c r="C176" i="20"/>
  <c r="D176" i="20"/>
  <c r="E176" i="20"/>
  <c r="G176" i="20"/>
  <c r="H176" i="20"/>
  <c r="H177" i="20"/>
  <c r="I177" i="20"/>
  <c r="K177" i="20"/>
  <c r="M177" i="20"/>
  <c r="N177" i="20"/>
  <c r="P177" i="20"/>
  <c r="M178" i="20"/>
  <c r="P178" i="20"/>
  <c r="Q178" i="20"/>
  <c r="C179" i="20"/>
  <c r="D230" i="20"/>
  <c r="G179" i="20"/>
  <c r="H179" i="20"/>
  <c r="K179" i="20"/>
  <c r="C180" i="20"/>
  <c r="G180" i="20"/>
  <c r="K180" i="20"/>
  <c r="L180" i="20"/>
  <c r="M180" i="20"/>
  <c r="O180" i="20"/>
  <c r="P180" i="20"/>
  <c r="C181" i="20"/>
  <c r="D181" i="20"/>
  <c r="E181" i="20"/>
  <c r="G181" i="20"/>
  <c r="C182" i="20"/>
  <c r="D182" i="20"/>
  <c r="E182" i="20"/>
  <c r="F182" i="20"/>
  <c r="G182" i="20"/>
  <c r="H182" i="20"/>
  <c r="I182" i="20"/>
  <c r="J182" i="20"/>
  <c r="K182" i="20"/>
  <c r="L182" i="20"/>
  <c r="M182" i="20"/>
  <c r="B183" i="20"/>
  <c r="C183" i="20"/>
  <c r="F183" i="20"/>
  <c r="G183" i="20"/>
  <c r="H183" i="20"/>
  <c r="D184" i="20"/>
  <c r="E184" i="20"/>
  <c r="G184" i="20"/>
  <c r="H184" i="20"/>
  <c r="I184" i="20"/>
  <c r="J184" i="20"/>
  <c r="K184" i="20"/>
  <c r="L184" i="20"/>
  <c r="M184" i="20"/>
  <c r="P184" i="20"/>
  <c r="B185" i="20"/>
  <c r="M185" i="20"/>
  <c r="P185" i="20"/>
  <c r="Q185" i="20"/>
  <c r="B186" i="20"/>
  <c r="D186" i="20"/>
  <c r="E186" i="20"/>
  <c r="F186" i="20"/>
  <c r="G186" i="20"/>
  <c r="H186" i="20"/>
  <c r="I186" i="20"/>
  <c r="J186" i="20"/>
  <c r="L186" i="20"/>
  <c r="M186" i="20"/>
  <c r="N186" i="20"/>
  <c r="O186" i="20"/>
  <c r="P186" i="20"/>
  <c r="Q186" i="20"/>
  <c r="C187" i="20"/>
  <c r="G187" i="20"/>
  <c r="C188" i="20"/>
  <c r="D188" i="20"/>
  <c r="E188" i="20"/>
  <c r="F188" i="20"/>
  <c r="G188" i="20"/>
  <c r="H188" i="20"/>
  <c r="I188" i="20"/>
  <c r="J188" i="20"/>
  <c r="K188" i="20"/>
  <c r="L188" i="20"/>
  <c r="M188" i="20"/>
  <c r="F189" i="20"/>
  <c r="G189" i="20"/>
  <c r="L189" i="20"/>
  <c r="M189" i="20"/>
  <c r="N189" i="20"/>
  <c r="O189" i="20"/>
  <c r="Q189" i="20"/>
  <c r="D190" i="20"/>
  <c r="E190" i="20"/>
  <c r="F190" i="20"/>
  <c r="G190" i="20"/>
  <c r="H190" i="20"/>
  <c r="I190" i="20"/>
  <c r="J190" i="20"/>
  <c r="N190" i="20"/>
  <c r="O190" i="20"/>
  <c r="P190" i="20"/>
  <c r="L235" i="20"/>
  <c r="P191" i="20"/>
  <c r="Q191" i="20"/>
  <c r="C196" i="20"/>
  <c r="G196" i="20"/>
  <c r="I195" i="20"/>
  <c r="M195" i="20"/>
  <c r="O195" i="20"/>
  <c r="P195" i="20"/>
  <c r="Q195" i="20"/>
  <c r="L196" i="20"/>
  <c r="M196" i="20"/>
  <c r="O196" i="20"/>
  <c r="P196" i="20"/>
  <c r="Q196" i="20"/>
  <c r="H197" i="20"/>
  <c r="I197" i="20"/>
  <c r="J197" i="20"/>
  <c r="K197" i="20"/>
  <c r="P197" i="20"/>
  <c r="Q197" i="20"/>
  <c r="O198" i="20"/>
  <c r="P198" i="20"/>
  <c r="Q198" i="20"/>
  <c r="K199" i="20"/>
  <c r="M199" i="20"/>
  <c r="Q199" i="20"/>
  <c r="H243" i="20"/>
  <c r="I200" i="20"/>
  <c r="K200" i="20"/>
  <c r="L243" i="20"/>
  <c r="M200" i="20"/>
  <c r="N200" i="20"/>
  <c r="O200" i="20"/>
  <c r="O201" i="20"/>
  <c r="Q201" i="20"/>
  <c r="I202" i="20"/>
  <c r="L202" i="20"/>
  <c r="M202" i="20"/>
  <c r="N202" i="20"/>
  <c r="O202" i="20"/>
  <c r="P202" i="20"/>
  <c r="Q202" i="20"/>
  <c r="L203" i="20"/>
  <c r="M203" i="20"/>
  <c r="O203" i="20"/>
  <c r="P203" i="20"/>
  <c r="Q203" i="20"/>
  <c r="H204" i="20"/>
  <c r="I204" i="20"/>
  <c r="J204" i="20"/>
  <c r="K204" i="20"/>
  <c r="L204" i="20"/>
  <c r="M204" i="20"/>
  <c r="N204" i="20"/>
  <c r="O204" i="20"/>
  <c r="P204" i="20"/>
  <c r="Q204" i="20"/>
  <c r="B205" i="20"/>
  <c r="H205" i="20"/>
  <c r="I205" i="20"/>
  <c r="I206" i="20"/>
  <c r="K206" i="20"/>
  <c r="M206" i="20"/>
  <c r="N206" i="20"/>
  <c r="O206" i="20"/>
  <c r="P245" i="20"/>
  <c r="Q206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P208" i="20"/>
  <c r="Q208" i="20"/>
  <c r="I209" i="20"/>
  <c r="H246" i="20"/>
  <c r="I210" i="20"/>
  <c r="J210" i="20"/>
  <c r="K210" i="20"/>
  <c r="M210" i="20"/>
  <c r="O210" i="20"/>
  <c r="Q210" i="20"/>
  <c r="E158" i="20"/>
  <c r="C159" i="20"/>
  <c r="D159" i="20"/>
  <c r="E159" i="20"/>
  <c r="I159" i="20"/>
  <c r="K159" i="20"/>
  <c r="Q159" i="20"/>
  <c r="C160" i="20"/>
  <c r="D160" i="20"/>
  <c r="E160" i="20"/>
  <c r="I160" i="20"/>
  <c r="K160" i="20"/>
  <c r="L160" i="20"/>
  <c r="I162" i="20"/>
  <c r="K162" i="20"/>
  <c r="L162" i="20"/>
  <c r="M162" i="20"/>
  <c r="O162" i="20"/>
  <c r="P162" i="20"/>
  <c r="K163" i="20"/>
  <c r="L163" i="20"/>
  <c r="O163" i="20"/>
  <c r="C164" i="20"/>
  <c r="E165" i="20"/>
  <c r="K166" i="20"/>
  <c r="L166" i="20"/>
  <c r="M166" i="20"/>
  <c r="Q166" i="20"/>
  <c r="C167" i="20"/>
  <c r="D167" i="20"/>
  <c r="E167" i="20"/>
  <c r="G167" i="20"/>
  <c r="H167" i="20"/>
  <c r="I168" i="20"/>
  <c r="K168" i="20"/>
  <c r="O169" i="20"/>
  <c r="P169" i="20"/>
  <c r="I170" i="20"/>
  <c r="K170" i="20"/>
  <c r="L170" i="20"/>
  <c r="C171" i="20"/>
  <c r="D171" i="20"/>
  <c r="E171" i="20"/>
  <c r="I171" i="20"/>
  <c r="K171" i="20"/>
  <c r="I176" i="20"/>
  <c r="K176" i="20"/>
  <c r="L176" i="20"/>
  <c r="M176" i="20"/>
  <c r="O176" i="20"/>
  <c r="P176" i="20"/>
  <c r="Q176" i="20"/>
  <c r="C177" i="20"/>
  <c r="D177" i="20"/>
  <c r="E177" i="20"/>
  <c r="G177" i="20"/>
  <c r="D178" i="20"/>
  <c r="E178" i="20"/>
  <c r="G178" i="20"/>
  <c r="E179" i="20"/>
  <c r="I179" i="20"/>
  <c r="D183" i="20"/>
  <c r="E183" i="20"/>
  <c r="I183" i="20"/>
  <c r="K183" i="20"/>
  <c r="L183" i="20"/>
  <c r="M183" i="20"/>
  <c r="O183" i="20"/>
  <c r="P183" i="20"/>
  <c r="Q183" i="20"/>
  <c r="C184" i="20"/>
  <c r="D185" i="20"/>
  <c r="E185" i="20"/>
  <c r="G185" i="20"/>
  <c r="C186" i="20"/>
  <c r="K186" i="20"/>
  <c r="K187" i="20"/>
  <c r="O187" i="20"/>
  <c r="P187" i="20"/>
  <c r="C189" i="20"/>
  <c r="D189" i="20"/>
  <c r="E189" i="20"/>
  <c r="P189" i="20"/>
  <c r="C190" i="20"/>
  <c r="K190" i="20"/>
  <c r="L190" i="20"/>
  <c r="M190" i="20"/>
  <c r="C191" i="20"/>
  <c r="D191" i="20"/>
  <c r="E191" i="20"/>
  <c r="G191" i="20"/>
  <c r="I196" i="20"/>
  <c r="K196" i="20"/>
  <c r="M197" i="20"/>
  <c r="O197" i="20"/>
  <c r="O199" i="20"/>
  <c r="Q200" i="20"/>
  <c r="C201" i="20"/>
  <c r="P201" i="20"/>
  <c r="C203" i="20"/>
  <c r="E203" i="20"/>
  <c r="G203" i="20"/>
  <c r="H203" i="20"/>
  <c r="I203" i="20"/>
  <c r="K203" i="20"/>
  <c r="O205" i="20"/>
  <c r="P205" i="20"/>
  <c r="Q205" i="20"/>
  <c r="I207" i="20"/>
  <c r="K207" i="20"/>
  <c r="L207" i="20"/>
  <c r="M207" i="20"/>
  <c r="O207" i="20"/>
  <c r="P207" i="20"/>
  <c r="Q207" i="20"/>
  <c r="M209" i="20"/>
  <c r="O209" i="20"/>
  <c r="P209" i="20"/>
  <c r="Q209" i="20"/>
  <c r="C210" i="20"/>
  <c r="D210" i="20"/>
  <c r="D224" i="20"/>
  <c r="G163" i="19"/>
  <c r="H163" i="19"/>
  <c r="I166" i="19"/>
  <c r="K158" i="19"/>
  <c r="L158" i="19"/>
  <c r="M158" i="19"/>
  <c r="B158" i="19"/>
  <c r="Q215" i="20"/>
  <c r="B159" i="19"/>
  <c r="C159" i="19"/>
  <c r="D216" i="20"/>
  <c r="E216" i="20"/>
  <c r="G216" i="20"/>
  <c r="H216" i="20"/>
  <c r="I159" i="19"/>
  <c r="K159" i="19"/>
  <c r="B160" i="19"/>
  <c r="G217" i="19"/>
  <c r="K160" i="19"/>
  <c r="M217" i="20"/>
  <c r="N160" i="19"/>
  <c r="O217" i="20"/>
  <c r="P217" i="20"/>
  <c r="Q160" i="19"/>
  <c r="B161" i="19"/>
  <c r="C161" i="19"/>
  <c r="O161" i="19"/>
  <c r="P161" i="19"/>
  <c r="Q161" i="19"/>
  <c r="D219" i="21"/>
  <c r="E162" i="19"/>
  <c r="I219" i="20"/>
  <c r="K162" i="19"/>
  <c r="B163" i="19"/>
  <c r="Q220" i="20"/>
  <c r="Q221" i="19"/>
  <c r="I222" i="20"/>
  <c r="L222" i="21"/>
  <c r="M222" i="20"/>
  <c r="P222" i="21"/>
  <c r="B166" i="19"/>
  <c r="C166" i="19"/>
  <c r="O166" i="19"/>
  <c r="P166" i="19"/>
  <c r="B167" i="19"/>
  <c r="E167" i="19"/>
  <c r="O167" i="19"/>
  <c r="P167" i="19"/>
  <c r="Q167" i="19"/>
  <c r="C223" i="21"/>
  <c r="D223" i="21"/>
  <c r="E223" i="19"/>
  <c r="G168" i="19"/>
  <c r="H223" i="21"/>
  <c r="I168" i="19"/>
  <c r="K223" i="21"/>
  <c r="B169" i="19"/>
  <c r="E169" i="19"/>
  <c r="L169" i="19"/>
  <c r="M169" i="19"/>
  <c r="B171" i="19"/>
  <c r="E171" i="19"/>
  <c r="I171" i="19"/>
  <c r="J171" i="19"/>
  <c r="B172" i="19"/>
  <c r="C226" i="20"/>
  <c r="D179" i="19"/>
  <c r="E226" i="20"/>
  <c r="G184" i="19"/>
  <c r="H177" i="19"/>
  <c r="I226" i="20"/>
  <c r="G176" i="19"/>
  <c r="K227" i="20"/>
  <c r="L227" i="20"/>
  <c r="N176" i="19"/>
  <c r="O176" i="19"/>
  <c r="P227" i="20"/>
  <c r="Q227" i="20"/>
  <c r="B177" i="19"/>
  <c r="C228" i="20"/>
  <c r="I228" i="19"/>
  <c r="O177" i="19"/>
  <c r="P177" i="19"/>
  <c r="Q228" i="19"/>
  <c r="E229" i="20"/>
  <c r="F178" i="19"/>
  <c r="G178" i="19"/>
  <c r="J178" i="19"/>
  <c r="L178" i="19"/>
  <c r="N178" i="19"/>
  <c r="O178" i="19"/>
  <c r="I230" i="19"/>
  <c r="N179" i="19"/>
  <c r="O179" i="19"/>
  <c r="P230" i="20"/>
  <c r="G232" i="21"/>
  <c r="H181" i="19"/>
  <c r="I232" i="20"/>
  <c r="M232" i="20"/>
  <c r="O181" i="19"/>
  <c r="P181" i="19"/>
  <c r="Q232" i="19"/>
  <c r="N182" i="19"/>
  <c r="O182" i="19"/>
  <c r="P182" i="19"/>
  <c r="Q182" i="19"/>
  <c r="G183" i="19"/>
  <c r="H183" i="19"/>
  <c r="L183" i="19"/>
  <c r="M183" i="19"/>
  <c r="N183" i="19"/>
  <c r="O183" i="19"/>
  <c r="P183" i="19"/>
  <c r="Q183" i="19"/>
  <c r="O184" i="19"/>
  <c r="P184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B186" i="19"/>
  <c r="G186" i="19"/>
  <c r="J186" i="19"/>
  <c r="K186" i="19"/>
  <c r="Q186" i="19"/>
  <c r="G234" i="21"/>
  <c r="I234" i="20"/>
  <c r="K234" i="20"/>
  <c r="L234" i="20"/>
  <c r="M234" i="20"/>
  <c r="Q234" i="19"/>
  <c r="C188" i="19"/>
  <c r="N188" i="19"/>
  <c r="O188" i="19"/>
  <c r="P188" i="19"/>
  <c r="Q188" i="19"/>
  <c r="B189" i="19"/>
  <c r="C189" i="19"/>
  <c r="D189" i="19"/>
  <c r="E189" i="19"/>
  <c r="F189" i="19"/>
  <c r="G189" i="19"/>
  <c r="H189" i="19"/>
  <c r="I189" i="19"/>
  <c r="J189" i="19"/>
  <c r="K189" i="19"/>
  <c r="L189" i="19"/>
  <c r="M189" i="19"/>
  <c r="N189" i="19"/>
  <c r="O189" i="19"/>
  <c r="Q189" i="19"/>
  <c r="B190" i="19"/>
  <c r="O190" i="19"/>
  <c r="P190" i="19"/>
  <c r="Q190" i="19"/>
  <c r="C235" i="20"/>
  <c r="D191" i="19"/>
  <c r="E235" i="20"/>
  <c r="F191" i="19"/>
  <c r="G191" i="19"/>
  <c r="H235" i="20"/>
  <c r="I235" i="20"/>
  <c r="N191" i="19"/>
  <c r="B237" i="21"/>
  <c r="L198" i="19"/>
  <c r="M198" i="19"/>
  <c r="O207" i="19"/>
  <c r="Q195" i="19"/>
  <c r="B195" i="19"/>
  <c r="C195" i="19"/>
  <c r="F195" i="19"/>
  <c r="B196" i="19"/>
  <c r="I196" i="19"/>
  <c r="J196" i="19"/>
  <c r="K196" i="19"/>
  <c r="B197" i="19"/>
  <c r="C197" i="19"/>
  <c r="F197" i="19"/>
  <c r="K197" i="19"/>
  <c r="L197" i="19"/>
  <c r="M240" i="19"/>
  <c r="O240" i="19"/>
  <c r="F198" i="19"/>
  <c r="Q198" i="19"/>
  <c r="C199" i="19"/>
  <c r="D199" i="19"/>
  <c r="E199" i="19"/>
  <c r="G199" i="19"/>
  <c r="H199" i="19"/>
  <c r="I199" i="19"/>
  <c r="K199" i="19"/>
  <c r="F201" i="19"/>
  <c r="G201" i="19"/>
  <c r="H201" i="19"/>
  <c r="I201" i="19"/>
  <c r="J201" i="19"/>
  <c r="K201" i="19"/>
  <c r="B202" i="19"/>
  <c r="C202" i="19"/>
  <c r="D202" i="19"/>
  <c r="E202" i="19"/>
  <c r="F202" i="19"/>
  <c r="E203" i="19"/>
  <c r="G203" i="19"/>
  <c r="H203" i="19"/>
  <c r="I203" i="19"/>
  <c r="K203" i="19"/>
  <c r="B204" i="19"/>
  <c r="D204" i="19"/>
  <c r="E204" i="19"/>
  <c r="F204" i="19"/>
  <c r="G204" i="19"/>
  <c r="H204" i="19"/>
  <c r="I204" i="19"/>
  <c r="J204" i="19"/>
  <c r="K204" i="19"/>
  <c r="L204" i="19"/>
  <c r="M204" i="19"/>
  <c r="B205" i="19"/>
  <c r="C205" i="19"/>
  <c r="G205" i="19"/>
  <c r="H205" i="19"/>
  <c r="I205" i="19"/>
  <c r="J205" i="19"/>
  <c r="K205" i="19"/>
  <c r="L205" i="19"/>
  <c r="M205" i="19"/>
  <c r="N205" i="19"/>
  <c r="C206" i="19"/>
  <c r="D207" i="19"/>
  <c r="F207" i="19"/>
  <c r="G207" i="19"/>
  <c r="H207" i="19"/>
  <c r="I207" i="19"/>
  <c r="J207" i="19"/>
  <c r="K207" i="19"/>
  <c r="B208" i="19"/>
  <c r="F208" i="19"/>
  <c r="G208" i="19"/>
  <c r="H208" i="19"/>
  <c r="I208" i="19"/>
  <c r="J208" i="19"/>
  <c r="K208" i="19"/>
  <c r="L208" i="19"/>
  <c r="M208" i="19"/>
  <c r="B209" i="19"/>
  <c r="C209" i="19"/>
  <c r="D209" i="19"/>
  <c r="G209" i="19"/>
  <c r="H209" i="19"/>
  <c r="I209" i="19"/>
  <c r="J209" i="19"/>
  <c r="K209" i="19"/>
  <c r="B210" i="19"/>
  <c r="F210" i="19"/>
  <c r="E158" i="19"/>
  <c r="I158" i="19"/>
  <c r="L159" i="19"/>
  <c r="E160" i="19"/>
  <c r="O160" i="19"/>
  <c r="P160" i="19"/>
  <c r="E161" i="19"/>
  <c r="G161" i="19"/>
  <c r="H161" i="19"/>
  <c r="I161" i="19"/>
  <c r="K161" i="19"/>
  <c r="L161" i="19"/>
  <c r="M161" i="19"/>
  <c r="D163" i="19"/>
  <c r="E163" i="19"/>
  <c r="P163" i="19"/>
  <c r="E164" i="19"/>
  <c r="K165" i="19"/>
  <c r="L165" i="19"/>
  <c r="M165" i="19"/>
  <c r="O165" i="19"/>
  <c r="P165" i="19"/>
  <c r="E166" i="19"/>
  <c r="G166" i="19"/>
  <c r="H166" i="19"/>
  <c r="E170" i="19"/>
  <c r="I170" i="19"/>
  <c r="K170" i="19"/>
  <c r="L170" i="19"/>
  <c r="M170" i="19"/>
  <c r="O170" i="19"/>
  <c r="P170" i="19"/>
  <c r="C171" i="19"/>
  <c r="D171" i="19"/>
  <c r="G171" i="19"/>
  <c r="H171" i="19"/>
  <c r="L177" i="19"/>
  <c r="L179" i="19"/>
  <c r="D180" i="19"/>
  <c r="G180" i="19"/>
  <c r="H180" i="19"/>
  <c r="L180" i="19"/>
  <c r="O180" i="19"/>
  <c r="P180" i="19"/>
  <c r="G181" i="19"/>
  <c r="L182" i="19"/>
  <c r="C183" i="19"/>
  <c r="L184" i="19"/>
  <c r="L186" i="19"/>
  <c r="O186" i="19"/>
  <c r="P186" i="19"/>
  <c r="C187" i="19"/>
  <c r="D187" i="19"/>
  <c r="G187" i="19"/>
  <c r="H187" i="19"/>
  <c r="L187" i="19"/>
  <c r="O187" i="19"/>
  <c r="P187" i="19"/>
  <c r="D188" i="19"/>
  <c r="G188" i="19"/>
  <c r="K188" i="19"/>
  <c r="L188" i="19"/>
  <c r="P189" i="19"/>
  <c r="L190" i="19"/>
  <c r="L191" i="19"/>
  <c r="O191" i="19"/>
  <c r="P195" i="19"/>
  <c r="C196" i="19"/>
  <c r="D196" i="19"/>
  <c r="E196" i="19"/>
  <c r="G196" i="19"/>
  <c r="H196" i="19"/>
  <c r="D198" i="19"/>
  <c r="E198" i="19"/>
  <c r="K198" i="19"/>
  <c r="L199" i="19"/>
  <c r="M199" i="19"/>
  <c r="K200" i="19"/>
  <c r="L200" i="19"/>
  <c r="M200" i="19"/>
  <c r="C201" i="19"/>
  <c r="D201" i="19"/>
  <c r="E201" i="19"/>
  <c r="L201" i="19"/>
  <c r="M201" i="19"/>
  <c r="C203" i="19"/>
  <c r="D203" i="19"/>
  <c r="C204" i="19"/>
  <c r="D205" i="19"/>
  <c r="E205" i="19"/>
  <c r="D206" i="19"/>
  <c r="E206" i="19"/>
  <c r="G206" i="19"/>
  <c r="H206" i="19"/>
  <c r="K206" i="19"/>
  <c r="L206" i="19"/>
  <c r="M206" i="19"/>
  <c r="L207" i="19"/>
  <c r="M207" i="19"/>
  <c r="C208" i="19"/>
  <c r="D208" i="19"/>
  <c r="E208" i="19"/>
  <c r="C210" i="19"/>
  <c r="D210" i="19"/>
  <c r="E210" i="19"/>
  <c r="G210" i="19"/>
  <c r="H210" i="19"/>
  <c r="I210" i="19"/>
  <c r="K210" i="19"/>
  <c r="L210" i="19"/>
  <c r="M210" i="19"/>
  <c r="O210" i="19"/>
  <c r="E215" i="19"/>
  <c r="Q219" i="19"/>
  <c r="Q220" i="19"/>
  <c r="Q223" i="19"/>
  <c r="E230" i="19"/>
  <c r="I231" i="19"/>
  <c r="M231" i="19"/>
  <c r="E232" i="19"/>
  <c r="I233" i="19"/>
  <c r="M233" i="19"/>
  <c r="I234" i="19"/>
  <c r="M234" i="19"/>
  <c r="M235" i="19"/>
  <c r="Q243" i="19"/>
  <c r="Q245" i="19"/>
  <c r="M246" i="19"/>
  <c r="E84" i="18"/>
  <c r="C85" i="18"/>
  <c r="Q86" i="18"/>
  <c r="I220" i="19"/>
  <c r="M86" i="18"/>
  <c r="B61" i="6"/>
  <c r="E90" i="18"/>
  <c r="F61" i="6"/>
  <c r="J61" i="6"/>
  <c r="N61" i="6"/>
  <c r="B62" i="6"/>
  <c r="E91" i="18"/>
  <c r="F62" i="6"/>
  <c r="I91" i="18"/>
  <c r="J62" i="6"/>
  <c r="M91" i="18"/>
  <c r="N62" i="6"/>
  <c r="Q91" i="18"/>
  <c r="B63" i="6"/>
  <c r="E92" i="18"/>
  <c r="F63" i="6"/>
  <c r="J63" i="6"/>
  <c r="K92" i="18"/>
  <c r="N63" i="6"/>
  <c r="O92" i="18"/>
  <c r="Q92" i="18"/>
  <c r="B94" i="6"/>
  <c r="F94" i="6"/>
  <c r="J94" i="6"/>
  <c r="N94" i="6"/>
  <c r="F70" i="18"/>
  <c r="H70" i="18"/>
  <c r="A71" i="18"/>
  <c r="B70" i="18"/>
  <c r="D70" i="18"/>
  <c r="E70" i="18"/>
  <c r="I70" i="18"/>
  <c r="J70" i="18"/>
  <c r="L70" i="18"/>
  <c r="M70" i="18"/>
  <c r="N70" i="18"/>
  <c r="P70" i="18"/>
  <c r="A72" i="18"/>
  <c r="A73" i="18"/>
  <c r="G75" i="18"/>
  <c r="C40" i="9"/>
  <c r="D40" i="9"/>
  <c r="E40" i="9"/>
  <c r="F40" i="9"/>
  <c r="G40" i="9"/>
  <c r="H40" i="9"/>
  <c r="I40" i="9"/>
  <c r="J40" i="9"/>
  <c r="K40" i="9"/>
  <c r="L40" i="9"/>
  <c r="M40" i="9"/>
  <c r="N40" i="9"/>
  <c r="P40" i="9"/>
  <c r="Q40" i="9"/>
  <c r="C79" i="18"/>
  <c r="C108" i="6" s="1"/>
  <c r="G80" i="18"/>
  <c r="G109" i="6" s="1"/>
  <c r="B81" i="18"/>
  <c r="B110" i="6" s="1"/>
  <c r="K81" i="18"/>
  <c r="K102" i="18" s="1"/>
  <c r="K165" i="6" s="1"/>
  <c r="M81" i="18"/>
  <c r="M110" i="6" s="1"/>
  <c r="N81" i="18"/>
  <c r="N110" i="6" s="1"/>
  <c r="O81" i="18"/>
  <c r="O102" i="18" s="1"/>
  <c r="O165" i="6" s="1"/>
  <c r="Q81" i="18"/>
  <c r="Q84" i="18"/>
  <c r="E85" i="18"/>
  <c r="I85" i="18"/>
  <c r="M85" i="18"/>
  <c r="Q85" i="18"/>
  <c r="E86" i="18"/>
  <c r="I86" i="18"/>
  <c r="E95" i="18"/>
  <c r="Q95" i="18"/>
  <c r="Q96" i="18"/>
  <c r="E97" i="18"/>
  <c r="I97" i="18"/>
  <c r="K98" i="18"/>
  <c r="M98" i="18"/>
  <c r="Q98" i="18"/>
  <c r="B164" i="17"/>
  <c r="C163" i="17"/>
  <c r="F163" i="17"/>
  <c r="G163" i="17"/>
  <c r="H163" i="17"/>
  <c r="C159" i="17"/>
  <c r="D159" i="17"/>
  <c r="E159" i="17"/>
  <c r="G159" i="17"/>
  <c r="H159" i="17"/>
  <c r="K221" i="17"/>
  <c r="L221" i="17"/>
  <c r="M221" i="17"/>
  <c r="N221" i="17"/>
  <c r="O221" i="17"/>
  <c r="P221" i="17"/>
  <c r="Q221" i="17"/>
  <c r="B222" i="17"/>
  <c r="E160" i="17"/>
  <c r="F222" i="17"/>
  <c r="H222" i="17"/>
  <c r="J222" i="17"/>
  <c r="E161" i="17"/>
  <c r="G161" i="17"/>
  <c r="H161" i="17"/>
  <c r="I161" i="17"/>
  <c r="J223" i="17"/>
  <c r="N223" i="17"/>
  <c r="C162" i="17"/>
  <c r="E162" i="17"/>
  <c r="F224" i="17"/>
  <c r="G162" i="17"/>
  <c r="O224" i="17"/>
  <c r="P224" i="17"/>
  <c r="Q224" i="17"/>
  <c r="M163" i="17"/>
  <c r="N163" i="17"/>
  <c r="P163" i="17"/>
  <c r="F164" i="17"/>
  <c r="Q164" i="17"/>
  <c r="B165" i="17"/>
  <c r="C165" i="17"/>
  <c r="D165" i="17"/>
  <c r="E165" i="17"/>
  <c r="K165" i="17"/>
  <c r="M165" i="17"/>
  <c r="O165" i="17"/>
  <c r="P165" i="17"/>
  <c r="Q165" i="17"/>
  <c r="D174" i="17"/>
  <c r="G230" i="17"/>
  <c r="H230" i="17"/>
  <c r="J230" i="17"/>
  <c r="N230" i="17"/>
  <c r="B231" i="17"/>
  <c r="D169" i="17"/>
  <c r="E169" i="17"/>
  <c r="J231" i="17"/>
  <c r="C232" i="17"/>
  <c r="D232" i="17"/>
  <c r="E232" i="17"/>
  <c r="F232" i="17"/>
  <c r="H232" i="17"/>
  <c r="J232" i="17"/>
  <c r="M170" i="17"/>
  <c r="N232" i="17"/>
  <c r="O170" i="17"/>
  <c r="P170" i="17"/>
  <c r="C171" i="17"/>
  <c r="I171" i="17"/>
  <c r="K171" i="17"/>
  <c r="O233" i="17"/>
  <c r="Q233" i="17"/>
  <c r="B173" i="17"/>
  <c r="C235" i="17"/>
  <c r="D235" i="17"/>
  <c r="F173" i="17"/>
  <c r="J173" i="17"/>
  <c r="N173" i="17"/>
  <c r="B176" i="17"/>
  <c r="C176" i="17"/>
  <c r="D176" i="17"/>
  <c r="E176" i="17"/>
  <c r="F176" i="17"/>
  <c r="G176" i="17"/>
  <c r="H176" i="17"/>
  <c r="J176" i="17"/>
  <c r="K176" i="17"/>
  <c r="M176" i="17"/>
  <c r="N176" i="17"/>
  <c r="B180" i="17"/>
  <c r="C180" i="17"/>
  <c r="D180" i="17"/>
  <c r="E180" i="17"/>
  <c r="F180" i="17"/>
  <c r="G180" i="17"/>
  <c r="I180" i="17"/>
  <c r="K180" i="17"/>
  <c r="L180" i="17"/>
  <c r="M180" i="17"/>
  <c r="N180" i="17"/>
  <c r="O180" i="17"/>
  <c r="P180" i="17"/>
  <c r="B75" i="14"/>
  <c r="F75" i="14"/>
  <c r="J75" i="14"/>
  <c r="N75" i="14"/>
  <c r="M196" i="17"/>
  <c r="C184" i="17"/>
  <c r="D184" i="17"/>
  <c r="E184" i="17"/>
  <c r="G184" i="17"/>
  <c r="H184" i="17"/>
  <c r="J240" i="17"/>
  <c r="K184" i="17"/>
  <c r="L184" i="17"/>
  <c r="M184" i="17"/>
  <c r="O184" i="17"/>
  <c r="P184" i="17"/>
  <c r="B185" i="17"/>
  <c r="C185" i="17"/>
  <c r="D185" i="17"/>
  <c r="F185" i="17"/>
  <c r="J241" i="17"/>
  <c r="M185" i="17"/>
  <c r="O185" i="17"/>
  <c r="P185" i="17"/>
  <c r="E186" i="17"/>
  <c r="J242" i="17"/>
  <c r="K186" i="17"/>
  <c r="L186" i="17"/>
  <c r="M186" i="17"/>
  <c r="N242" i="17"/>
  <c r="O186" i="17"/>
  <c r="P186" i="17"/>
  <c r="B187" i="17"/>
  <c r="G243" i="17"/>
  <c r="H243" i="17"/>
  <c r="J243" i="17"/>
  <c r="N243" i="17"/>
  <c r="B188" i="17"/>
  <c r="C188" i="17"/>
  <c r="D188" i="17"/>
  <c r="E188" i="17"/>
  <c r="F188" i="17"/>
  <c r="G188" i="17"/>
  <c r="H188" i="17"/>
  <c r="I188" i="17"/>
  <c r="J188" i="17"/>
  <c r="K188" i="17"/>
  <c r="L188" i="17"/>
  <c r="N188" i="17"/>
  <c r="O188" i="17"/>
  <c r="P188" i="17"/>
  <c r="B189" i="17"/>
  <c r="C189" i="17"/>
  <c r="D189" i="17"/>
  <c r="E189" i="17"/>
  <c r="F189" i="17"/>
  <c r="G189" i="17"/>
  <c r="H189" i="17"/>
  <c r="B190" i="17"/>
  <c r="C190" i="17"/>
  <c r="D190" i="17"/>
  <c r="E190" i="17"/>
  <c r="F190" i="17"/>
  <c r="O190" i="17"/>
  <c r="P190" i="17"/>
  <c r="B191" i="17"/>
  <c r="C191" i="17"/>
  <c r="D191" i="17"/>
  <c r="E191" i="17"/>
  <c r="F191" i="17"/>
  <c r="B192" i="17"/>
  <c r="C192" i="17"/>
  <c r="D192" i="17"/>
  <c r="E192" i="17"/>
  <c r="F192" i="17"/>
  <c r="G192" i="17"/>
  <c r="H192" i="17"/>
  <c r="I192" i="17"/>
  <c r="J192" i="17"/>
  <c r="K192" i="17"/>
  <c r="L192" i="17"/>
  <c r="M192" i="17"/>
  <c r="N192" i="17"/>
  <c r="O192" i="17"/>
  <c r="P192" i="17"/>
  <c r="B193" i="17"/>
  <c r="C193" i="17"/>
  <c r="D193" i="17"/>
  <c r="E193" i="17"/>
  <c r="F193" i="17"/>
  <c r="L193" i="17"/>
  <c r="M193" i="17"/>
  <c r="N193" i="17"/>
  <c r="O193" i="17"/>
  <c r="P193" i="17"/>
  <c r="Q193" i="17"/>
  <c r="B194" i="17"/>
  <c r="C194" i="17"/>
  <c r="D194" i="17"/>
  <c r="E194" i="17"/>
  <c r="F194" i="17"/>
  <c r="I194" i="17"/>
  <c r="B195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O195" i="17"/>
  <c r="P195" i="17"/>
  <c r="Q195" i="17"/>
  <c r="B196" i="17"/>
  <c r="C196" i="17"/>
  <c r="D196" i="17"/>
  <c r="E196" i="17"/>
  <c r="F196" i="17"/>
  <c r="H196" i="17"/>
  <c r="B197" i="17"/>
  <c r="C197" i="17"/>
  <c r="D197" i="17"/>
  <c r="E197" i="17"/>
  <c r="F197" i="17"/>
  <c r="G197" i="17"/>
  <c r="H197" i="17"/>
  <c r="I197" i="17"/>
  <c r="J197" i="17"/>
  <c r="K197" i="17"/>
  <c r="L197" i="17"/>
  <c r="M197" i="17"/>
  <c r="N197" i="17"/>
  <c r="O197" i="17"/>
  <c r="P197" i="17"/>
  <c r="B198" i="17"/>
  <c r="C198" i="17"/>
  <c r="D198" i="17"/>
  <c r="E198" i="17"/>
  <c r="F198" i="17"/>
  <c r="G198" i="17"/>
  <c r="H198" i="17"/>
  <c r="I198" i="17"/>
  <c r="J198" i="17"/>
  <c r="K198" i="17"/>
  <c r="B201" i="17"/>
  <c r="C201" i="17"/>
  <c r="D201" i="17"/>
  <c r="E201" i="17"/>
  <c r="F201" i="17"/>
  <c r="H201" i="17"/>
  <c r="J201" i="17"/>
  <c r="K201" i="17"/>
  <c r="M201" i="17"/>
  <c r="N201" i="17"/>
  <c r="O201" i="17"/>
  <c r="P201" i="17"/>
  <c r="Q201" i="17"/>
  <c r="B202" i="17"/>
  <c r="C202" i="17"/>
  <c r="D202" i="17"/>
  <c r="E202" i="17"/>
  <c r="F202" i="17"/>
  <c r="G251" i="17"/>
  <c r="H202" i="17"/>
  <c r="L251" i="17"/>
  <c r="M251" i="17"/>
  <c r="N251" i="17"/>
  <c r="O251" i="17"/>
  <c r="P251" i="17"/>
  <c r="Q202" i="17"/>
  <c r="B203" i="17"/>
  <c r="C203" i="17"/>
  <c r="D203" i="17"/>
  <c r="E203" i="17"/>
  <c r="F203" i="17"/>
  <c r="G252" i="17"/>
  <c r="I252" i="17"/>
  <c r="J252" i="17"/>
  <c r="K203" i="17"/>
  <c r="L203" i="17"/>
  <c r="M203" i="17"/>
  <c r="N203" i="17"/>
  <c r="O203" i="17"/>
  <c r="P203" i="17"/>
  <c r="B204" i="17"/>
  <c r="D204" i="17"/>
  <c r="E204" i="17"/>
  <c r="N253" i="17"/>
  <c r="O253" i="17"/>
  <c r="P253" i="17"/>
  <c r="P205" i="17"/>
  <c r="P206" i="17"/>
  <c r="P207" i="17"/>
  <c r="B208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O208" i="17"/>
  <c r="P208" i="17"/>
  <c r="Q208" i="17"/>
  <c r="P210" i="17"/>
  <c r="B211" i="17"/>
  <c r="C211" i="17"/>
  <c r="D211" i="17"/>
  <c r="E211" i="17"/>
  <c r="F211" i="17"/>
  <c r="G211" i="17"/>
  <c r="H211" i="17"/>
  <c r="P212" i="17"/>
  <c r="P213" i="17"/>
  <c r="L215" i="17"/>
  <c r="M215" i="17"/>
  <c r="N215" i="17"/>
  <c r="O215" i="17"/>
  <c r="P215" i="17"/>
  <c r="Q215" i="17"/>
  <c r="B77" i="14"/>
  <c r="B106" i="6" s="1"/>
  <c r="F77" i="14"/>
  <c r="F106" i="6" s="1"/>
  <c r="N77" i="14"/>
  <c r="N106" i="6" s="1"/>
  <c r="P209" i="17"/>
  <c r="N159" i="17"/>
  <c r="O159" i="17"/>
  <c r="Q159" i="17"/>
  <c r="B160" i="17"/>
  <c r="C160" i="17"/>
  <c r="D160" i="17"/>
  <c r="F160" i="17"/>
  <c r="H160" i="17"/>
  <c r="J160" i="17"/>
  <c r="J161" i="17"/>
  <c r="K161" i="17"/>
  <c r="L161" i="17"/>
  <c r="M161" i="17"/>
  <c r="N161" i="17"/>
  <c r="O161" i="17"/>
  <c r="P161" i="17"/>
  <c r="D162" i="17"/>
  <c r="D163" i="17"/>
  <c r="E163" i="17"/>
  <c r="J163" i="17"/>
  <c r="K163" i="17"/>
  <c r="F165" i="17"/>
  <c r="G165" i="17"/>
  <c r="H165" i="17"/>
  <c r="I165" i="17"/>
  <c r="J165" i="17"/>
  <c r="L165" i="17"/>
  <c r="N165" i="17"/>
  <c r="G168" i="17"/>
  <c r="H168" i="17"/>
  <c r="I168" i="17"/>
  <c r="J168" i="17"/>
  <c r="K168" i="17"/>
  <c r="L168" i="17"/>
  <c r="M168" i="17"/>
  <c r="N168" i="17"/>
  <c r="O168" i="17"/>
  <c r="P168" i="17"/>
  <c r="Q168" i="17"/>
  <c r="B169" i="17"/>
  <c r="C169" i="17"/>
  <c r="J169" i="17"/>
  <c r="C170" i="17"/>
  <c r="D170" i="17"/>
  <c r="E170" i="17"/>
  <c r="F170" i="17"/>
  <c r="G170" i="17"/>
  <c r="H170" i="17"/>
  <c r="I170" i="17"/>
  <c r="J170" i="17"/>
  <c r="K170" i="17"/>
  <c r="L170" i="17"/>
  <c r="N170" i="17"/>
  <c r="P171" i="17"/>
  <c r="I173" i="17"/>
  <c r="K173" i="17"/>
  <c r="L173" i="17"/>
  <c r="M173" i="17"/>
  <c r="O173" i="17"/>
  <c r="P173" i="17"/>
  <c r="Q173" i="17"/>
  <c r="I176" i="17"/>
  <c r="L176" i="17"/>
  <c r="O176" i="17"/>
  <c r="P176" i="17"/>
  <c r="Q176" i="17"/>
  <c r="H180" i="17"/>
  <c r="J180" i="17"/>
  <c r="Q180" i="17"/>
  <c r="I184" i="17"/>
  <c r="J184" i="17"/>
  <c r="Q185" i="17"/>
  <c r="G186" i="17"/>
  <c r="H186" i="17"/>
  <c r="I186" i="17"/>
  <c r="J186" i="17"/>
  <c r="I187" i="17"/>
  <c r="J187" i="17"/>
  <c r="K187" i="17"/>
  <c r="L187" i="17"/>
  <c r="M187" i="17"/>
  <c r="N187" i="17"/>
  <c r="I189" i="17"/>
  <c r="J189" i="17"/>
  <c r="K189" i="17"/>
  <c r="M189" i="17"/>
  <c r="P189" i="17"/>
  <c r="Q189" i="17"/>
  <c r="M190" i="17"/>
  <c r="G191" i="17"/>
  <c r="H191" i="17"/>
  <c r="I191" i="17"/>
  <c r="J191" i="17"/>
  <c r="K191" i="17"/>
  <c r="L191" i="17"/>
  <c r="M191" i="17"/>
  <c r="N191" i="17"/>
  <c r="O191" i="17"/>
  <c r="P191" i="17"/>
  <c r="Q191" i="17"/>
  <c r="H193" i="17"/>
  <c r="I193" i="17"/>
  <c r="J193" i="17"/>
  <c r="K193" i="17"/>
  <c r="G194" i="17"/>
  <c r="H194" i="17"/>
  <c r="J194" i="17"/>
  <c r="K194" i="17"/>
  <c r="L194" i="17"/>
  <c r="M194" i="17"/>
  <c r="N194" i="17"/>
  <c r="O194" i="17"/>
  <c r="P194" i="17"/>
  <c r="Q194" i="17"/>
  <c r="G196" i="17"/>
  <c r="I196" i="17"/>
  <c r="J196" i="17"/>
  <c r="K196" i="17"/>
  <c r="L198" i="17"/>
  <c r="M198" i="17"/>
  <c r="N198" i="17"/>
  <c r="O198" i="17"/>
  <c r="P198" i="17"/>
  <c r="Q198" i="17"/>
  <c r="G201" i="17"/>
  <c r="L201" i="17"/>
  <c r="I202" i="17"/>
  <c r="J202" i="17"/>
  <c r="K202" i="17"/>
  <c r="L202" i="17"/>
  <c r="M202" i="17"/>
  <c r="N202" i="17"/>
  <c r="O202" i="17"/>
  <c r="P202" i="17"/>
  <c r="I203" i="17"/>
  <c r="J203" i="17"/>
  <c r="N204" i="17"/>
  <c r="P204" i="17"/>
  <c r="I211" i="17"/>
  <c r="J211" i="17"/>
  <c r="K211" i="17"/>
  <c r="L211" i="17"/>
  <c r="M211" i="17"/>
  <c r="N211" i="17"/>
  <c r="O211" i="17"/>
  <c r="P211" i="17"/>
  <c r="Q211" i="17"/>
  <c r="P214" i="17"/>
  <c r="B215" i="17"/>
  <c r="C215" i="17"/>
  <c r="D215" i="17"/>
  <c r="E215" i="17"/>
  <c r="F215" i="17"/>
  <c r="G215" i="17"/>
  <c r="H215" i="17"/>
  <c r="I215" i="17"/>
  <c r="J215" i="17"/>
  <c r="K215" i="17"/>
  <c r="C221" i="17"/>
  <c r="D221" i="17"/>
  <c r="H221" i="17"/>
  <c r="C222" i="17"/>
  <c r="D222" i="17"/>
  <c r="E222" i="17"/>
  <c r="E223" i="17"/>
  <c r="H223" i="17"/>
  <c r="I223" i="17"/>
  <c r="K223" i="17"/>
  <c r="L223" i="17"/>
  <c r="M223" i="17"/>
  <c r="O223" i="17"/>
  <c r="P223" i="17"/>
  <c r="C224" i="17"/>
  <c r="D224" i="17"/>
  <c r="E224" i="17"/>
  <c r="G224" i="17"/>
  <c r="I230" i="17"/>
  <c r="K230" i="17"/>
  <c r="L230" i="17"/>
  <c r="M230" i="17"/>
  <c r="O230" i="17"/>
  <c r="P230" i="17"/>
  <c r="Q230" i="17"/>
  <c r="C231" i="17"/>
  <c r="D231" i="17"/>
  <c r="G232" i="17"/>
  <c r="I232" i="17"/>
  <c r="K232" i="17"/>
  <c r="L232" i="17"/>
  <c r="M232" i="17"/>
  <c r="O232" i="17"/>
  <c r="P232" i="17"/>
  <c r="I233" i="17"/>
  <c r="K233" i="17"/>
  <c r="P233" i="17"/>
  <c r="I235" i="17"/>
  <c r="K235" i="17"/>
  <c r="L235" i="17"/>
  <c r="M235" i="17"/>
  <c r="O235" i="17"/>
  <c r="P235" i="17"/>
  <c r="Q235" i="17"/>
  <c r="I240" i="17"/>
  <c r="K240" i="17"/>
  <c r="L240" i="17"/>
  <c r="M240" i="17"/>
  <c r="O240" i="17"/>
  <c r="P240" i="17"/>
  <c r="M241" i="17"/>
  <c r="O241" i="17"/>
  <c r="P241" i="17"/>
  <c r="Q241" i="17"/>
  <c r="E242" i="17"/>
  <c r="G242" i="17"/>
  <c r="H242" i="17"/>
  <c r="I242" i="17"/>
  <c r="K242" i="17"/>
  <c r="L242" i="17"/>
  <c r="I243" i="17"/>
  <c r="K243" i="17"/>
  <c r="L243" i="17"/>
  <c r="M243" i="17"/>
  <c r="B250" i="17"/>
  <c r="C250" i="17"/>
  <c r="D250" i="17"/>
  <c r="E250" i="17"/>
  <c r="F250" i="17"/>
  <c r="G250" i="17"/>
  <c r="H250" i="17"/>
  <c r="J250" i="17"/>
  <c r="L250" i="17"/>
  <c r="M250" i="17"/>
  <c r="N250" i="17"/>
  <c r="O250" i="17"/>
  <c r="P250" i="17"/>
  <c r="Q250" i="17"/>
  <c r="B251" i="17"/>
  <c r="C251" i="17"/>
  <c r="D251" i="17"/>
  <c r="F251" i="17"/>
  <c r="H251" i="17"/>
  <c r="I251" i="17"/>
  <c r="J251" i="17"/>
  <c r="K251" i="17"/>
  <c r="K252" i="17"/>
  <c r="L252" i="17"/>
  <c r="M252" i="17"/>
  <c r="N252" i="17"/>
  <c r="O252" i="17"/>
  <c r="P252" i="17"/>
  <c r="B253" i="17"/>
  <c r="D253" i="17"/>
  <c r="E253" i="17"/>
  <c r="K159" i="16"/>
  <c r="L159" i="16"/>
  <c r="P159" i="16"/>
  <c r="C161" i="16"/>
  <c r="D161" i="16"/>
  <c r="E161" i="16"/>
  <c r="F161" i="16"/>
  <c r="G161" i="16"/>
  <c r="H161" i="16"/>
  <c r="J161" i="16"/>
  <c r="L161" i="16"/>
  <c r="O161" i="16"/>
  <c r="P161" i="16"/>
  <c r="K162" i="16"/>
  <c r="L162" i="16"/>
  <c r="Q163" i="16"/>
  <c r="K164" i="16"/>
  <c r="L164" i="16"/>
  <c r="P164" i="16"/>
  <c r="Q164" i="16"/>
  <c r="C165" i="16"/>
  <c r="D165" i="16"/>
  <c r="E165" i="16"/>
  <c r="F165" i="16"/>
  <c r="I165" i="16"/>
  <c r="K165" i="16"/>
  <c r="M165" i="16"/>
  <c r="N165" i="16"/>
  <c r="O165" i="16"/>
  <c r="P165" i="16"/>
  <c r="Q165" i="16"/>
  <c r="B92" i="14"/>
  <c r="C91" i="14"/>
  <c r="D173" i="16"/>
  <c r="E171" i="16"/>
  <c r="G171" i="16"/>
  <c r="M176" i="16"/>
  <c r="N169" i="16"/>
  <c r="O169" i="16"/>
  <c r="P169" i="16"/>
  <c r="K168" i="16"/>
  <c r="L168" i="16"/>
  <c r="M168" i="16"/>
  <c r="N168" i="16"/>
  <c r="P168" i="16"/>
  <c r="Q168" i="16"/>
  <c r="B169" i="16"/>
  <c r="G169" i="16"/>
  <c r="D170" i="16"/>
  <c r="F170" i="16"/>
  <c r="L170" i="16"/>
  <c r="M170" i="16"/>
  <c r="N170" i="16"/>
  <c r="O170" i="16"/>
  <c r="N171" i="16"/>
  <c r="G172" i="16"/>
  <c r="K173" i="16"/>
  <c r="M173" i="16"/>
  <c r="N173" i="16"/>
  <c r="P173" i="16"/>
  <c r="Q173" i="16"/>
  <c r="Q174" i="16"/>
  <c r="D175" i="16"/>
  <c r="E175" i="16"/>
  <c r="F175" i="16"/>
  <c r="J175" i="16"/>
  <c r="K175" i="16"/>
  <c r="L175" i="16"/>
  <c r="M175" i="16"/>
  <c r="N175" i="16"/>
  <c r="O175" i="16"/>
  <c r="G176" i="16"/>
  <c r="E177" i="16"/>
  <c r="F177" i="16"/>
  <c r="M178" i="16"/>
  <c r="N178" i="16"/>
  <c r="P178" i="16"/>
  <c r="Q178" i="16"/>
  <c r="G179" i="16"/>
  <c r="K180" i="16"/>
  <c r="L180" i="16"/>
  <c r="M180" i="16"/>
  <c r="N180" i="16"/>
  <c r="P180" i="16"/>
  <c r="Q180" i="16"/>
  <c r="B192" i="16"/>
  <c r="G194" i="16"/>
  <c r="E184" i="16"/>
  <c r="F184" i="16"/>
  <c r="H184" i="16"/>
  <c r="I184" i="16"/>
  <c r="J184" i="16"/>
  <c r="K184" i="16"/>
  <c r="M184" i="16"/>
  <c r="N184" i="16"/>
  <c r="O184" i="16"/>
  <c r="P184" i="16"/>
  <c r="I185" i="16"/>
  <c r="K185" i="16"/>
  <c r="L185" i="16"/>
  <c r="N185" i="16"/>
  <c r="Q185" i="16"/>
  <c r="E186" i="16"/>
  <c r="I186" i="16"/>
  <c r="K186" i="16"/>
  <c r="E187" i="16"/>
  <c r="F187" i="16"/>
  <c r="H187" i="16"/>
  <c r="I187" i="16"/>
  <c r="N187" i="16"/>
  <c r="O187" i="16"/>
  <c r="P187" i="16"/>
  <c r="Q187" i="16"/>
  <c r="I188" i="16"/>
  <c r="K188" i="16"/>
  <c r="L188" i="16"/>
  <c r="N188" i="16"/>
  <c r="Q188" i="16"/>
  <c r="C189" i="16"/>
  <c r="E189" i="16"/>
  <c r="F189" i="16"/>
  <c r="H189" i="16"/>
  <c r="I189" i="16"/>
  <c r="J189" i="16"/>
  <c r="K189" i="16"/>
  <c r="M189" i="16"/>
  <c r="Q189" i="16"/>
  <c r="I190" i="16"/>
  <c r="K190" i="16"/>
  <c r="N190" i="16"/>
  <c r="O190" i="16"/>
  <c r="P190" i="16"/>
  <c r="Q190" i="16"/>
  <c r="C191" i="16"/>
  <c r="D191" i="16"/>
  <c r="E191" i="16"/>
  <c r="F191" i="16"/>
  <c r="H191" i="16"/>
  <c r="I191" i="16"/>
  <c r="J191" i="16"/>
  <c r="K191" i="16"/>
  <c r="L191" i="16"/>
  <c r="N191" i="16"/>
  <c r="O191" i="16"/>
  <c r="Q191" i="16"/>
  <c r="H192" i="16"/>
  <c r="I192" i="16"/>
  <c r="J192" i="16"/>
  <c r="K192" i="16"/>
  <c r="L246" i="16"/>
  <c r="M192" i="16"/>
  <c r="N192" i="16"/>
  <c r="Q192" i="16"/>
  <c r="E193" i="16"/>
  <c r="I193" i="16"/>
  <c r="O193" i="16"/>
  <c r="P193" i="16"/>
  <c r="Q193" i="16"/>
  <c r="H194" i="16"/>
  <c r="I194" i="16"/>
  <c r="J194" i="16"/>
  <c r="K194" i="16"/>
  <c r="L194" i="16"/>
  <c r="N194" i="16"/>
  <c r="O194" i="16"/>
  <c r="P194" i="16"/>
  <c r="Q194" i="16"/>
  <c r="C195" i="16"/>
  <c r="D195" i="16"/>
  <c r="E195" i="16"/>
  <c r="F195" i="16"/>
  <c r="G195" i="16"/>
  <c r="I195" i="16"/>
  <c r="M195" i="16"/>
  <c r="Q195" i="16"/>
  <c r="E196" i="16"/>
  <c r="F196" i="16"/>
  <c r="I196" i="16"/>
  <c r="N196" i="16"/>
  <c r="O196" i="16"/>
  <c r="P196" i="16"/>
  <c r="Q196" i="16"/>
  <c r="H197" i="16"/>
  <c r="I197" i="16"/>
  <c r="K197" i="16"/>
  <c r="L197" i="16"/>
  <c r="M197" i="16"/>
  <c r="N197" i="16"/>
  <c r="O197" i="16"/>
  <c r="P197" i="16"/>
  <c r="Q197" i="16"/>
  <c r="C198" i="16"/>
  <c r="D198" i="16"/>
  <c r="E198" i="16"/>
  <c r="F198" i="16"/>
  <c r="H198" i="16"/>
  <c r="I198" i="16"/>
  <c r="J198" i="16"/>
  <c r="K198" i="16"/>
  <c r="L198" i="16"/>
  <c r="M198" i="16"/>
  <c r="N198" i="16"/>
  <c r="O198" i="16"/>
  <c r="Q198" i="16"/>
  <c r="L210" i="16"/>
  <c r="B201" i="16"/>
  <c r="C201" i="16"/>
  <c r="E201" i="16"/>
  <c r="F201" i="16"/>
  <c r="G201" i="16"/>
  <c r="C202" i="16"/>
  <c r="D251" i="16"/>
  <c r="E202" i="16"/>
  <c r="F202" i="16"/>
  <c r="G202" i="16"/>
  <c r="H202" i="16"/>
  <c r="I202" i="16"/>
  <c r="J202" i="16"/>
  <c r="O202" i="16"/>
  <c r="B203" i="16"/>
  <c r="C203" i="16"/>
  <c r="D203" i="16"/>
  <c r="E203" i="16"/>
  <c r="K203" i="16"/>
  <c r="M203" i="16"/>
  <c r="N203" i="16"/>
  <c r="O203" i="16"/>
  <c r="P203" i="16"/>
  <c r="B204" i="16"/>
  <c r="C204" i="16"/>
  <c r="E204" i="16"/>
  <c r="F204" i="16"/>
  <c r="G204" i="16"/>
  <c r="H204" i="16"/>
  <c r="I204" i="16"/>
  <c r="C205" i="16"/>
  <c r="D205" i="16"/>
  <c r="F205" i="16"/>
  <c r="B206" i="16"/>
  <c r="C206" i="16"/>
  <c r="E206" i="16"/>
  <c r="F206" i="16"/>
  <c r="G206" i="16"/>
  <c r="H206" i="16"/>
  <c r="I206" i="16"/>
  <c r="C207" i="16"/>
  <c r="D207" i="16"/>
  <c r="E207" i="16"/>
  <c r="F207" i="16"/>
  <c r="G207" i="16"/>
  <c r="H207" i="16"/>
  <c r="I207" i="16"/>
  <c r="J207" i="16"/>
  <c r="O207" i="16"/>
  <c r="B208" i="16"/>
  <c r="C208" i="16"/>
  <c r="D208" i="16"/>
  <c r="E208" i="16"/>
  <c r="F208" i="16"/>
  <c r="G208" i="16"/>
  <c r="H208" i="16"/>
  <c r="F209" i="16"/>
  <c r="G209" i="16"/>
  <c r="H209" i="16"/>
  <c r="I209" i="16"/>
  <c r="J209" i="16"/>
  <c r="K209" i="16"/>
  <c r="M209" i="16"/>
  <c r="N209" i="16"/>
  <c r="O209" i="16"/>
  <c r="B210" i="16"/>
  <c r="C210" i="16"/>
  <c r="D210" i="16"/>
  <c r="E210" i="16"/>
  <c r="F210" i="16"/>
  <c r="G210" i="16"/>
  <c r="B211" i="16"/>
  <c r="C211" i="16"/>
  <c r="D211" i="16"/>
  <c r="E211" i="16"/>
  <c r="I211" i="16"/>
  <c r="J211" i="16"/>
  <c r="I212" i="16"/>
  <c r="C213" i="16"/>
  <c r="D213" i="16"/>
  <c r="E213" i="16"/>
  <c r="F213" i="16"/>
  <c r="G213" i="16"/>
  <c r="H213" i="16"/>
  <c r="I213" i="16"/>
  <c r="J213" i="16"/>
  <c r="O213" i="16"/>
  <c r="J214" i="16"/>
  <c r="K214" i="16"/>
  <c r="L214" i="16"/>
  <c r="M214" i="16"/>
  <c r="N214" i="16"/>
  <c r="O214" i="16"/>
  <c r="Q214" i="16"/>
  <c r="B215" i="16"/>
  <c r="C215" i="16"/>
  <c r="D215" i="16"/>
  <c r="E215" i="16"/>
  <c r="F215" i="16"/>
  <c r="G215" i="16"/>
  <c r="H215" i="16"/>
  <c r="I215" i="16"/>
  <c r="B159" i="16"/>
  <c r="B160" i="16"/>
  <c r="C160" i="16"/>
  <c r="G160" i="16"/>
  <c r="H160" i="16"/>
  <c r="J160" i="16"/>
  <c r="K160" i="16"/>
  <c r="L160" i="16"/>
  <c r="N160" i="16"/>
  <c r="O160" i="16"/>
  <c r="P160" i="16"/>
  <c r="B161" i="16"/>
  <c r="B162" i="16"/>
  <c r="O162" i="16"/>
  <c r="P162" i="16"/>
  <c r="B163" i="16"/>
  <c r="J163" i="16"/>
  <c r="L163" i="16"/>
  <c r="P163" i="16"/>
  <c r="D164" i="16"/>
  <c r="B165" i="16"/>
  <c r="G165" i="16"/>
  <c r="H165" i="16"/>
  <c r="J165" i="16"/>
  <c r="L165" i="16"/>
  <c r="E168" i="16"/>
  <c r="G168" i="16"/>
  <c r="H168" i="16"/>
  <c r="I168" i="16"/>
  <c r="J168" i="16"/>
  <c r="I169" i="16"/>
  <c r="J169" i="16"/>
  <c r="K169" i="16"/>
  <c r="L169" i="16"/>
  <c r="M169" i="16"/>
  <c r="Q169" i="16"/>
  <c r="E170" i="16"/>
  <c r="G170" i="16"/>
  <c r="H170" i="16"/>
  <c r="I170" i="16"/>
  <c r="J170" i="16"/>
  <c r="K170" i="16"/>
  <c r="P170" i="16"/>
  <c r="Q170" i="16"/>
  <c r="M171" i="16"/>
  <c r="O171" i="16"/>
  <c r="P171" i="16"/>
  <c r="Q171" i="16"/>
  <c r="I172" i="16"/>
  <c r="J172" i="16"/>
  <c r="K172" i="16"/>
  <c r="L172" i="16"/>
  <c r="M172" i="16"/>
  <c r="N172" i="16"/>
  <c r="O172" i="16"/>
  <c r="P172" i="16"/>
  <c r="Q172" i="16"/>
  <c r="G174" i="16"/>
  <c r="H174" i="16"/>
  <c r="I174" i="16"/>
  <c r="J174" i="16"/>
  <c r="K174" i="16"/>
  <c r="L174" i="16"/>
  <c r="M174" i="16"/>
  <c r="N174" i="16"/>
  <c r="P174" i="16"/>
  <c r="G175" i="16"/>
  <c r="H175" i="16"/>
  <c r="I175" i="16"/>
  <c r="P175" i="16"/>
  <c r="Q175" i="16"/>
  <c r="Q176" i="16"/>
  <c r="G177" i="16"/>
  <c r="H177" i="16"/>
  <c r="I177" i="16"/>
  <c r="J177" i="16"/>
  <c r="K177" i="16"/>
  <c r="L177" i="16"/>
  <c r="M177" i="16"/>
  <c r="N177" i="16"/>
  <c r="O177" i="16"/>
  <c r="P177" i="16"/>
  <c r="Q177" i="16"/>
  <c r="I179" i="16"/>
  <c r="J179" i="16"/>
  <c r="K179" i="16"/>
  <c r="L179" i="16"/>
  <c r="M179" i="16"/>
  <c r="N179" i="16"/>
  <c r="O179" i="16"/>
  <c r="P179" i="16"/>
  <c r="Q179" i="16"/>
  <c r="G180" i="16"/>
  <c r="H185" i="16"/>
  <c r="J185" i="16"/>
  <c r="O185" i="16"/>
  <c r="P185" i="16"/>
  <c r="B186" i="16"/>
  <c r="C186" i="16"/>
  <c r="D186" i="16"/>
  <c r="F186" i="16"/>
  <c r="G186" i="16"/>
  <c r="H186" i="16"/>
  <c r="J186" i="16"/>
  <c r="N186" i="16"/>
  <c r="O186" i="16"/>
  <c r="P186" i="16"/>
  <c r="H188" i="16"/>
  <c r="J188" i="16"/>
  <c r="O188" i="16"/>
  <c r="P188" i="16"/>
  <c r="B189" i="16"/>
  <c r="L189" i="16"/>
  <c r="N189" i="16"/>
  <c r="F190" i="16"/>
  <c r="G190" i="16"/>
  <c r="H190" i="16"/>
  <c r="J190" i="16"/>
  <c r="L190" i="16"/>
  <c r="P191" i="16"/>
  <c r="L192" i="16"/>
  <c r="O192" i="16"/>
  <c r="P192" i="16"/>
  <c r="B193" i="16"/>
  <c r="C193" i="16"/>
  <c r="D193" i="16"/>
  <c r="F193" i="16"/>
  <c r="G193" i="16"/>
  <c r="H193" i="16"/>
  <c r="J193" i="16"/>
  <c r="K193" i="16"/>
  <c r="L193" i="16"/>
  <c r="N193" i="16"/>
  <c r="H195" i="16"/>
  <c r="J195" i="16"/>
  <c r="K195" i="16"/>
  <c r="L195" i="16"/>
  <c r="N195" i="16"/>
  <c r="O195" i="16"/>
  <c r="P195" i="16"/>
  <c r="B196" i="16"/>
  <c r="C196" i="16"/>
  <c r="G196" i="16"/>
  <c r="H196" i="16"/>
  <c r="J196" i="16"/>
  <c r="K196" i="16"/>
  <c r="L196" i="16"/>
  <c r="F197" i="16"/>
  <c r="J197" i="16"/>
  <c r="P198" i="16"/>
  <c r="H201" i="16"/>
  <c r="I201" i="16"/>
  <c r="J201" i="16"/>
  <c r="B202" i="16"/>
  <c r="F203" i="16"/>
  <c r="G203" i="16"/>
  <c r="H203" i="16"/>
  <c r="I203" i="16"/>
  <c r="J203" i="16"/>
  <c r="B205" i="16"/>
  <c r="E205" i="16"/>
  <c r="G205" i="16"/>
  <c r="H205" i="16"/>
  <c r="I205" i="16"/>
  <c r="J205" i="16"/>
  <c r="M205" i="16"/>
  <c r="D206" i="16"/>
  <c r="J206" i="16"/>
  <c r="B207" i="16"/>
  <c r="I208" i="16"/>
  <c r="J208" i="16"/>
  <c r="O208" i="16"/>
  <c r="P208" i="16"/>
  <c r="Q208" i="16"/>
  <c r="B209" i="16"/>
  <c r="C209" i="16"/>
  <c r="D209" i="16"/>
  <c r="E209" i="16"/>
  <c r="H210" i="16"/>
  <c r="I210" i="16"/>
  <c r="J210" i="16"/>
  <c r="M210" i="16"/>
  <c r="F211" i="16"/>
  <c r="G211" i="16"/>
  <c r="H211" i="16"/>
  <c r="Q211" i="16"/>
  <c r="B212" i="16"/>
  <c r="C212" i="16"/>
  <c r="D212" i="16"/>
  <c r="E212" i="16"/>
  <c r="F212" i="16"/>
  <c r="G212" i="16"/>
  <c r="J212" i="16"/>
  <c r="B213" i="16"/>
  <c r="B214" i="16"/>
  <c r="C214" i="16"/>
  <c r="D214" i="16"/>
  <c r="E214" i="16"/>
  <c r="F214" i="16"/>
  <c r="G214" i="16"/>
  <c r="H214" i="16"/>
  <c r="I214" i="16"/>
  <c r="P214" i="16"/>
  <c r="J215" i="16"/>
  <c r="O215" i="16"/>
  <c r="L241" i="16"/>
  <c r="B220" i="16"/>
  <c r="E159" i="15"/>
  <c r="I164" i="15"/>
  <c r="K159" i="15"/>
  <c r="L162" i="15"/>
  <c r="M162" i="15"/>
  <c r="N163" i="15"/>
  <c r="O164" i="15"/>
  <c r="P160" i="15"/>
  <c r="Q160" i="15"/>
  <c r="D221" i="16"/>
  <c r="F221" i="16"/>
  <c r="H221" i="16"/>
  <c r="J221" i="16"/>
  <c r="P221" i="16"/>
  <c r="Q159" i="15"/>
  <c r="B222" i="16"/>
  <c r="D222" i="16"/>
  <c r="E160" i="15"/>
  <c r="F222" i="16"/>
  <c r="G160" i="15"/>
  <c r="H222" i="16"/>
  <c r="L222" i="16"/>
  <c r="P222" i="16"/>
  <c r="B223" i="16"/>
  <c r="J223" i="16"/>
  <c r="K161" i="15"/>
  <c r="L223" i="16"/>
  <c r="M161" i="15"/>
  <c r="N223" i="16"/>
  <c r="P223" i="16"/>
  <c r="Q161" i="15"/>
  <c r="B224" i="16"/>
  <c r="D224" i="16"/>
  <c r="H224" i="16"/>
  <c r="P224" i="16"/>
  <c r="B225" i="16"/>
  <c r="C225" i="17"/>
  <c r="F225" i="16"/>
  <c r="G225" i="17"/>
  <c r="H225" i="16"/>
  <c r="J225" i="16"/>
  <c r="K225" i="17"/>
  <c r="N225" i="16"/>
  <c r="C226" i="17"/>
  <c r="D226" i="16"/>
  <c r="F226" i="16"/>
  <c r="J226" i="16"/>
  <c r="P164" i="15"/>
  <c r="Q164" i="15"/>
  <c r="B227" i="16"/>
  <c r="H227" i="16"/>
  <c r="J227" i="16"/>
  <c r="K227" i="17"/>
  <c r="O227" i="17"/>
  <c r="Q165" i="15"/>
  <c r="I168" i="15"/>
  <c r="B230" i="16"/>
  <c r="C168" i="15"/>
  <c r="H230" i="16"/>
  <c r="J230" i="16"/>
  <c r="B231" i="16"/>
  <c r="C169" i="15"/>
  <c r="E169" i="15"/>
  <c r="F231" i="16"/>
  <c r="G169" i="15"/>
  <c r="H231" i="16"/>
  <c r="I169" i="15"/>
  <c r="J231" i="16"/>
  <c r="N231" i="16"/>
  <c r="B232" i="16"/>
  <c r="I170" i="15"/>
  <c r="K170" i="15"/>
  <c r="L170" i="15"/>
  <c r="O170" i="15"/>
  <c r="Q170" i="15"/>
  <c r="B233" i="16"/>
  <c r="D233" i="16"/>
  <c r="F233" i="16"/>
  <c r="J233" i="16"/>
  <c r="P233" i="16"/>
  <c r="Q171" i="15"/>
  <c r="B234" i="16"/>
  <c r="C234" i="17"/>
  <c r="D234" i="16"/>
  <c r="E172" i="15"/>
  <c r="F172" i="15"/>
  <c r="G234" i="17"/>
  <c r="H172" i="15"/>
  <c r="I172" i="15"/>
  <c r="J234" i="16"/>
  <c r="B235" i="16"/>
  <c r="D235" i="16"/>
  <c r="F235" i="16"/>
  <c r="P235" i="16"/>
  <c r="B174" i="15"/>
  <c r="E174" i="15"/>
  <c r="J236" i="16"/>
  <c r="D175" i="15"/>
  <c r="E175" i="15"/>
  <c r="H175" i="15"/>
  <c r="I175" i="15"/>
  <c r="K175" i="15"/>
  <c r="L175" i="15"/>
  <c r="M175" i="15"/>
  <c r="N175" i="15"/>
  <c r="O175" i="15"/>
  <c r="P175" i="15"/>
  <c r="Q175" i="15"/>
  <c r="D176" i="15"/>
  <c r="E176" i="15"/>
  <c r="F176" i="15"/>
  <c r="G176" i="15"/>
  <c r="B177" i="15"/>
  <c r="H177" i="15"/>
  <c r="I177" i="15"/>
  <c r="J237" i="16"/>
  <c r="K177" i="15"/>
  <c r="L177" i="15"/>
  <c r="M177" i="15"/>
  <c r="N177" i="15"/>
  <c r="Q177" i="15"/>
  <c r="Q178" i="15"/>
  <c r="C179" i="15"/>
  <c r="D179" i="15"/>
  <c r="E179" i="15"/>
  <c r="F179" i="15"/>
  <c r="G179" i="15"/>
  <c r="H179" i="15"/>
  <c r="I179" i="15"/>
  <c r="E184" i="15"/>
  <c r="B240" i="16"/>
  <c r="H240" i="16"/>
  <c r="J240" i="16"/>
  <c r="K184" i="15"/>
  <c r="L184" i="15"/>
  <c r="M184" i="15"/>
  <c r="N184" i="15"/>
  <c r="O184" i="15"/>
  <c r="P184" i="15"/>
  <c r="Q184" i="15"/>
  <c r="B241" i="16"/>
  <c r="C185" i="15"/>
  <c r="E185" i="15"/>
  <c r="J241" i="16"/>
  <c r="P241" i="16"/>
  <c r="Q185" i="15"/>
  <c r="B242" i="16"/>
  <c r="C186" i="15"/>
  <c r="F242" i="16"/>
  <c r="N242" i="16"/>
  <c r="O186" i="15"/>
  <c r="Q186" i="15"/>
  <c r="J243" i="16"/>
  <c r="K187" i="15"/>
  <c r="M187" i="15"/>
  <c r="O187" i="15"/>
  <c r="Q187" i="15"/>
  <c r="D244" i="17"/>
  <c r="E188" i="15"/>
  <c r="J244" i="16"/>
  <c r="K188" i="15"/>
  <c r="M188" i="15"/>
  <c r="N188" i="15"/>
  <c r="P188" i="15"/>
  <c r="Q188" i="15"/>
  <c r="K189" i="15"/>
  <c r="M189" i="15"/>
  <c r="N189" i="15"/>
  <c r="O189" i="15"/>
  <c r="P189" i="15"/>
  <c r="Q189" i="15"/>
  <c r="B190" i="15"/>
  <c r="C190" i="15"/>
  <c r="D190" i="15"/>
  <c r="E190" i="15"/>
  <c r="K190" i="15"/>
  <c r="L190" i="15"/>
  <c r="H191" i="15"/>
  <c r="P191" i="15"/>
  <c r="Q191" i="15"/>
  <c r="B192" i="15"/>
  <c r="D246" i="17"/>
  <c r="E192" i="15"/>
  <c r="K192" i="15"/>
  <c r="N192" i="15"/>
  <c r="P192" i="15"/>
  <c r="Q192" i="15"/>
  <c r="B193" i="15"/>
  <c r="C193" i="15"/>
  <c r="D193" i="15"/>
  <c r="E193" i="15"/>
  <c r="F193" i="15"/>
  <c r="G193" i="15"/>
  <c r="J193" i="15"/>
  <c r="M193" i="15"/>
  <c r="O193" i="15"/>
  <c r="Q193" i="15"/>
  <c r="B194" i="15"/>
  <c r="C194" i="15"/>
  <c r="E194" i="15"/>
  <c r="O194" i="15"/>
  <c r="P194" i="15"/>
  <c r="Q194" i="15"/>
  <c r="C195" i="15"/>
  <c r="D195" i="15"/>
  <c r="E195" i="15"/>
  <c r="F195" i="15"/>
  <c r="G195" i="15"/>
  <c r="I195" i="15"/>
  <c r="K195" i="15"/>
  <c r="L247" i="17"/>
  <c r="P195" i="15"/>
  <c r="K196" i="15"/>
  <c r="L196" i="15"/>
  <c r="E197" i="15"/>
  <c r="P197" i="15"/>
  <c r="Q197" i="15"/>
  <c r="I198" i="15"/>
  <c r="L198" i="15"/>
  <c r="M198" i="15"/>
  <c r="N198" i="15"/>
  <c r="O198" i="15"/>
  <c r="Q198" i="15"/>
  <c r="C207" i="15"/>
  <c r="D249" i="16"/>
  <c r="F249" i="16"/>
  <c r="J249" i="16"/>
  <c r="I201" i="15"/>
  <c r="J250" i="16"/>
  <c r="L250" i="16"/>
  <c r="M201" i="15"/>
  <c r="N250" i="16"/>
  <c r="B251" i="16"/>
  <c r="I202" i="15"/>
  <c r="J251" i="16"/>
  <c r="K202" i="15"/>
  <c r="L202" i="15"/>
  <c r="M202" i="15"/>
  <c r="N202" i="15"/>
  <c r="O202" i="15"/>
  <c r="P202" i="15"/>
  <c r="B203" i="15"/>
  <c r="C203" i="15"/>
  <c r="D252" i="16"/>
  <c r="E203" i="15"/>
  <c r="F252" i="16"/>
  <c r="J252" i="16"/>
  <c r="O203" i="15"/>
  <c r="P203" i="15"/>
  <c r="B253" i="16"/>
  <c r="D204" i="15"/>
  <c r="I204" i="15"/>
  <c r="J204" i="15"/>
  <c r="K204" i="15"/>
  <c r="L204" i="15"/>
  <c r="B254" i="17"/>
  <c r="I205" i="15"/>
  <c r="M205" i="15"/>
  <c r="P254" i="17"/>
  <c r="Q205" i="15"/>
  <c r="B255" i="17"/>
  <c r="C206" i="15"/>
  <c r="F206" i="15"/>
  <c r="G206" i="15"/>
  <c r="H206" i="15"/>
  <c r="I206" i="15"/>
  <c r="J206" i="15"/>
  <c r="K206" i="15"/>
  <c r="M206" i="15"/>
  <c r="K207" i="15"/>
  <c r="N207" i="15"/>
  <c r="O207" i="15"/>
  <c r="P207" i="15"/>
  <c r="Q207" i="15"/>
  <c r="F208" i="15"/>
  <c r="G208" i="15"/>
  <c r="H208" i="15"/>
  <c r="I208" i="15"/>
  <c r="B256" i="17"/>
  <c r="C209" i="15"/>
  <c r="D256" i="17"/>
  <c r="E209" i="15"/>
  <c r="H209" i="15"/>
  <c r="I209" i="15"/>
  <c r="J256" i="17"/>
  <c r="K209" i="15"/>
  <c r="L256" i="17"/>
  <c r="N209" i="15"/>
  <c r="O209" i="15"/>
  <c r="Q209" i="15"/>
  <c r="C210" i="15"/>
  <c r="D210" i="15"/>
  <c r="F210" i="15"/>
  <c r="I210" i="15"/>
  <c r="J210" i="15"/>
  <c r="K210" i="15"/>
  <c r="M210" i="15"/>
  <c r="C211" i="15"/>
  <c r="D211" i="15"/>
  <c r="E211" i="15"/>
  <c r="F211" i="15"/>
  <c r="G211" i="15"/>
  <c r="H211" i="15"/>
  <c r="I211" i="15"/>
  <c r="O211" i="15"/>
  <c r="P211" i="15"/>
  <c r="B257" i="17"/>
  <c r="C212" i="15"/>
  <c r="F212" i="15"/>
  <c r="G212" i="15"/>
  <c r="H212" i="15"/>
  <c r="I212" i="15"/>
  <c r="K212" i="15"/>
  <c r="L257" i="17"/>
  <c r="M212" i="15"/>
  <c r="K213" i="15"/>
  <c r="L213" i="15"/>
  <c r="O213" i="15"/>
  <c r="P213" i="15"/>
  <c r="Q213" i="15"/>
  <c r="B214" i="15"/>
  <c r="C214" i="15"/>
  <c r="E214" i="15"/>
  <c r="P214" i="15"/>
  <c r="Q214" i="15"/>
  <c r="G215" i="15"/>
  <c r="I215" i="15"/>
  <c r="J215" i="15"/>
  <c r="K215" i="15"/>
  <c r="L215" i="15"/>
  <c r="M215" i="15"/>
  <c r="N215" i="15"/>
  <c r="O215" i="15"/>
  <c r="P215" i="15"/>
  <c r="Q215" i="15"/>
  <c r="G159" i="15"/>
  <c r="H159" i="15"/>
  <c r="I159" i="15"/>
  <c r="J159" i="15"/>
  <c r="B160" i="15"/>
  <c r="I160" i="15"/>
  <c r="J160" i="15"/>
  <c r="L160" i="15"/>
  <c r="M160" i="15"/>
  <c r="B161" i="15"/>
  <c r="C161" i="15"/>
  <c r="D161" i="15"/>
  <c r="E161" i="15"/>
  <c r="F161" i="15"/>
  <c r="G161" i="15"/>
  <c r="H161" i="15"/>
  <c r="I161" i="15"/>
  <c r="J161" i="15"/>
  <c r="B162" i="15"/>
  <c r="E162" i="15"/>
  <c r="F162" i="15"/>
  <c r="G162" i="15"/>
  <c r="H162" i="15"/>
  <c r="I162" i="15"/>
  <c r="Q162" i="15"/>
  <c r="B163" i="15"/>
  <c r="C163" i="15"/>
  <c r="D163" i="15"/>
  <c r="E163" i="15"/>
  <c r="F163" i="15"/>
  <c r="G163" i="15"/>
  <c r="H163" i="15"/>
  <c r="I163" i="15"/>
  <c r="J163" i="15"/>
  <c r="K163" i="15"/>
  <c r="B165" i="15"/>
  <c r="C165" i="15"/>
  <c r="D165" i="15"/>
  <c r="E165" i="15"/>
  <c r="F165" i="15"/>
  <c r="G165" i="15"/>
  <c r="H165" i="15"/>
  <c r="I165" i="15"/>
  <c r="J165" i="15"/>
  <c r="K165" i="15"/>
  <c r="L165" i="15"/>
  <c r="M165" i="15"/>
  <c r="N165" i="15"/>
  <c r="O165" i="15"/>
  <c r="P165" i="15"/>
  <c r="G168" i="15"/>
  <c r="B169" i="15"/>
  <c r="B170" i="15"/>
  <c r="C170" i="15"/>
  <c r="D170" i="15"/>
  <c r="E170" i="15"/>
  <c r="F170" i="15"/>
  <c r="G170" i="15"/>
  <c r="C171" i="15"/>
  <c r="D171" i="15"/>
  <c r="E171" i="15"/>
  <c r="F171" i="15"/>
  <c r="G171" i="15"/>
  <c r="H171" i="15"/>
  <c r="I171" i="15"/>
  <c r="N171" i="15"/>
  <c r="O171" i="15"/>
  <c r="B172" i="15"/>
  <c r="B173" i="15"/>
  <c r="C173" i="15"/>
  <c r="D173" i="15"/>
  <c r="E173" i="15"/>
  <c r="F173" i="15"/>
  <c r="K173" i="15"/>
  <c r="L173" i="15"/>
  <c r="O173" i="15"/>
  <c r="Q173" i="15"/>
  <c r="F174" i="15"/>
  <c r="G174" i="15"/>
  <c r="H174" i="15"/>
  <c r="I174" i="15"/>
  <c r="N174" i="15"/>
  <c r="O174" i="15"/>
  <c r="P174" i="15"/>
  <c r="Q174" i="15"/>
  <c r="B175" i="15"/>
  <c r="F175" i="15"/>
  <c r="G175" i="15"/>
  <c r="J175" i="15"/>
  <c r="B176" i="15"/>
  <c r="H176" i="15"/>
  <c r="I176" i="15"/>
  <c r="L176" i="15"/>
  <c r="N176" i="15"/>
  <c r="C177" i="15"/>
  <c r="D177" i="15"/>
  <c r="E177" i="15"/>
  <c r="F177" i="15"/>
  <c r="G177" i="15"/>
  <c r="J177" i="15"/>
  <c r="O177" i="15"/>
  <c r="P177" i="15"/>
  <c r="B178" i="15"/>
  <c r="D178" i="15"/>
  <c r="E178" i="15"/>
  <c r="F178" i="15"/>
  <c r="G178" i="15"/>
  <c r="B179" i="15"/>
  <c r="J179" i="15"/>
  <c r="B180" i="15"/>
  <c r="D180" i="15"/>
  <c r="E180" i="15"/>
  <c r="F180" i="15"/>
  <c r="K180" i="15"/>
  <c r="L180" i="15"/>
  <c r="N180" i="15"/>
  <c r="O180" i="15"/>
  <c r="P180" i="15"/>
  <c r="Q180" i="15"/>
  <c r="B184" i="15"/>
  <c r="C184" i="15"/>
  <c r="D184" i="15"/>
  <c r="B185" i="15"/>
  <c r="K185" i="15"/>
  <c r="N185" i="15"/>
  <c r="O185" i="15"/>
  <c r="B186" i="15"/>
  <c r="D186" i="15"/>
  <c r="E186" i="15"/>
  <c r="G186" i="15"/>
  <c r="I186" i="15"/>
  <c r="K186" i="15"/>
  <c r="N186" i="15"/>
  <c r="B188" i="15"/>
  <c r="C188" i="15"/>
  <c r="F188" i="15"/>
  <c r="G188" i="15"/>
  <c r="H188" i="15"/>
  <c r="I188" i="15"/>
  <c r="O188" i="15"/>
  <c r="B189" i="15"/>
  <c r="N190" i="15"/>
  <c r="O190" i="15"/>
  <c r="P190" i="15"/>
  <c r="Q190" i="15"/>
  <c r="I191" i="15"/>
  <c r="J191" i="15"/>
  <c r="K191" i="15"/>
  <c r="L191" i="15"/>
  <c r="M191" i="15"/>
  <c r="N191" i="15"/>
  <c r="O191" i="15"/>
  <c r="O192" i="15"/>
  <c r="H193" i="15"/>
  <c r="I193" i="15"/>
  <c r="K193" i="15"/>
  <c r="L193" i="15"/>
  <c r="N193" i="15"/>
  <c r="P193" i="15"/>
  <c r="K194" i="15"/>
  <c r="N194" i="15"/>
  <c r="B195" i="15"/>
  <c r="N195" i="15"/>
  <c r="O195" i="15"/>
  <c r="Q195" i="15"/>
  <c r="B196" i="15"/>
  <c r="F196" i="15"/>
  <c r="G196" i="15"/>
  <c r="I196" i="15"/>
  <c r="N196" i="15"/>
  <c r="O196" i="15"/>
  <c r="P196" i="15"/>
  <c r="Q196" i="15"/>
  <c r="B197" i="15"/>
  <c r="C197" i="15"/>
  <c r="K197" i="15"/>
  <c r="L197" i="15"/>
  <c r="M197" i="15"/>
  <c r="N197" i="15"/>
  <c r="O197" i="15"/>
  <c r="B198" i="15"/>
  <c r="K198" i="15"/>
  <c r="P198" i="15"/>
  <c r="B201" i="15"/>
  <c r="D201" i="15"/>
  <c r="F201" i="15"/>
  <c r="G201" i="15"/>
  <c r="H201" i="15"/>
  <c r="K201" i="15"/>
  <c r="L201" i="15"/>
  <c r="N201" i="15"/>
  <c r="O201" i="15"/>
  <c r="F202" i="15"/>
  <c r="J202" i="15"/>
  <c r="F203" i="15"/>
  <c r="G203" i="15"/>
  <c r="H203" i="15"/>
  <c r="I203" i="15"/>
  <c r="J203" i="15"/>
  <c r="K203" i="15"/>
  <c r="L203" i="15"/>
  <c r="M203" i="15"/>
  <c r="N203" i="15"/>
  <c r="Q203" i="15"/>
  <c r="N204" i="15"/>
  <c r="O204" i="15"/>
  <c r="F205" i="15"/>
  <c r="G205" i="15"/>
  <c r="H205" i="15"/>
  <c r="J205" i="15"/>
  <c r="K205" i="15"/>
  <c r="N205" i="15"/>
  <c r="O205" i="15"/>
  <c r="P205" i="15"/>
  <c r="L206" i="15"/>
  <c r="N206" i="15"/>
  <c r="O206" i="15"/>
  <c r="F207" i="15"/>
  <c r="G207" i="15"/>
  <c r="H207" i="15"/>
  <c r="I207" i="15"/>
  <c r="J207" i="15"/>
  <c r="L207" i="15"/>
  <c r="M207" i="15"/>
  <c r="J208" i="15"/>
  <c r="K208" i="15"/>
  <c r="L208" i="15"/>
  <c r="M208" i="15"/>
  <c r="N208" i="15"/>
  <c r="O208" i="15"/>
  <c r="P208" i="15"/>
  <c r="Q208" i="15"/>
  <c r="B209" i="15"/>
  <c r="F209" i="15"/>
  <c r="G209" i="15"/>
  <c r="J209" i="15"/>
  <c r="L209" i="15"/>
  <c r="M209" i="15"/>
  <c r="L210" i="15"/>
  <c r="N210" i="15"/>
  <c r="O210" i="15"/>
  <c r="Q210" i="15"/>
  <c r="B211" i="15"/>
  <c r="J211" i="15"/>
  <c r="L211" i="15"/>
  <c r="N211" i="15"/>
  <c r="Q211" i="15"/>
  <c r="B212" i="15"/>
  <c r="N212" i="15"/>
  <c r="F213" i="15"/>
  <c r="J213" i="15"/>
  <c r="M213" i="15"/>
  <c r="N213" i="15"/>
  <c r="D214" i="15"/>
  <c r="F214" i="15"/>
  <c r="G214" i="15"/>
  <c r="H214" i="15"/>
  <c r="I214" i="15"/>
  <c r="J214" i="15"/>
  <c r="K214" i="15"/>
  <c r="L214" i="15"/>
  <c r="M214" i="15"/>
  <c r="N214" i="15"/>
  <c r="O214" i="15"/>
  <c r="B215" i="15"/>
  <c r="F215" i="15"/>
  <c r="E234" i="15"/>
  <c r="M235" i="15"/>
  <c r="M241" i="15"/>
  <c r="Q242" i="15"/>
  <c r="Q246" i="15"/>
  <c r="E250" i="15"/>
  <c r="E254" i="15"/>
  <c r="B5" i="6"/>
  <c r="D5" i="6"/>
  <c r="F5" i="6"/>
  <c r="H5" i="6"/>
  <c r="J5" i="6"/>
  <c r="L5" i="6"/>
  <c r="N5" i="6"/>
  <c r="P5" i="6"/>
  <c r="B6" i="6"/>
  <c r="C80" i="14"/>
  <c r="F6" i="6"/>
  <c r="J6" i="6"/>
  <c r="M80" i="14"/>
  <c r="N6" i="6"/>
  <c r="B7" i="6"/>
  <c r="F7" i="6"/>
  <c r="J7" i="6"/>
  <c r="M81" i="14"/>
  <c r="O81" i="14"/>
  <c r="C82" i="14"/>
  <c r="J8" i="6"/>
  <c r="N8" i="6"/>
  <c r="B90" i="14"/>
  <c r="C90" i="14"/>
  <c r="O80" i="14"/>
  <c r="Q222" i="15"/>
  <c r="E230" i="15"/>
  <c r="G92" i="14"/>
  <c r="K92" i="14"/>
  <c r="N92" i="14"/>
  <c r="O92" i="14"/>
  <c r="J93" i="14"/>
  <c r="M93" i="14"/>
  <c r="C94" i="14"/>
  <c r="K82" i="14"/>
  <c r="M84" i="14"/>
  <c r="L86" i="14"/>
  <c r="P64" i="14"/>
  <c r="Q64" i="14"/>
  <c r="Q56" i="6" s="1"/>
  <c r="B58" i="6"/>
  <c r="C87" i="14"/>
  <c r="D58" i="6"/>
  <c r="E58" i="6"/>
  <c r="F58" i="6"/>
  <c r="G87" i="14"/>
  <c r="H58" i="6"/>
  <c r="L58" i="6"/>
  <c r="N58" i="6"/>
  <c r="P58" i="6"/>
  <c r="C88" i="14"/>
  <c r="E59" i="6"/>
  <c r="F59" i="6"/>
  <c r="G59" i="6"/>
  <c r="H88" i="14"/>
  <c r="I59" i="6"/>
  <c r="K59" i="6"/>
  <c r="L88" i="14"/>
  <c r="M59" i="6"/>
  <c r="N59" i="6"/>
  <c r="Q59" i="6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73" i="14"/>
  <c r="B102" i="6" s="1"/>
  <c r="C73" i="14"/>
  <c r="C102" i="6" s="1"/>
  <c r="D73" i="14"/>
  <c r="E73" i="14"/>
  <c r="F73" i="14"/>
  <c r="F102" i="6" s="1"/>
  <c r="G73" i="14"/>
  <c r="H73" i="14"/>
  <c r="I73" i="14"/>
  <c r="I102" i="6" s="1"/>
  <c r="J73" i="14"/>
  <c r="J102" i="6" s="1"/>
  <c r="K73" i="14"/>
  <c r="K102" i="6" s="1"/>
  <c r="L73" i="14"/>
  <c r="M73" i="14"/>
  <c r="M96" i="14" s="1"/>
  <c r="M157" i="6" s="1"/>
  <c r="N73" i="14"/>
  <c r="N102" i="6" s="1"/>
  <c r="O73" i="14"/>
  <c r="O102" i="6" s="1"/>
  <c r="P73" i="14"/>
  <c r="Q73" i="14"/>
  <c r="Q102" i="6" s="1"/>
  <c r="C76" i="14"/>
  <c r="C105" i="6" s="1"/>
  <c r="D76" i="14"/>
  <c r="E76" i="14"/>
  <c r="E105" i="6" s="1"/>
  <c r="G76" i="14"/>
  <c r="H76" i="14"/>
  <c r="I76" i="14"/>
  <c r="I105" i="6" s="1"/>
  <c r="K76" i="14"/>
  <c r="K105" i="6" s="1"/>
  <c r="L76" i="14"/>
  <c r="O76" i="14"/>
  <c r="O105" i="6" s="1"/>
  <c r="P76" i="14"/>
  <c r="Q76" i="14"/>
  <c r="Q105" i="6" s="1"/>
  <c r="J77" i="14"/>
  <c r="J106" i="6" s="1"/>
  <c r="P77" i="14"/>
  <c r="P106" i="6" s="1"/>
  <c r="B80" i="14"/>
  <c r="F80" i="14"/>
  <c r="G80" i="14"/>
  <c r="J80" i="14"/>
  <c r="K80" i="14"/>
  <c r="N80" i="14"/>
  <c r="F81" i="14"/>
  <c r="G81" i="14"/>
  <c r="J81" i="14"/>
  <c r="K81" i="14"/>
  <c r="N82" i="14"/>
  <c r="O82" i="14"/>
  <c r="G90" i="14"/>
  <c r="J90" i="14"/>
  <c r="K90" i="14"/>
  <c r="M90" i="14"/>
  <c r="N90" i="14"/>
  <c r="O90" i="14"/>
  <c r="B91" i="14"/>
  <c r="G91" i="14"/>
  <c r="J91" i="14"/>
  <c r="K91" i="14"/>
  <c r="M91" i="14"/>
  <c r="N91" i="14"/>
  <c r="O91" i="14"/>
  <c r="F93" i="14"/>
  <c r="G93" i="14"/>
  <c r="K93" i="14"/>
  <c r="N93" i="14"/>
  <c r="O93" i="14"/>
  <c r="B94" i="14"/>
  <c r="N94" i="14"/>
  <c r="O94" i="14"/>
  <c r="B108" i="13"/>
  <c r="M108" i="13"/>
  <c r="N108" i="13"/>
  <c r="P108" i="13"/>
  <c r="Q108" i="13"/>
  <c r="B112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L54" i="10"/>
  <c r="N54" i="10"/>
  <c r="N99" i="6" s="1"/>
  <c r="P54" i="10"/>
  <c r="P99" i="6" s="1"/>
  <c r="E146" i="13"/>
  <c r="F146" i="13"/>
  <c r="H146" i="13"/>
  <c r="I146" i="13"/>
  <c r="J146" i="13"/>
  <c r="N116" i="13"/>
  <c r="P116" i="13"/>
  <c r="C117" i="13"/>
  <c r="F117" i="13"/>
  <c r="G117" i="13"/>
  <c r="H117" i="13"/>
  <c r="I117" i="13"/>
  <c r="J117" i="13"/>
  <c r="K117" i="13"/>
  <c r="L117" i="13"/>
  <c r="M117" i="13"/>
  <c r="N117" i="13"/>
  <c r="O117" i="13"/>
  <c r="P117" i="13"/>
  <c r="C148" i="13"/>
  <c r="D148" i="13"/>
  <c r="J118" i="13"/>
  <c r="L118" i="13"/>
  <c r="N148" i="13"/>
  <c r="O118" i="13"/>
  <c r="P148" i="13"/>
  <c r="Q148" i="13"/>
  <c r="C119" i="13"/>
  <c r="F119" i="13"/>
  <c r="H149" i="13"/>
  <c r="I149" i="13"/>
  <c r="J149" i="13"/>
  <c r="K149" i="13"/>
  <c r="M149" i="13"/>
  <c r="N149" i="13"/>
  <c r="O149" i="13"/>
  <c r="P149" i="13"/>
  <c r="B122" i="13"/>
  <c r="D122" i="13"/>
  <c r="E122" i="13"/>
  <c r="F122" i="13"/>
  <c r="K122" i="13"/>
  <c r="L122" i="13"/>
  <c r="M122" i="13"/>
  <c r="N122" i="13"/>
  <c r="O122" i="13"/>
  <c r="P122" i="13"/>
  <c r="Q122" i="13"/>
  <c r="E125" i="13"/>
  <c r="F125" i="13"/>
  <c r="G125" i="13"/>
  <c r="I125" i="13"/>
  <c r="J125" i="13"/>
  <c r="K125" i="13"/>
  <c r="L125" i="13"/>
  <c r="M125" i="13"/>
  <c r="N125" i="13"/>
  <c r="O125" i="13"/>
  <c r="P125" i="13"/>
  <c r="Q125" i="13"/>
  <c r="B129" i="13"/>
  <c r="C129" i="13"/>
  <c r="D129" i="13"/>
  <c r="E129" i="13"/>
  <c r="F129" i="13"/>
  <c r="G129" i="13"/>
  <c r="H129" i="13"/>
  <c r="I129" i="13"/>
  <c r="J129" i="13"/>
  <c r="P129" i="13"/>
  <c r="Q129" i="13"/>
  <c r="B55" i="10"/>
  <c r="B100" i="6" s="1"/>
  <c r="D55" i="10"/>
  <c r="D100" i="6" s="1"/>
  <c r="F55" i="10"/>
  <c r="F100" i="6" s="1"/>
  <c r="H55" i="10"/>
  <c r="H100" i="6" s="1"/>
  <c r="J55" i="10"/>
  <c r="J100" i="6" s="1"/>
  <c r="L55" i="10"/>
  <c r="L100" i="6" s="1"/>
  <c r="N55" i="10"/>
  <c r="N100" i="6" s="1"/>
  <c r="P55" i="10"/>
  <c r="P100" i="6" s="1"/>
  <c r="B99" i="13"/>
  <c r="K99" i="13"/>
  <c r="L99" i="13"/>
  <c r="O99" i="13"/>
  <c r="L100" i="13"/>
  <c r="M100" i="13"/>
  <c r="N100" i="13"/>
  <c r="H101" i="13"/>
  <c r="I101" i="13"/>
  <c r="K101" i="13"/>
  <c r="L101" i="13"/>
  <c r="M101" i="13"/>
  <c r="C102" i="13"/>
  <c r="D102" i="13"/>
  <c r="E102" i="13"/>
  <c r="H102" i="13"/>
  <c r="I102" i="13"/>
  <c r="J102" i="13"/>
  <c r="C108" i="13"/>
  <c r="D108" i="13"/>
  <c r="E108" i="13"/>
  <c r="F108" i="13"/>
  <c r="G108" i="13"/>
  <c r="H108" i="13"/>
  <c r="I108" i="13"/>
  <c r="J108" i="13"/>
  <c r="K108" i="13"/>
  <c r="L108" i="13"/>
  <c r="O108" i="13"/>
  <c r="K116" i="13"/>
  <c r="L116" i="13"/>
  <c r="M116" i="13"/>
  <c r="O116" i="13"/>
  <c r="Q116" i="13"/>
  <c r="B117" i="13"/>
  <c r="D117" i="13"/>
  <c r="E117" i="13"/>
  <c r="C118" i="13"/>
  <c r="D118" i="13"/>
  <c r="E118" i="13"/>
  <c r="F118" i="13"/>
  <c r="G118" i="13"/>
  <c r="H118" i="13"/>
  <c r="I118" i="13"/>
  <c r="K118" i="13"/>
  <c r="Q118" i="13"/>
  <c r="K119" i="13"/>
  <c r="L119" i="13"/>
  <c r="M119" i="13"/>
  <c r="N119" i="13"/>
  <c r="P119" i="13"/>
  <c r="Q119" i="13"/>
  <c r="B125" i="13"/>
  <c r="C125" i="13"/>
  <c r="D125" i="13"/>
  <c r="H125" i="13"/>
  <c r="K129" i="13"/>
  <c r="L129" i="13"/>
  <c r="M129" i="13"/>
  <c r="N129" i="13"/>
  <c r="D135" i="13"/>
  <c r="E135" i="13"/>
  <c r="F135" i="13"/>
  <c r="G135" i="13"/>
  <c r="H135" i="13"/>
  <c r="I135" i="13"/>
  <c r="J135" i="13"/>
  <c r="K135" i="13"/>
  <c r="L135" i="13"/>
  <c r="K136" i="13"/>
  <c r="L136" i="13"/>
  <c r="M136" i="13"/>
  <c r="N136" i="13"/>
  <c r="C137" i="13"/>
  <c r="D137" i="13"/>
  <c r="G137" i="13"/>
  <c r="H137" i="13"/>
  <c r="M137" i="13"/>
  <c r="O137" i="13"/>
  <c r="P137" i="13"/>
  <c r="Q137" i="13"/>
  <c r="B138" i="13"/>
  <c r="C138" i="13"/>
  <c r="D138" i="13"/>
  <c r="E138" i="13"/>
  <c r="F138" i="13"/>
  <c r="G138" i="13"/>
  <c r="H138" i="13"/>
  <c r="I138" i="13"/>
  <c r="J138" i="13"/>
  <c r="K146" i="13"/>
  <c r="L146" i="13"/>
  <c r="M146" i="13"/>
  <c r="N146" i="13"/>
  <c r="O146" i="13"/>
  <c r="Q146" i="13"/>
  <c r="B147" i="13"/>
  <c r="C147" i="13"/>
  <c r="D147" i="13"/>
  <c r="E147" i="13"/>
  <c r="F147" i="13"/>
  <c r="N147" i="13"/>
  <c r="P147" i="13"/>
  <c r="E148" i="13"/>
  <c r="F148" i="13"/>
  <c r="G148" i="13"/>
  <c r="H148" i="13"/>
  <c r="I148" i="13"/>
  <c r="J148" i="13"/>
  <c r="K148" i="13"/>
  <c r="O148" i="13"/>
  <c r="L149" i="13"/>
  <c r="Q149" i="13"/>
  <c r="N152" i="13"/>
  <c r="O152" i="13"/>
  <c r="P152" i="13"/>
  <c r="Q152" i="13"/>
  <c r="B102" i="12"/>
  <c r="N99" i="12"/>
  <c r="D103" i="12"/>
  <c r="E103" i="12"/>
  <c r="F103" i="12"/>
  <c r="G103" i="12"/>
  <c r="H103" i="12"/>
  <c r="I103" i="12"/>
  <c r="K103" i="12"/>
  <c r="Q103" i="12"/>
  <c r="G104" i="12"/>
  <c r="H104" i="12"/>
  <c r="I104" i="12"/>
  <c r="J140" i="12"/>
  <c r="K104" i="12"/>
  <c r="I105" i="12"/>
  <c r="J142" i="12"/>
  <c r="K106" i="12"/>
  <c r="P106" i="12"/>
  <c r="D108" i="12"/>
  <c r="E108" i="12"/>
  <c r="F108" i="12"/>
  <c r="G108" i="12"/>
  <c r="J108" i="12"/>
  <c r="K108" i="12"/>
  <c r="M108" i="12"/>
  <c r="F109" i="12"/>
  <c r="H109" i="12"/>
  <c r="I109" i="12"/>
  <c r="J109" i="12"/>
  <c r="K109" i="12"/>
  <c r="L109" i="12"/>
  <c r="M109" i="12"/>
  <c r="O109" i="12"/>
  <c r="P109" i="12"/>
  <c r="Q109" i="12"/>
  <c r="B110" i="12"/>
  <c r="C110" i="12"/>
  <c r="I110" i="12"/>
  <c r="K110" i="12"/>
  <c r="N110" i="12"/>
  <c r="Q110" i="12"/>
  <c r="G112" i="12"/>
  <c r="H112" i="12"/>
  <c r="I112" i="12"/>
  <c r="J112" i="12"/>
  <c r="K112" i="12"/>
  <c r="L112" i="12"/>
  <c r="M112" i="12"/>
  <c r="N112" i="12"/>
  <c r="O112" i="12"/>
  <c r="P112" i="12"/>
  <c r="D119" i="12"/>
  <c r="E129" i="12"/>
  <c r="F120" i="12"/>
  <c r="G129" i="12"/>
  <c r="H123" i="12"/>
  <c r="I123" i="12"/>
  <c r="J123" i="12"/>
  <c r="K123" i="12"/>
  <c r="L116" i="12"/>
  <c r="M116" i="12"/>
  <c r="N116" i="12"/>
  <c r="O116" i="12"/>
  <c r="B117" i="12"/>
  <c r="C117" i="12"/>
  <c r="L117" i="12"/>
  <c r="O117" i="12"/>
  <c r="P117" i="12"/>
  <c r="Q117" i="12"/>
  <c r="C118" i="12"/>
  <c r="D118" i="12"/>
  <c r="E118" i="12"/>
  <c r="G118" i="12"/>
  <c r="H118" i="12"/>
  <c r="M118" i="12"/>
  <c r="M119" i="12"/>
  <c r="O119" i="12"/>
  <c r="P119" i="12"/>
  <c r="Q119" i="12"/>
  <c r="B150" i="12"/>
  <c r="C120" i="12"/>
  <c r="P121" i="12"/>
  <c r="Q121" i="12"/>
  <c r="L122" i="12"/>
  <c r="M122" i="12"/>
  <c r="O122" i="12"/>
  <c r="P122" i="12"/>
  <c r="Q122" i="12"/>
  <c r="B153" i="12"/>
  <c r="C123" i="12"/>
  <c r="B124" i="12"/>
  <c r="C124" i="12"/>
  <c r="E124" i="12"/>
  <c r="F124" i="12"/>
  <c r="G124" i="12"/>
  <c r="H124" i="12"/>
  <c r="I124" i="12"/>
  <c r="J124" i="12"/>
  <c r="K124" i="12"/>
  <c r="L124" i="12"/>
  <c r="M124" i="12"/>
  <c r="N124" i="12"/>
  <c r="Q124" i="12"/>
  <c r="L125" i="12"/>
  <c r="M125" i="12"/>
  <c r="N125" i="12"/>
  <c r="O125" i="12"/>
  <c r="P125" i="12"/>
  <c r="Q125" i="12"/>
  <c r="C126" i="12"/>
  <c r="E126" i="12"/>
  <c r="G126" i="12"/>
  <c r="H126" i="12"/>
  <c r="I126" i="12"/>
  <c r="J126" i="12"/>
  <c r="K126" i="12"/>
  <c r="L127" i="12"/>
  <c r="M127" i="12"/>
  <c r="N127" i="12"/>
  <c r="O127" i="12"/>
  <c r="P127" i="12"/>
  <c r="Q127" i="12"/>
  <c r="C128" i="12"/>
  <c r="Q128" i="12"/>
  <c r="F129" i="12"/>
  <c r="I129" i="12"/>
  <c r="K129" i="12"/>
  <c r="L129" i="12"/>
  <c r="N129" i="12"/>
  <c r="G99" i="12"/>
  <c r="H99" i="12"/>
  <c r="L99" i="12"/>
  <c r="M99" i="12"/>
  <c r="O99" i="12"/>
  <c r="H100" i="12"/>
  <c r="K100" i="12"/>
  <c r="L100" i="12"/>
  <c r="N100" i="12"/>
  <c r="J101" i="12"/>
  <c r="K101" i="12"/>
  <c r="P101" i="12"/>
  <c r="Q101" i="12"/>
  <c r="I102" i="12"/>
  <c r="J102" i="12"/>
  <c r="L102" i="12"/>
  <c r="M102" i="12"/>
  <c r="N102" i="12"/>
  <c r="O102" i="12"/>
  <c r="P102" i="12"/>
  <c r="Q102" i="12"/>
  <c r="L103" i="12"/>
  <c r="M103" i="12"/>
  <c r="N103" i="12"/>
  <c r="O103" i="12"/>
  <c r="P103" i="12"/>
  <c r="L104" i="12"/>
  <c r="M104" i="12"/>
  <c r="O104" i="12"/>
  <c r="P104" i="12"/>
  <c r="Q104" i="12"/>
  <c r="H105" i="12"/>
  <c r="J105" i="12"/>
  <c r="K105" i="12"/>
  <c r="L105" i="12"/>
  <c r="M105" i="12"/>
  <c r="N105" i="12"/>
  <c r="O105" i="12"/>
  <c r="P105" i="12"/>
  <c r="Q105" i="12"/>
  <c r="G106" i="12"/>
  <c r="H106" i="12"/>
  <c r="I106" i="12"/>
  <c r="L106" i="12"/>
  <c r="M106" i="12"/>
  <c r="N106" i="12"/>
  <c r="O106" i="12"/>
  <c r="H107" i="12"/>
  <c r="I107" i="12"/>
  <c r="J107" i="12"/>
  <c r="K107" i="12"/>
  <c r="L107" i="12"/>
  <c r="M107" i="12"/>
  <c r="N107" i="12"/>
  <c r="O107" i="12"/>
  <c r="P107" i="12"/>
  <c r="Q107" i="12"/>
  <c r="H108" i="12"/>
  <c r="I108" i="12"/>
  <c r="L108" i="12"/>
  <c r="N108" i="12"/>
  <c r="P108" i="12"/>
  <c r="Q108" i="12"/>
  <c r="N109" i="12"/>
  <c r="H110" i="12"/>
  <c r="J110" i="12"/>
  <c r="L110" i="12"/>
  <c r="M110" i="12"/>
  <c r="O110" i="12"/>
  <c r="P110" i="12"/>
  <c r="G111" i="12"/>
  <c r="H111" i="12"/>
  <c r="I111" i="12"/>
  <c r="J111" i="12"/>
  <c r="K111" i="12"/>
  <c r="L111" i="12"/>
  <c r="M111" i="12"/>
  <c r="O111" i="12"/>
  <c r="P111" i="12"/>
  <c r="Q112" i="12"/>
  <c r="M117" i="12"/>
  <c r="N117" i="12"/>
  <c r="I118" i="12"/>
  <c r="J118" i="12"/>
  <c r="K118" i="12"/>
  <c r="L118" i="12"/>
  <c r="C119" i="12"/>
  <c r="F119" i="12"/>
  <c r="L119" i="12"/>
  <c r="L120" i="12"/>
  <c r="H121" i="12"/>
  <c r="I121" i="12"/>
  <c r="K121" i="12"/>
  <c r="L121" i="12"/>
  <c r="M121" i="12"/>
  <c r="N121" i="12"/>
  <c r="O121" i="12"/>
  <c r="B122" i="12"/>
  <c r="C122" i="12"/>
  <c r="D122" i="12"/>
  <c r="L123" i="12"/>
  <c r="M123" i="12"/>
  <c r="N123" i="12"/>
  <c r="O123" i="12"/>
  <c r="O124" i="12"/>
  <c r="P124" i="12"/>
  <c r="B125" i="12"/>
  <c r="C125" i="12"/>
  <c r="E125" i="12"/>
  <c r="F125" i="12"/>
  <c r="J125" i="12"/>
  <c r="L126" i="12"/>
  <c r="M126" i="12"/>
  <c r="N126" i="12"/>
  <c r="O126" i="12"/>
  <c r="P126" i="12"/>
  <c r="B127" i="12"/>
  <c r="C127" i="12"/>
  <c r="E127" i="12"/>
  <c r="F127" i="12"/>
  <c r="G127" i="12"/>
  <c r="B128" i="12"/>
  <c r="E128" i="12"/>
  <c r="G128" i="12"/>
  <c r="H128" i="12"/>
  <c r="L128" i="12"/>
  <c r="M128" i="12"/>
  <c r="N128" i="12"/>
  <c r="O128" i="12"/>
  <c r="P128" i="12"/>
  <c r="J135" i="12"/>
  <c r="N135" i="12"/>
  <c r="N136" i="12"/>
  <c r="B137" i="12"/>
  <c r="J137" i="12"/>
  <c r="N137" i="12"/>
  <c r="J138" i="12"/>
  <c r="B143" i="12"/>
  <c r="B147" i="12"/>
  <c r="K134" i="12"/>
  <c r="L105" i="11"/>
  <c r="M134" i="12"/>
  <c r="N111" i="11"/>
  <c r="O134" i="12"/>
  <c r="P111" i="11"/>
  <c r="Q134" i="12"/>
  <c r="B138" i="12"/>
  <c r="D139" i="13"/>
  <c r="F103" i="11"/>
  <c r="G103" i="11"/>
  <c r="H139" i="13"/>
  <c r="I103" i="11"/>
  <c r="J103" i="11"/>
  <c r="K103" i="11"/>
  <c r="O139" i="12"/>
  <c r="P139" i="13"/>
  <c r="Q139" i="12"/>
  <c r="B104" i="11"/>
  <c r="E104" i="11"/>
  <c r="F104" i="11"/>
  <c r="H140" i="13"/>
  <c r="L140" i="13"/>
  <c r="Q140" i="12"/>
  <c r="D141" i="13"/>
  <c r="G141" i="12"/>
  <c r="H141" i="13"/>
  <c r="L141" i="13"/>
  <c r="O141" i="12"/>
  <c r="Q141" i="12"/>
  <c r="B106" i="11"/>
  <c r="C142" i="12"/>
  <c r="D106" i="11"/>
  <c r="E106" i="11"/>
  <c r="F106" i="11"/>
  <c r="H142" i="13"/>
  <c r="I106" i="11"/>
  <c r="L142" i="13"/>
  <c r="D107" i="11"/>
  <c r="E107" i="11"/>
  <c r="F107" i="11"/>
  <c r="K107" i="11"/>
  <c r="N107" i="11"/>
  <c r="O107" i="11"/>
  <c r="P107" i="11"/>
  <c r="Q107" i="11"/>
  <c r="B108" i="11"/>
  <c r="C108" i="11"/>
  <c r="D108" i="11"/>
  <c r="E108" i="11"/>
  <c r="F108" i="11"/>
  <c r="G108" i="11"/>
  <c r="H108" i="11"/>
  <c r="B109" i="11"/>
  <c r="C143" i="12"/>
  <c r="E109" i="11"/>
  <c r="J109" i="11"/>
  <c r="L143" i="13"/>
  <c r="N109" i="11"/>
  <c r="O109" i="11"/>
  <c r="P143" i="13"/>
  <c r="Q109" i="11"/>
  <c r="N110" i="11"/>
  <c r="Q110" i="11"/>
  <c r="C111" i="11"/>
  <c r="F111" i="11"/>
  <c r="H111" i="11"/>
  <c r="I111" i="11"/>
  <c r="O111" i="11"/>
  <c r="H112" i="11"/>
  <c r="L112" i="11"/>
  <c r="M112" i="11"/>
  <c r="O112" i="11"/>
  <c r="P112" i="11"/>
  <c r="Q112" i="11"/>
  <c r="B125" i="11"/>
  <c r="C145" i="12"/>
  <c r="D125" i="11"/>
  <c r="E145" i="12"/>
  <c r="F120" i="11"/>
  <c r="G145" i="12"/>
  <c r="H128" i="11"/>
  <c r="I145" i="12"/>
  <c r="M145" i="12"/>
  <c r="J116" i="11"/>
  <c r="K116" i="11"/>
  <c r="O146" i="12"/>
  <c r="P116" i="11"/>
  <c r="Q146" i="12"/>
  <c r="G147" i="12"/>
  <c r="L117" i="11"/>
  <c r="M117" i="11"/>
  <c r="N117" i="11"/>
  <c r="B118" i="11"/>
  <c r="D118" i="11"/>
  <c r="H118" i="11"/>
  <c r="O148" i="12"/>
  <c r="Q148" i="12"/>
  <c r="C149" i="12"/>
  <c r="D119" i="11"/>
  <c r="E119" i="11"/>
  <c r="F119" i="11"/>
  <c r="I119" i="11"/>
  <c r="J119" i="11"/>
  <c r="L119" i="11"/>
  <c r="M119" i="11"/>
  <c r="N119" i="11"/>
  <c r="O119" i="11"/>
  <c r="P119" i="11"/>
  <c r="Q119" i="11"/>
  <c r="D150" i="13"/>
  <c r="G150" i="12"/>
  <c r="K150" i="12"/>
  <c r="L150" i="13"/>
  <c r="N120" i="11"/>
  <c r="O150" i="12"/>
  <c r="Q150" i="12"/>
  <c r="H151" i="13"/>
  <c r="J121" i="11"/>
  <c r="K151" i="12"/>
  <c r="L151" i="13"/>
  <c r="N121" i="11"/>
  <c r="O151" i="12"/>
  <c r="P151" i="13"/>
  <c r="Q151" i="12"/>
  <c r="B122" i="11"/>
  <c r="C152" i="12"/>
  <c r="D122" i="11"/>
  <c r="E122" i="11"/>
  <c r="G152" i="12"/>
  <c r="I122" i="11"/>
  <c r="J122" i="11"/>
  <c r="K122" i="11"/>
  <c r="L122" i="11"/>
  <c r="M122" i="11"/>
  <c r="N122" i="11"/>
  <c r="Q152" i="11"/>
  <c r="D153" i="13"/>
  <c r="K153" i="12"/>
  <c r="L153" i="13"/>
  <c r="O153" i="12"/>
  <c r="P153" i="13"/>
  <c r="Q153" i="12"/>
  <c r="B124" i="11"/>
  <c r="C124" i="11"/>
  <c r="D124" i="11"/>
  <c r="E124" i="11"/>
  <c r="F124" i="11"/>
  <c r="G124" i="11"/>
  <c r="H124" i="11"/>
  <c r="I124" i="11"/>
  <c r="K124" i="11"/>
  <c r="L124" i="11"/>
  <c r="N124" i="11"/>
  <c r="O124" i="11"/>
  <c r="L125" i="11"/>
  <c r="M125" i="11"/>
  <c r="C126" i="11"/>
  <c r="J126" i="11"/>
  <c r="L154" i="13"/>
  <c r="O154" i="12"/>
  <c r="Q154" i="12"/>
  <c r="B127" i="11"/>
  <c r="C127" i="11"/>
  <c r="D127" i="11"/>
  <c r="E127" i="11"/>
  <c r="F127" i="11"/>
  <c r="G127" i="11"/>
  <c r="I127" i="11"/>
  <c r="J127" i="11"/>
  <c r="K127" i="11"/>
  <c r="L127" i="11"/>
  <c r="N127" i="11"/>
  <c r="O127" i="11"/>
  <c r="Q128" i="11"/>
  <c r="G129" i="11"/>
  <c r="H129" i="11"/>
  <c r="I129" i="11"/>
  <c r="K129" i="11"/>
  <c r="L129" i="11"/>
  <c r="M129" i="11"/>
  <c r="O129" i="11"/>
  <c r="Q129" i="11"/>
  <c r="J99" i="11"/>
  <c r="K99" i="11"/>
  <c r="B100" i="11"/>
  <c r="C100" i="11"/>
  <c r="J100" i="11"/>
  <c r="K100" i="11"/>
  <c r="L100" i="11"/>
  <c r="M100" i="11"/>
  <c r="N100" i="11"/>
  <c r="O100" i="11"/>
  <c r="P100" i="11"/>
  <c r="Q100" i="11"/>
  <c r="B101" i="11"/>
  <c r="C101" i="11"/>
  <c r="D101" i="11"/>
  <c r="E101" i="11"/>
  <c r="F101" i="11"/>
  <c r="G101" i="11"/>
  <c r="H101" i="11"/>
  <c r="I101" i="11"/>
  <c r="J101" i="11"/>
  <c r="N101" i="11"/>
  <c r="O101" i="11"/>
  <c r="E102" i="11"/>
  <c r="I102" i="11"/>
  <c r="K102" i="11"/>
  <c r="L102" i="11"/>
  <c r="N102" i="11"/>
  <c r="O102" i="11"/>
  <c r="P102" i="11"/>
  <c r="Q102" i="11"/>
  <c r="B103" i="11"/>
  <c r="C103" i="11"/>
  <c r="D103" i="11"/>
  <c r="E103" i="11"/>
  <c r="I104" i="11"/>
  <c r="J104" i="11"/>
  <c r="K104" i="11"/>
  <c r="L104" i="11"/>
  <c r="M104" i="11"/>
  <c r="N104" i="11"/>
  <c r="O104" i="11"/>
  <c r="P104" i="11"/>
  <c r="Q104" i="11"/>
  <c r="B105" i="11"/>
  <c r="C105" i="11"/>
  <c r="D105" i="11"/>
  <c r="E105" i="11"/>
  <c r="F105" i="11"/>
  <c r="G106" i="11"/>
  <c r="K106" i="11"/>
  <c r="N106" i="11"/>
  <c r="O106" i="11"/>
  <c r="P106" i="11"/>
  <c r="Q106" i="11"/>
  <c r="B107" i="11"/>
  <c r="C107" i="11"/>
  <c r="G107" i="11"/>
  <c r="I107" i="11"/>
  <c r="J107" i="11"/>
  <c r="L107" i="11"/>
  <c r="M107" i="11"/>
  <c r="I108" i="11"/>
  <c r="J108" i="11"/>
  <c r="K108" i="11"/>
  <c r="L108" i="11"/>
  <c r="M108" i="11"/>
  <c r="N108" i="11"/>
  <c r="O108" i="11"/>
  <c r="P108" i="11"/>
  <c r="Q108" i="11"/>
  <c r="C109" i="11"/>
  <c r="F109" i="11"/>
  <c r="I109" i="11"/>
  <c r="L109" i="11"/>
  <c r="M109" i="11"/>
  <c r="B110" i="11"/>
  <c r="C110" i="11"/>
  <c r="D110" i="11"/>
  <c r="E110" i="11"/>
  <c r="F110" i="11"/>
  <c r="G110" i="11"/>
  <c r="H110" i="11"/>
  <c r="I110" i="11"/>
  <c r="J110" i="11"/>
  <c r="K110" i="11"/>
  <c r="L110" i="11"/>
  <c r="M110" i="11"/>
  <c r="O110" i="11"/>
  <c r="P110" i="11"/>
  <c r="B111" i="11"/>
  <c r="E111" i="11"/>
  <c r="J111" i="11"/>
  <c r="K111" i="11"/>
  <c r="L111" i="11"/>
  <c r="B112" i="11"/>
  <c r="C112" i="11"/>
  <c r="D112" i="11"/>
  <c r="E112" i="11"/>
  <c r="F112" i="11"/>
  <c r="G112" i="11"/>
  <c r="K112" i="11"/>
  <c r="N112" i="11"/>
  <c r="D116" i="11"/>
  <c r="E116" i="11"/>
  <c r="F116" i="11"/>
  <c r="G116" i="11"/>
  <c r="I116" i="11"/>
  <c r="L116" i="11"/>
  <c r="N116" i="11"/>
  <c r="J117" i="11"/>
  <c r="K117" i="11"/>
  <c r="Q117" i="11"/>
  <c r="C118" i="11"/>
  <c r="E118" i="11"/>
  <c r="F118" i="11"/>
  <c r="G118" i="11"/>
  <c r="I118" i="11"/>
  <c r="J118" i="11"/>
  <c r="K118" i="11"/>
  <c r="L118" i="11"/>
  <c r="N118" i="11"/>
  <c r="O118" i="11"/>
  <c r="D120" i="11"/>
  <c r="E120" i="11"/>
  <c r="G120" i="11"/>
  <c r="I120" i="11"/>
  <c r="J120" i="11"/>
  <c r="K120" i="11"/>
  <c r="O120" i="11"/>
  <c r="E121" i="11"/>
  <c r="I121" i="11"/>
  <c r="E123" i="11"/>
  <c r="F123" i="11"/>
  <c r="G123" i="11"/>
  <c r="I123" i="11"/>
  <c r="J123" i="11"/>
  <c r="L123" i="11"/>
  <c r="M123" i="11"/>
  <c r="N123" i="11"/>
  <c r="O123" i="11"/>
  <c r="J124" i="11"/>
  <c r="M124" i="11"/>
  <c r="P124" i="11"/>
  <c r="E125" i="11"/>
  <c r="G125" i="11"/>
  <c r="J125" i="11"/>
  <c r="K125" i="11"/>
  <c r="N125" i="11"/>
  <c r="O125" i="11"/>
  <c r="Q125" i="11"/>
  <c r="E126" i="11"/>
  <c r="F126" i="11"/>
  <c r="I126" i="11"/>
  <c r="L126" i="11"/>
  <c r="M126" i="11"/>
  <c r="N126" i="11"/>
  <c r="I128" i="11"/>
  <c r="J128" i="11"/>
  <c r="K128" i="11"/>
  <c r="L128" i="11"/>
  <c r="N128" i="11"/>
  <c r="O128" i="11"/>
  <c r="P128" i="11"/>
  <c r="D129" i="11"/>
  <c r="E129" i="11"/>
  <c r="F129" i="11"/>
  <c r="B3" i="6"/>
  <c r="D3" i="6"/>
  <c r="E4" i="6"/>
  <c r="F3" i="6"/>
  <c r="G4" i="6"/>
  <c r="H3" i="6"/>
  <c r="I4" i="6"/>
  <c r="J3" i="6"/>
  <c r="K4" i="6"/>
  <c r="L3" i="6"/>
  <c r="M4" i="6"/>
  <c r="N3" i="6"/>
  <c r="P3" i="6"/>
  <c r="M62" i="10"/>
  <c r="O62" i="10"/>
  <c r="C63" i="10"/>
  <c r="M29" i="6"/>
  <c r="Q29" i="6"/>
  <c r="E31" i="6"/>
  <c r="K31" i="6"/>
  <c r="D32" i="6"/>
  <c r="G32" i="6"/>
  <c r="H32" i="6"/>
  <c r="I32" i="6"/>
  <c r="J32" i="6"/>
  <c r="K32" i="6"/>
  <c r="L32" i="6"/>
  <c r="M32" i="6"/>
  <c r="N32" i="6"/>
  <c r="O32" i="6"/>
  <c r="P32" i="6"/>
  <c r="Q32" i="6"/>
  <c r="I34" i="6"/>
  <c r="K34" i="6"/>
  <c r="M35" i="6"/>
  <c r="Q35" i="6"/>
  <c r="C36" i="6"/>
  <c r="E37" i="6"/>
  <c r="I37" i="6"/>
  <c r="K37" i="6"/>
  <c r="K40" i="6"/>
  <c r="M41" i="6"/>
  <c r="Q41" i="6"/>
  <c r="E43" i="6"/>
  <c r="I43" i="6"/>
  <c r="K43" i="6"/>
  <c r="M44" i="6"/>
  <c r="Q44" i="6"/>
  <c r="C45" i="6"/>
  <c r="E45" i="6"/>
  <c r="K46" i="6"/>
  <c r="M47" i="6"/>
  <c r="Q47" i="6"/>
  <c r="C48" i="6"/>
  <c r="E49" i="6"/>
  <c r="I49" i="6"/>
  <c r="K49" i="6"/>
  <c r="G52" i="6"/>
  <c r="H46" i="10"/>
  <c r="I52" i="6"/>
  <c r="J46" i="10"/>
  <c r="K52" i="6"/>
  <c r="L46" i="10"/>
  <c r="M46" i="10"/>
  <c r="O46" i="10"/>
  <c r="P46" i="10"/>
  <c r="Q46" i="10"/>
  <c r="C53" i="6"/>
  <c r="E53" i="6"/>
  <c r="F53" i="6"/>
  <c r="J53" i="6"/>
  <c r="K53" i="6"/>
  <c r="B38" i="9"/>
  <c r="C38" i="9"/>
  <c r="D38" i="9"/>
  <c r="E38" i="9"/>
  <c r="F38" i="9"/>
  <c r="G38" i="9"/>
  <c r="H38" i="9"/>
  <c r="I38" i="9"/>
  <c r="J38" i="9"/>
  <c r="K38" i="9"/>
  <c r="K37" i="9" s="1"/>
  <c r="L38" i="9"/>
  <c r="M38" i="9"/>
  <c r="N38" i="9"/>
  <c r="O38" i="9"/>
  <c r="P38" i="9"/>
  <c r="Q38" i="9"/>
  <c r="B54" i="10"/>
  <c r="B99" i="6" s="1"/>
  <c r="D54" i="10"/>
  <c r="F54" i="10"/>
  <c r="H54" i="10"/>
  <c r="H99" i="6" s="1"/>
  <c r="J54" i="10"/>
  <c r="J99" i="6" s="1"/>
  <c r="G60" i="10"/>
  <c r="K60" i="10"/>
  <c r="G62" i="10"/>
  <c r="K62" i="10"/>
  <c r="K63" i="10"/>
  <c r="M63" i="10"/>
  <c r="O63" i="10"/>
  <c r="J65" i="10"/>
  <c r="J154" i="6" s="1"/>
  <c r="A1" i="9"/>
  <c r="B40" i="9"/>
  <c r="B41" i="9"/>
  <c r="H125" i="6"/>
  <c r="I125" i="6"/>
  <c r="J125" i="6"/>
  <c r="K125" i="6"/>
  <c r="L125" i="6"/>
  <c r="M125" i="6"/>
  <c r="A46" i="9"/>
  <c r="A52" i="9"/>
  <c r="A53" i="9"/>
  <c r="A1" i="8"/>
  <c r="A40" i="8"/>
  <c r="A46" i="8"/>
  <c r="A47" i="8"/>
  <c r="A1" i="7"/>
  <c r="A40" i="7"/>
  <c r="A46" i="7"/>
  <c r="A47" i="7"/>
  <c r="A1" i="6"/>
  <c r="C3" i="6"/>
  <c r="E3" i="6"/>
  <c r="G3" i="6"/>
  <c r="I3" i="6"/>
  <c r="K3" i="6"/>
  <c r="M3" i="6"/>
  <c r="O3" i="6"/>
  <c r="Q3" i="6"/>
  <c r="C4" i="6"/>
  <c r="O4" i="6"/>
  <c r="Q4" i="6"/>
  <c r="C5" i="6"/>
  <c r="E5" i="6"/>
  <c r="G5" i="6"/>
  <c r="I5" i="6"/>
  <c r="K5" i="6"/>
  <c r="M5" i="6"/>
  <c r="O5" i="6"/>
  <c r="Q5" i="6"/>
  <c r="C6" i="6"/>
  <c r="E6" i="6"/>
  <c r="G6" i="6"/>
  <c r="I6" i="6"/>
  <c r="K6" i="6"/>
  <c r="M6" i="6"/>
  <c r="O6" i="6"/>
  <c r="Q6" i="6"/>
  <c r="C7" i="6"/>
  <c r="E7" i="6"/>
  <c r="G7" i="6"/>
  <c r="I7" i="6"/>
  <c r="K7" i="6"/>
  <c r="M7" i="6"/>
  <c r="O7" i="6"/>
  <c r="Q7" i="6"/>
  <c r="C8" i="6"/>
  <c r="E8" i="6"/>
  <c r="G8" i="6"/>
  <c r="I8" i="6"/>
  <c r="K8" i="6"/>
  <c r="M8" i="6"/>
  <c r="O8" i="6"/>
  <c r="Q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N135" i="6" s="1"/>
  <c r="O11" i="6"/>
  <c r="P11" i="6"/>
  <c r="Q11" i="6"/>
  <c r="B12" i="6"/>
  <c r="C12" i="6"/>
  <c r="D12" i="6"/>
  <c r="E12" i="6"/>
  <c r="F12" i="6"/>
  <c r="G12" i="6"/>
  <c r="H12" i="6"/>
  <c r="I12" i="6"/>
  <c r="J12" i="6"/>
  <c r="J136" i="6" s="1"/>
  <c r="K12" i="6"/>
  <c r="L12" i="6"/>
  <c r="M12" i="6"/>
  <c r="N12" i="6"/>
  <c r="O12" i="6"/>
  <c r="P12" i="6"/>
  <c r="Q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N147" i="6" s="1"/>
  <c r="O23" i="6"/>
  <c r="P23" i="6"/>
  <c r="Q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C29" i="6"/>
  <c r="E29" i="6"/>
  <c r="I29" i="6"/>
  <c r="M31" i="6"/>
  <c r="Q31" i="6"/>
  <c r="B32" i="6"/>
  <c r="C32" i="6"/>
  <c r="E32" i="6"/>
  <c r="F32" i="6"/>
  <c r="I36" i="6"/>
  <c r="E38" i="6"/>
  <c r="I38" i="6"/>
  <c r="K38" i="6"/>
  <c r="M38" i="6"/>
  <c r="Q38" i="6"/>
  <c r="C40" i="6"/>
  <c r="E40" i="6"/>
  <c r="I40" i="6"/>
  <c r="I45" i="6"/>
  <c r="K45" i="6"/>
  <c r="I46" i="6"/>
  <c r="M46" i="6"/>
  <c r="B52" i="6"/>
  <c r="C52" i="6"/>
  <c r="E52" i="6"/>
  <c r="F52" i="6"/>
  <c r="G53" i="6"/>
  <c r="E55" i="6"/>
  <c r="I55" i="6"/>
  <c r="K55" i="6"/>
  <c r="M55" i="6"/>
  <c r="M130" i="6" s="1"/>
  <c r="C57" i="6"/>
  <c r="E57" i="6"/>
  <c r="I57" i="6"/>
  <c r="K57" i="6"/>
  <c r="I58" i="6"/>
  <c r="K58" i="6"/>
  <c r="M58" i="6"/>
  <c r="Q58" i="6"/>
  <c r="C61" i="6"/>
  <c r="C134" i="6" s="1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O135" i="6" s="1"/>
  <c r="P62" i="6"/>
  <c r="Q62" i="6"/>
  <c r="C63" i="6"/>
  <c r="D63" i="6"/>
  <c r="E63" i="6"/>
  <c r="G63" i="6"/>
  <c r="H63" i="6"/>
  <c r="I63" i="6"/>
  <c r="K63" i="6"/>
  <c r="L63" i="6"/>
  <c r="M63" i="6"/>
  <c r="O63" i="6"/>
  <c r="P63" i="6"/>
  <c r="Q63" i="6"/>
  <c r="B65" i="6"/>
  <c r="C65" i="6"/>
  <c r="D65" i="6"/>
  <c r="E65" i="6"/>
  <c r="F65" i="6"/>
  <c r="G65" i="6"/>
  <c r="G138" i="6" s="1"/>
  <c r="H65" i="6"/>
  <c r="H138" i="6" s="1"/>
  <c r="I65" i="6"/>
  <c r="J65" i="6"/>
  <c r="K65" i="6"/>
  <c r="L65" i="6"/>
  <c r="L138" i="6" s="1"/>
  <c r="M65" i="6"/>
  <c r="N65" i="6"/>
  <c r="O65" i="6"/>
  <c r="P65" i="6"/>
  <c r="Q65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O139" i="6" s="1"/>
  <c r="P66" i="6"/>
  <c r="P139" i="6" s="1"/>
  <c r="Q66" i="6"/>
  <c r="B67" i="6"/>
  <c r="C67" i="6"/>
  <c r="C140" i="6" s="1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B69" i="6"/>
  <c r="C69" i="6"/>
  <c r="D69" i="6"/>
  <c r="D142" i="6" s="1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B70" i="6"/>
  <c r="C70" i="6"/>
  <c r="D70" i="6"/>
  <c r="E70" i="6"/>
  <c r="F70" i="6"/>
  <c r="G70" i="6"/>
  <c r="H70" i="6"/>
  <c r="I70" i="6"/>
  <c r="J70" i="6"/>
  <c r="K70" i="6"/>
  <c r="L70" i="6"/>
  <c r="L143" i="6" s="1"/>
  <c r="M70" i="6"/>
  <c r="N70" i="6"/>
  <c r="O70" i="6"/>
  <c r="P70" i="6"/>
  <c r="P143" i="6" s="1"/>
  <c r="Q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B72" i="6"/>
  <c r="C72" i="6"/>
  <c r="D72" i="6"/>
  <c r="D145" i="6" s="1"/>
  <c r="E72" i="6"/>
  <c r="F72" i="6"/>
  <c r="G72" i="6"/>
  <c r="H72" i="6"/>
  <c r="H145" i="6" s="1"/>
  <c r="I72" i="6"/>
  <c r="J72" i="6"/>
  <c r="K72" i="6"/>
  <c r="L72" i="6"/>
  <c r="M72" i="6"/>
  <c r="N72" i="6"/>
  <c r="O72" i="6"/>
  <c r="P72" i="6"/>
  <c r="Q72" i="6"/>
  <c r="B73" i="6"/>
  <c r="C73" i="6"/>
  <c r="D73" i="6"/>
  <c r="E73" i="6"/>
  <c r="F73" i="6"/>
  <c r="G73" i="6"/>
  <c r="H73" i="6"/>
  <c r="I73" i="6"/>
  <c r="J73" i="6"/>
  <c r="K73" i="6"/>
  <c r="L73" i="6"/>
  <c r="L146" i="6" s="1"/>
  <c r="M73" i="6"/>
  <c r="N73" i="6"/>
  <c r="O73" i="6"/>
  <c r="P73" i="6"/>
  <c r="P146" i="6" s="1"/>
  <c r="Q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B75" i="6"/>
  <c r="C75" i="6"/>
  <c r="D75" i="6"/>
  <c r="D148" i="6" s="1"/>
  <c r="E75" i="6"/>
  <c r="F75" i="6"/>
  <c r="G75" i="6"/>
  <c r="H75" i="6"/>
  <c r="H148" i="6" s="1"/>
  <c r="I75" i="6"/>
  <c r="J75" i="6"/>
  <c r="K75" i="6"/>
  <c r="L75" i="6"/>
  <c r="M75" i="6"/>
  <c r="N75" i="6"/>
  <c r="O75" i="6"/>
  <c r="P75" i="6"/>
  <c r="Q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P149" i="6" s="1"/>
  <c r="Q76" i="6"/>
  <c r="B77" i="6"/>
  <c r="C77" i="6"/>
  <c r="D77" i="6"/>
  <c r="D150" i="6" s="1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C94" i="6"/>
  <c r="D94" i="6"/>
  <c r="E94" i="6"/>
  <c r="G94" i="6"/>
  <c r="H94" i="6"/>
  <c r="I94" i="6"/>
  <c r="K94" i="6"/>
  <c r="L94" i="6"/>
  <c r="M94" i="6"/>
  <c r="O94" i="6"/>
  <c r="P94" i="6"/>
  <c r="Q94" i="6"/>
  <c r="F99" i="6"/>
  <c r="E102" i="6"/>
  <c r="G102" i="6"/>
  <c r="G105" i="6"/>
  <c r="C109" i="6"/>
  <c r="C110" i="6"/>
  <c r="G110" i="6"/>
  <c r="Q110" i="6"/>
  <c r="B112" i="6"/>
  <c r="D112" i="6"/>
  <c r="F112" i="6"/>
  <c r="H112" i="6"/>
  <c r="L112" i="6"/>
  <c r="N112" i="6"/>
  <c r="P112" i="6"/>
  <c r="B113" i="6"/>
  <c r="D113" i="6"/>
  <c r="H113" i="6"/>
  <c r="J113" i="6"/>
  <c r="L113" i="6"/>
  <c r="P113" i="6"/>
  <c r="B114" i="6"/>
  <c r="F114" i="6"/>
  <c r="H114" i="6"/>
  <c r="J114" i="6"/>
  <c r="P114" i="6"/>
  <c r="C116" i="6"/>
  <c r="E116" i="6"/>
  <c r="G116" i="6"/>
  <c r="I116" i="6"/>
  <c r="K116" i="6"/>
  <c r="O116" i="6"/>
  <c r="Q116" i="6"/>
  <c r="E117" i="6"/>
  <c r="I117" i="6"/>
  <c r="K117" i="6"/>
  <c r="M117" i="6"/>
  <c r="Q117" i="6"/>
  <c r="C118" i="6"/>
  <c r="E118" i="6"/>
  <c r="I118" i="6"/>
  <c r="K118" i="6"/>
  <c r="M118" i="6"/>
  <c r="Q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B125" i="6"/>
  <c r="C125" i="6"/>
  <c r="D125" i="6"/>
  <c r="E125" i="6"/>
  <c r="F125" i="6"/>
  <c r="G125" i="6"/>
  <c r="N125" i="6"/>
  <c r="O125" i="6"/>
  <c r="P125" i="6"/>
  <c r="Q125" i="6"/>
  <c r="A127" i="6"/>
  <c r="D139" i="6"/>
  <c r="L149" i="6"/>
  <c r="F167" i="6"/>
  <c r="L167" i="6"/>
  <c r="P169" i="6"/>
  <c r="E171" i="6"/>
  <c r="E172" i="6"/>
  <c r="I173" i="6"/>
  <c r="K173" i="6"/>
  <c r="M173" i="6"/>
  <c r="Q173" i="6"/>
  <c r="L174" i="6"/>
  <c r="N174" i="6"/>
  <c r="L175" i="6"/>
  <c r="F176" i="6"/>
  <c r="H176" i="6"/>
  <c r="J176" i="6"/>
  <c r="K176" i="6"/>
  <c r="B177" i="6"/>
  <c r="D177" i="6"/>
  <c r="E177" i="6"/>
  <c r="F177" i="6"/>
  <c r="L177" i="6"/>
  <c r="B178" i="6"/>
  <c r="J178" i="6"/>
  <c r="L178" i="6"/>
  <c r="P178" i="6"/>
  <c r="B179" i="6"/>
  <c r="E179" i="6"/>
  <c r="B45" i="4"/>
  <c r="B58" i="4"/>
  <c r="B36" i="4"/>
  <c r="B34" i="4"/>
  <c r="B35" i="4"/>
  <c r="B19" i="4"/>
  <c r="B59" i="4"/>
  <c r="B40" i="4"/>
  <c r="B38" i="4"/>
  <c r="B33" i="4"/>
  <c r="B23" i="4"/>
  <c r="B6" i="4"/>
  <c r="B28" i="4"/>
  <c r="B61" i="4"/>
  <c r="B14" i="4"/>
  <c r="B20" i="4"/>
  <c r="B46" i="4"/>
  <c r="B16" i="4"/>
  <c r="B39" i="4"/>
  <c r="B50" i="4"/>
  <c r="B60" i="4"/>
  <c r="B30" i="4"/>
  <c r="B31" i="4"/>
  <c r="B43" i="4"/>
  <c r="B10" i="4"/>
  <c r="B44" i="4"/>
  <c r="B55" i="4"/>
  <c r="B49" i="4"/>
  <c r="B24" i="4"/>
  <c r="B4" i="4"/>
  <c r="B8" i="4"/>
  <c r="B48" i="4"/>
  <c r="B54" i="4"/>
  <c r="B13" i="4"/>
  <c r="B5" i="4"/>
  <c r="B11" i="4"/>
  <c r="B15" i="4"/>
  <c r="B18" i="4"/>
  <c r="B53" i="4"/>
  <c r="B41" i="4"/>
  <c r="B51" i="4"/>
  <c r="B25" i="4"/>
  <c r="B26" i="4"/>
  <c r="B29" i="4"/>
  <c r="B56" i="4"/>
  <c r="B21" i="4"/>
  <c r="B9" i="4"/>
  <c r="F148" i="6" l="1"/>
  <c r="F142" i="6"/>
  <c r="N37" i="9"/>
  <c r="M74" i="26"/>
  <c r="M171" i="6" s="1"/>
  <c r="L136" i="6"/>
  <c r="M37" i="9"/>
  <c r="G117" i="6"/>
  <c r="B140" i="6"/>
  <c r="H139" i="6"/>
  <c r="K139" i="6"/>
  <c r="C138" i="6"/>
  <c r="J134" i="6"/>
  <c r="M102" i="6"/>
  <c r="L147" i="6"/>
  <c r="Q37" i="9"/>
  <c r="P37" i="9"/>
  <c r="N150" i="6"/>
  <c r="L148" i="6"/>
  <c r="B146" i="6"/>
  <c r="L145" i="6"/>
  <c r="I56" i="26"/>
  <c r="G56" i="26"/>
  <c r="J144" i="6"/>
  <c r="D138" i="6"/>
  <c r="J139" i="6"/>
  <c r="P140" i="6"/>
  <c r="O140" i="6"/>
  <c r="G139" i="6"/>
  <c r="H140" i="6"/>
  <c r="P138" i="6"/>
  <c r="B138" i="6"/>
  <c r="K110" i="6"/>
  <c r="K136" i="6"/>
  <c r="I136" i="6"/>
  <c r="H136" i="6"/>
  <c r="G136" i="6"/>
  <c r="C136" i="6"/>
  <c r="B66" i="10"/>
  <c r="B155" i="6" s="1"/>
  <c r="O138" i="6"/>
  <c r="N149" i="6"/>
  <c r="N143" i="6"/>
  <c r="Q123" i="11"/>
  <c r="C119" i="11"/>
  <c r="I99" i="11"/>
  <c r="K125" i="12"/>
  <c r="H122" i="12"/>
  <c r="K116" i="12"/>
  <c r="B148" i="13"/>
  <c r="B118" i="13"/>
  <c r="B102" i="13"/>
  <c r="J100" i="13"/>
  <c r="J136" i="13"/>
  <c r="B135" i="13"/>
  <c r="E202" i="15"/>
  <c r="E207" i="15"/>
  <c r="Q147" i="13"/>
  <c r="Q117" i="13"/>
  <c r="Q101" i="13"/>
  <c r="N201" i="16"/>
  <c r="N206" i="16"/>
  <c r="N208" i="16"/>
  <c r="N210" i="16"/>
  <c r="F173" i="16"/>
  <c r="F171" i="16"/>
  <c r="F180" i="16"/>
  <c r="F92" i="14"/>
  <c r="F91" i="14"/>
  <c r="F174" i="16"/>
  <c r="F159" i="16"/>
  <c r="F163" i="16"/>
  <c r="F160" i="16"/>
  <c r="F164" i="16"/>
  <c r="H121" i="11"/>
  <c r="G10" i="7"/>
  <c r="G138" i="12"/>
  <c r="O136" i="12"/>
  <c r="J143" i="12"/>
  <c r="I125" i="12"/>
  <c r="K119" i="12"/>
  <c r="P101" i="13"/>
  <c r="C129" i="11"/>
  <c r="F138" i="12"/>
  <c r="H125" i="12"/>
  <c r="J119" i="12"/>
  <c r="G146" i="13"/>
  <c r="G116" i="13"/>
  <c r="O49" i="9"/>
  <c r="O101" i="13"/>
  <c r="G48" i="9"/>
  <c r="G100" i="13"/>
  <c r="J257" i="17"/>
  <c r="J212" i="15"/>
  <c r="B249" i="16"/>
  <c r="B204" i="15"/>
  <c r="B200" i="15" s="1"/>
  <c r="B202" i="15"/>
  <c r="B207" i="15"/>
  <c r="J149" i="6"/>
  <c r="B148" i="6"/>
  <c r="B142" i="6"/>
  <c r="B129" i="11"/>
  <c r="B121" i="11"/>
  <c r="M103" i="11"/>
  <c r="E99" i="11"/>
  <c r="B142" i="12"/>
  <c r="G125" i="12"/>
  <c r="I119" i="12"/>
  <c r="N101" i="13"/>
  <c r="N137" i="13"/>
  <c r="N132" i="6"/>
  <c r="I190" i="15"/>
  <c r="I192" i="15"/>
  <c r="Q172" i="15"/>
  <c r="Q179" i="15"/>
  <c r="H116" i="11"/>
  <c r="H115" i="11" s="1"/>
  <c r="K128" i="12"/>
  <c r="E119" i="13"/>
  <c r="E149" i="13"/>
  <c r="E46" i="6"/>
  <c r="E34" i="6"/>
  <c r="P243" i="16"/>
  <c r="P187" i="15"/>
  <c r="C10" i="7"/>
  <c r="C138" i="12"/>
  <c r="K136" i="12"/>
  <c r="C135" i="12"/>
  <c r="K99" i="12"/>
  <c r="D119" i="13"/>
  <c r="D149" i="13"/>
  <c r="D146" i="13"/>
  <c r="D116" i="13"/>
  <c r="L137" i="13"/>
  <c r="L49" i="9"/>
  <c r="D100" i="13"/>
  <c r="G190" i="15"/>
  <c r="G189" i="15"/>
  <c r="G184" i="15"/>
  <c r="G187" i="15"/>
  <c r="G192" i="15"/>
  <c r="O172" i="15"/>
  <c r="O168" i="15"/>
  <c r="H123" i="11"/>
  <c r="B102" i="11"/>
  <c r="D125" i="12"/>
  <c r="J99" i="12"/>
  <c r="C152" i="13"/>
  <c r="C122" i="13"/>
  <c r="C146" i="13"/>
  <c r="C116" i="13"/>
  <c r="C48" i="9"/>
  <c r="C100" i="13"/>
  <c r="C46" i="6"/>
  <c r="C34" i="6"/>
  <c r="F253" i="16"/>
  <c r="F204" i="15"/>
  <c r="F200" i="15" s="1"/>
  <c r="N243" i="16"/>
  <c r="N187" i="15"/>
  <c r="F184" i="15"/>
  <c r="F197" i="15"/>
  <c r="F187" i="15"/>
  <c r="F192" i="15"/>
  <c r="N232" i="16"/>
  <c r="N170" i="15"/>
  <c r="N229" i="16"/>
  <c r="N168" i="15"/>
  <c r="N179" i="15"/>
  <c r="F140" i="6"/>
  <c r="Q101" i="11"/>
  <c r="I99" i="12"/>
  <c r="J116" i="13"/>
  <c r="B119" i="13"/>
  <c r="B149" i="13"/>
  <c r="B146" i="13"/>
  <c r="B116" i="13"/>
  <c r="J15" i="9"/>
  <c r="J137" i="13"/>
  <c r="B100" i="13"/>
  <c r="E212" i="15"/>
  <c r="E210" i="15"/>
  <c r="E206" i="15"/>
  <c r="E204" i="15"/>
  <c r="E201" i="15"/>
  <c r="M179" i="15"/>
  <c r="M173" i="15"/>
  <c r="H120" i="11"/>
  <c r="H127" i="11"/>
  <c r="H119" i="11"/>
  <c r="P101" i="11"/>
  <c r="I116" i="13"/>
  <c r="I15" i="9"/>
  <c r="Q102" i="13"/>
  <c r="I137" i="13"/>
  <c r="Q99" i="13"/>
  <c r="Q48" i="6"/>
  <c r="I47" i="6"/>
  <c r="Q45" i="6"/>
  <c r="I41" i="6"/>
  <c r="M88" i="14"/>
  <c r="D257" i="17"/>
  <c r="D212" i="15"/>
  <c r="L245" i="17"/>
  <c r="L189" i="15"/>
  <c r="L243" i="16"/>
  <c r="L187" i="15"/>
  <c r="D239" i="17"/>
  <c r="D198" i="15"/>
  <c r="D231" i="16"/>
  <c r="D169" i="15"/>
  <c r="D167" i="15" s="1"/>
  <c r="L229" i="16"/>
  <c r="L168" i="15"/>
  <c r="L179" i="15"/>
  <c r="D140" i="6"/>
  <c r="L135" i="6"/>
  <c r="O15" i="7"/>
  <c r="G15" i="7"/>
  <c r="G136" i="12"/>
  <c r="O26" i="8"/>
  <c r="G10" i="8"/>
  <c r="J119" i="13"/>
  <c r="H116" i="13"/>
  <c r="H15" i="9"/>
  <c r="P102" i="13"/>
  <c r="P135" i="13"/>
  <c r="P99" i="13"/>
  <c r="C204" i="15"/>
  <c r="C201" i="15"/>
  <c r="C198" i="15"/>
  <c r="C196" i="15"/>
  <c r="K172" i="15"/>
  <c r="K168" i="15"/>
  <c r="K179" i="15"/>
  <c r="H125" i="11"/>
  <c r="M106" i="11"/>
  <c r="F102" i="11"/>
  <c r="I100" i="11"/>
  <c r="F122" i="11"/>
  <c r="F121" i="11"/>
  <c r="N15" i="7"/>
  <c r="N10" i="7"/>
  <c r="J136" i="12"/>
  <c r="J121" i="12"/>
  <c r="B111" i="12"/>
  <c r="K102" i="12"/>
  <c r="F154" i="12"/>
  <c r="N152" i="12"/>
  <c r="N149" i="12"/>
  <c r="F148" i="12"/>
  <c r="N143" i="12"/>
  <c r="I119" i="13"/>
  <c r="F116" i="13"/>
  <c r="J101" i="13"/>
  <c r="F186" i="15"/>
  <c r="K176" i="15"/>
  <c r="N173" i="15"/>
  <c r="F168" i="16"/>
  <c r="H122" i="11"/>
  <c r="M15" i="7"/>
  <c r="E100" i="11"/>
  <c r="D124" i="12"/>
  <c r="H119" i="13"/>
  <c r="E116" i="13"/>
  <c r="F15" i="9"/>
  <c r="N102" i="13"/>
  <c r="F101" i="13"/>
  <c r="F137" i="13"/>
  <c r="N135" i="13"/>
  <c r="N99" i="13"/>
  <c r="Q201" i="15"/>
  <c r="Q206" i="15"/>
  <c r="I189" i="15"/>
  <c r="I187" i="15"/>
  <c r="I184" i="15"/>
  <c r="I183" i="15" s="1"/>
  <c r="Q168" i="15"/>
  <c r="G122" i="11"/>
  <c r="L15" i="7"/>
  <c r="D100" i="11"/>
  <c r="D98" i="11" s="1"/>
  <c r="D127" i="12"/>
  <c r="D126" i="12"/>
  <c r="E152" i="13"/>
  <c r="M148" i="13"/>
  <c r="M118" i="13"/>
  <c r="E15" i="9"/>
  <c r="M102" i="13"/>
  <c r="E101" i="13"/>
  <c r="E137" i="13"/>
  <c r="M135" i="13"/>
  <c r="M99" i="13"/>
  <c r="P249" i="17"/>
  <c r="P206" i="15"/>
  <c r="P178" i="15"/>
  <c r="H232" i="16"/>
  <c r="H170" i="15"/>
  <c r="P168" i="15"/>
  <c r="H229" i="16"/>
  <c r="H168" i="15"/>
  <c r="E128" i="11"/>
  <c r="C120" i="11"/>
  <c r="Q99" i="11"/>
  <c r="K15" i="7"/>
  <c r="B135" i="12"/>
  <c r="J117" i="12"/>
  <c r="H102" i="12"/>
  <c r="K127" i="12"/>
  <c r="K122" i="12"/>
  <c r="C108" i="12"/>
  <c r="C105" i="12"/>
  <c r="D152" i="13"/>
  <c r="I136" i="13"/>
  <c r="P118" i="13"/>
  <c r="P210" i="15"/>
  <c r="F198" i="15"/>
  <c r="C125" i="11"/>
  <c r="B120" i="11"/>
  <c r="I117" i="11"/>
  <c r="Q103" i="11"/>
  <c r="M101" i="11"/>
  <c r="P99" i="11"/>
  <c r="B119" i="11"/>
  <c r="B116" i="11"/>
  <c r="J15" i="7"/>
  <c r="J10" i="7"/>
  <c r="N134" i="12"/>
  <c r="H120" i="12"/>
  <c r="H117" i="12"/>
  <c r="J127" i="12"/>
  <c r="J115" i="12" s="1"/>
  <c r="J149" i="12"/>
  <c r="B148" i="12"/>
  <c r="J146" i="12"/>
  <c r="B108" i="12"/>
  <c r="B141" i="12"/>
  <c r="B140" i="12"/>
  <c r="J100" i="12"/>
  <c r="B152" i="13"/>
  <c r="H136" i="13"/>
  <c r="N118" i="13"/>
  <c r="E198" i="15"/>
  <c r="N169" i="15"/>
  <c r="F147" i="6"/>
  <c r="F144" i="6"/>
  <c r="N142" i="6"/>
  <c r="C122" i="11"/>
  <c r="H117" i="11"/>
  <c r="Q105" i="11"/>
  <c r="P103" i="11"/>
  <c r="L101" i="11"/>
  <c r="O99" i="11"/>
  <c r="I125" i="11"/>
  <c r="Q124" i="11"/>
  <c r="Q15" i="7"/>
  <c r="Q10" i="7"/>
  <c r="I10" i="7"/>
  <c r="G120" i="12"/>
  <c r="G117" i="12"/>
  <c r="I127" i="12"/>
  <c r="I122" i="12"/>
  <c r="I116" i="12"/>
  <c r="Q15" i="8"/>
  <c r="Q10" i="8"/>
  <c r="I100" i="12"/>
  <c r="I98" i="12" s="1"/>
  <c r="G136" i="13"/>
  <c r="F190" i="15"/>
  <c r="M169" i="15"/>
  <c r="M52" i="6"/>
  <c r="Q148" i="11"/>
  <c r="G117" i="11"/>
  <c r="P105" i="11"/>
  <c r="O103" i="11"/>
  <c r="K101" i="11"/>
  <c r="K98" i="11" s="1"/>
  <c r="N99" i="11"/>
  <c r="P154" i="13"/>
  <c r="H153" i="13"/>
  <c r="H150" i="13"/>
  <c r="P142" i="13"/>
  <c r="P140" i="13"/>
  <c r="P10" i="7"/>
  <c r="E117" i="12"/>
  <c r="F136" i="13"/>
  <c r="I100" i="13"/>
  <c r="P185" i="15"/>
  <c r="O178" i="15"/>
  <c r="O167" i="15" s="1"/>
  <c r="L169" i="15"/>
  <c r="J52" i="6"/>
  <c r="L139" i="6"/>
  <c r="D135" i="6"/>
  <c r="Q121" i="11"/>
  <c r="E117" i="11"/>
  <c r="E115" i="11" s="1"/>
  <c r="O105" i="11"/>
  <c r="M99" i="11"/>
  <c r="G128" i="11"/>
  <c r="E120" i="12"/>
  <c r="D117" i="12"/>
  <c r="G122" i="12"/>
  <c r="G121" i="12"/>
  <c r="G119" i="12"/>
  <c r="G115" i="12" s="1"/>
  <c r="G116" i="12"/>
  <c r="O101" i="12"/>
  <c r="E136" i="13"/>
  <c r="H100" i="13"/>
  <c r="F189" i="15"/>
  <c r="I178" i="15"/>
  <c r="K169" i="15"/>
  <c r="L140" i="6"/>
  <c r="P121" i="11"/>
  <c r="C117" i="11"/>
  <c r="Q111" i="11"/>
  <c r="N105" i="11"/>
  <c r="F128" i="11"/>
  <c r="F125" i="11"/>
  <c r="F117" i="11"/>
  <c r="F115" i="11" s="1"/>
  <c r="D120" i="12"/>
  <c r="J104" i="12"/>
  <c r="Q100" i="12"/>
  <c r="F151" i="12"/>
  <c r="F149" i="12"/>
  <c r="N147" i="12"/>
  <c r="F146" i="12"/>
  <c r="N15" i="8"/>
  <c r="F15" i="8"/>
  <c r="N101" i="12"/>
  <c r="F149" i="13"/>
  <c r="D136" i="13"/>
  <c r="F100" i="13"/>
  <c r="E189" i="15"/>
  <c r="H178" i="15"/>
  <c r="K140" i="6"/>
  <c r="C139" i="6"/>
  <c r="I134" i="6"/>
  <c r="J145" i="6"/>
  <c r="J142" i="6"/>
  <c r="O121" i="11"/>
  <c r="B117" i="11"/>
  <c r="M105" i="11"/>
  <c r="M10" i="7"/>
  <c r="E10" i="7"/>
  <c r="M102" i="11"/>
  <c r="H129" i="12"/>
  <c r="P100" i="12"/>
  <c r="C136" i="13"/>
  <c r="E100" i="13"/>
  <c r="D189" i="15"/>
  <c r="H169" i="15"/>
  <c r="J140" i="6"/>
  <c r="B139" i="6"/>
  <c r="G63" i="10"/>
  <c r="Q116" i="11"/>
  <c r="P109" i="11"/>
  <c r="H103" i="11"/>
  <c r="G99" i="11"/>
  <c r="D128" i="11"/>
  <c r="D115" i="11" s="1"/>
  <c r="D117" i="11"/>
  <c r="L10" i="7"/>
  <c r="D10" i="7"/>
  <c r="L99" i="11"/>
  <c r="L98" i="11" s="1"/>
  <c r="D123" i="12"/>
  <c r="O100" i="12"/>
  <c r="B136" i="13"/>
  <c r="M40" i="6"/>
  <c r="M34" i="6"/>
  <c r="C189" i="15"/>
  <c r="G185" i="15"/>
  <c r="G134" i="6"/>
  <c r="E63" i="10"/>
  <c r="O126" i="11"/>
  <c r="L121" i="11"/>
  <c r="K105" i="11"/>
  <c r="F99" i="11"/>
  <c r="C128" i="11"/>
  <c r="K148" i="12"/>
  <c r="C147" i="12"/>
  <c r="K145" i="12"/>
  <c r="K141" i="12"/>
  <c r="K10" i="7"/>
  <c r="K138" i="12"/>
  <c r="D129" i="12"/>
  <c r="Q135" i="13"/>
  <c r="E136" i="6"/>
  <c r="E134" i="6"/>
  <c r="K121" i="11"/>
  <c r="O116" i="11"/>
  <c r="M111" i="11"/>
  <c r="G105" i="11"/>
  <c r="D99" i="11"/>
  <c r="B128" i="11"/>
  <c r="J129" i="11"/>
  <c r="J115" i="11" s="1"/>
  <c r="J106" i="11"/>
  <c r="J141" i="12"/>
  <c r="B99" i="11"/>
  <c r="N122" i="12"/>
  <c r="N115" i="12" s="1"/>
  <c r="N119" i="12"/>
  <c r="J106" i="12"/>
  <c r="M100" i="12"/>
  <c r="F90" i="14"/>
  <c r="D197" i="15"/>
  <c r="P171" i="15"/>
  <c r="N215" i="16"/>
  <c r="D194" i="15"/>
  <c r="M211" i="16"/>
  <c r="O204" i="17"/>
  <c r="L209" i="16"/>
  <c r="L256" i="16"/>
  <c r="L203" i="16"/>
  <c r="L252" i="16"/>
  <c r="L235" i="16"/>
  <c r="L173" i="16"/>
  <c r="D159" i="16"/>
  <c r="D162" i="16"/>
  <c r="H252" i="17"/>
  <c r="H203" i="17"/>
  <c r="H173" i="17"/>
  <c r="H235" i="17"/>
  <c r="H171" i="17"/>
  <c r="H233" i="17"/>
  <c r="I164" i="17"/>
  <c r="K205" i="16"/>
  <c r="K210" i="16"/>
  <c r="C159" i="16"/>
  <c r="C162" i="16"/>
  <c r="G173" i="17"/>
  <c r="G235" i="17"/>
  <c r="G171" i="17"/>
  <c r="G233" i="17"/>
  <c r="F243" i="17"/>
  <c r="F187" i="17"/>
  <c r="N241" i="17"/>
  <c r="N185" i="17"/>
  <c r="F240" i="17"/>
  <c r="F184" i="17"/>
  <c r="Q167" i="23"/>
  <c r="Q170" i="23"/>
  <c r="Q164" i="23"/>
  <c r="Q174" i="23"/>
  <c r="Q153" i="23"/>
  <c r="Q158" i="23"/>
  <c r="I131" i="23"/>
  <c r="I135" i="23"/>
  <c r="I136" i="23"/>
  <c r="M253" i="17"/>
  <c r="M204" i="17"/>
  <c r="M188" i="17"/>
  <c r="E187" i="17"/>
  <c r="E243" i="17"/>
  <c r="E173" i="17"/>
  <c r="E235" i="17"/>
  <c r="E171" i="17"/>
  <c r="E233" i="17"/>
  <c r="F223" i="17"/>
  <c r="F161" i="17"/>
  <c r="L253" i="17"/>
  <c r="L204" i="17"/>
  <c r="D187" i="17"/>
  <c r="D243" i="17"/>
  <c r="L185" i="17"/>
  <c r="L241" i="17"/>
  <c r="D171" i="17"/>
  <c r="D233" i="17"/>
  <c r="M162" i="17"/>
  <c r="M224" i="17"/>
  <c r="K253" i="17"/>
  <c r="K204" i="17"/>
  <c r="C187" i="17"/>
  <c r="C183" i="17" s="1"/>
  <c r="C243" i="17"/>
  <c r="K185" i="17"/>
  <c r="K241" i="17"/>
  <c r="D161" i="17"/>
  <c r="D223" i="17"/>
  <c r="J253" i="17"/>
  <c r="J204" i="17"/>
  <c r="B240" i="17"/>
  <c r="B184" i="17"/>
  <c r="B233" i="17"/>
  <c r="B171" i="17"/>
  <c r="K162" i="17"/>
  <c r="K158" i="17" s="1"/>
  <c r="K224" i="17"/>
  <c r="C223" i="17"/>
  <c r="C161" i="17"/>
  <c r="I253" i="17"/>
  <c r="I204" i="17"/>
  <c r="Q186" i="17"/>
  <c r="Q242" i="17"/>
  <c r="I185" i="17"/>
  <c r="I183" i="17" s="1"/>
  <c r="I241" i="17"/>
  <c r="Q192" i="17"/>
  <c r="Q188" i="17"/>
  <c r="Q196" i="17"/>
  <c r="Q232" i="17"/>
  <c r="Q170" i="17"/>
  <c r="J221" i="17"/>
  <c r="J159" i="17"/>
  <c r="J158" i="17" s="1"/>
  <c r="H253" i="17"/>
  <c r="H204" i="17"/>
  <c r="H185" i="17"/>
  <c r="H241" i="17"/>
  <c r="H231" i="17"/>
  <c r="H169" i="17"/>
  <c r="I221" i="17"/>
  <c r="I159" i="17"/>
  <c r="I158" i="17" s="1"/>
  <c r="H127" i="12"/>
  <c r="H119" i="12"/>
  <c r="H116" i="12"/>
  <c r="P10" i="8"/>
  <c r="G15" i="9"/>
  <c r="O10" i="9"/>
  <c r="O102" i="13"/>
  <c r="O50" i="9"/>
  <c r="G49" i="9"/>
  <c r="O135" i="13"/>
  <c r="O47" i="9"/>
  <c r="D188" i="15"/>
  <c r="P162" i="15"/>
  <c r="K160" i="15"/>
  <c r="B210" i="15"/>
  <c r="G223" i="17"/>
  <c r="P159" i="17"/>
  <c r="G253" i="17"/>
  <c r="G204" i="17"/>
  <c r="G185" i="17"/>
  <c r="G241" i="17"/>
  <c r="H164" i="17"/>
  <c r="H162" i="17"/>
  <c r="H224" i="17"/>
  <c r="F206" i="17"/>
  <c r="F204" i="17"/>
  <c r="F253" i="17"/>
  <c r="N76" i="14"/>
  <c r="N196" i="17"/>
  <c r="F231" i="17"/>
  <c r="F169" i="17"/>
  <c r="G164" i="17"/>
  <c r="G158" i="17" s="1"/>
  <c r="E206" i="17"/>
  <c r="E185" i="17"/>
  <c r="E241" i="17"/>
  <c r="O75" i="18"/>
  <c r="O40" i="9"/>
  <c r="O37" i="9" s="1"/>
  <c r="E122" i="12"/>
  <c r="E121" i="12"/>
  <c r="E119" i="12"/>
  <c r="E116" i="12"/>
  <c r="M15" i="8"/>
  <c r="M10" i="8"/>
  <c r="M101" i="12"/>
  <c r="M98" i="12" s="1"/>
  <c r="D15" i="9"/>
  <c r="L10" i="9"/>
  <c r="L102" i="13"/>
  <c r="D101" i="13"/>
  <c r="G35" i="6"/>
  <c r="L212" i="15"/>
  <c r="H160" i="15"/>
  <c r="H158" i="15" s="1"/>
  <c r="G198" i="15"/>
  <c r="G191" i="15"/>
  <c r="G227" i="17"/>
  <c r="O226" i="17"/>
  <c r="O159" i="15"/>
  <c r="M208" i="16"/>
  <c r="E231" i="17"/>
  <c r="D175" i="17"/>
  <c r="M159" i="17"/>
  <c r="L190" i="17"/>
  <c r="L196" i="17"/>
  <c r="L189" i="17"/>
  <c r="E164" i="17"/>
  <c r="K235" i="20"/>
  <c r="K191" i="19"/>
  <c r="C233" i="20"/>
  <c r="C233" i="19"/>
  <c r="C231" i="20"/>
  <c r="C180" i="19"/>
  <c r="K182" i="19"/>
  <c r="K184" i="19"/>
  <c r="K190" i="19"/>
  <c r="K177" i="19"/>
  <c r="K179" i="19"/>
  <c r="K187" i="19"/>
  <c r="K180" i="19"/>
  <c r="D121" i="12"/>
  <c r="D116" i="12"/>
  <c r="L101" i="12"/>
  <c r="L98" i="12" s="1"/>
  <c r="C15" i="9"/>
  <c r="K10" i="9"/>
  <c r="K102" i="13"/>
  <c r="K50" i="9"/>
  <c r="C101" i="13"/>
  <c r="C49" i="9"/>
  <c r="F96" i="14"/>
  <c r="F157" i="6" s="1"/>
  <c r="N252" i="16"/>
  <c r="F251" i="16"/>
  <c r="N249" i="16"/>
  <c r="F191" i="15"/>
  <c r="F243" i="16"/>
  <c r="N241" i="16"/>
  <c r="F240" i="16"/>
  <c r="N178" i="15"/>
  <c r="N235" i="16"/>
  <c r="N233" i="16"/>
  <c r="F232" i="16"/>
  <c r="F229" i="16"/>
  <c r="F227" i="16"/>
  <c r="N226" i="16"/>
  <c r="N224" i="16"/>
  <c r="F223" i="16"/>
  <c r="N221" i="16"/>
  <c r="L208" i="16"/>
  <c r="D163" i="16"/>
  <c r="D252" i="17"/>
  <c r="B163" i="17"/>
  <c r="L159" i="17"/>
  <c r="C129" i="12"/>
  <c r="C121" i="12"/>
  <c r="C115" i="12" s="1"/>
  <c r="K120" i="12"/>
  <c r="K117" i="12"/>
  <c r="C116" i="12"/>
  <c r="C107" i="12"/>
  <c r="C26" i="8"/>
  <c r="C10" i="8"/>
  <c r="K10" i="8"/>
  <c r="C103" i="12"/>
  <c r="C100" i="12"/>
  <c r="J10" i="9"/>
  <c r="B101" i="13"/>
  <c r="J99" i="13"/>
  <c r="M64" i="14"/>
  <c r="E96" i="14"/>
  <c r="E157" i="6" s="1"/>
  <c r="M48" i="6"/>
  <c r="E47" i="6"/>
  <c r="M45" i="6"/>
  <c r="E41" i="6"/>
  <c r="L195" i="15"/>
  <c r="F160" i="15"/>
  <c r="F158" i="15" s="1"/>
  <c r="E215" i="15"/>
  <c r="E213" i="15"/>
  <c r="E208" i="15"/>
  <c r="E205" i="15"/>
  <c r="E200" i="15" s="1"/>
  <c r="M211" i="15"/>
  <c r="E196" i="15"/>
  <c r="E191" i="15"/>
  <c r="E187" i="15"/>
  <c r="E183" i="15" s="1"/>
  <c r="M178" i="15"/>
  <c r="K208" i="16"/>
  <c r="C163" i="16"/>
  <c r="N213" i="16"/>
  <c r="N207" i="16"/>
  <c r="N202" i="16"/>
  <c r="F194" i="16"/>
  <c r="F185" i="16"/>
  <c r="F179" i="16"/>
  <c r="F176" i="16"/>
  <c r="F172" i="16"/>
  <c r="F169" i="16"/>
  <c r="N164" i="16"/>
  <c r="C252" i="17"/>
  <c r="H240" i="17"/>
  <c r="Q162" i="17"/>
  <c r="Q158" i="17" s="1"/>
  <c r="K159" i="17"/>
  <c r="Q230" i="20"/>
  <c r="Q230" i="19"/>
  <c r="Q222" i="19"/>
  <c r="Q165" i="19"/>
  <c r="Q159" i="19"/>
  <c r="Q168" i="19"/>
  <c r="Q163" i="19"/>
  <c r="Q170" i="19"/>
  <c r="B129" i="12"/>
  <c r="J128" i="12"/>
  <c r="B151" i="12"/>
  <c r="J147" i="12"/>
  <c r="B146" i="12"/>
  <c r="B107" i="12"/>
  <c r="J10" i="8"/>
  <c r="B139" i="12"/>
  <c r="B100" i="12"/>
  <c r="Q10" i="9"/>
  <c r="I10" i="9"/>
  <c r="Q100" i="13"/>
  <c r="I99" i="13"/>
  <c r="D207" i="15"/>
  <c r="N164" i="15"/>
  <c r="D215" i="15"/>
  <c r="D213" i="15"/>
  <c r="D208" i="15"/>
  <c r="D254" i="16"/>
  <c r="D202" i="15"/>
  <c r="D196" i="15"/>
  <c r="L246" i="17"/>
  <c r="D191" i="15"/>
  <c r="D240" i="16"/>
  <c r="D202" i="16"/>
  <c r="M215" i="16"/>
  <c r="M213" i="16"/>
  <c r="M207" i="16"/>
  <c r="M202" i="16"/>
  <c r="E179" i="16"/>
  <c r="E176" i="16"/>
  <c r="E174" i="16"/>
  <c r="E172" i="16"/>
  <c r="E169" i="16"/>
  <c r="E163" i="16"/>
  <c r="E160" i="16"/>
  <c r="B252" i="17"/>
  <c r="E240" i="17"/>
  <c r="G221" i="17"/>
  <c r="P162" i="17"/>
  <c r="C75" i="18"/>
  <c r="I128" i="12"/>
  <c r="I120" i="12"/>
  <c r="I117" i="12"/>
  <c r="Q111" i="12"/>
  <c r="Q106" i="12"/>
  <c r="I10" i="8"/>
  <c r="I101" i="12"/>
  <c r="Q99" i="12"/>
  <c r="H10" i="9"/>
  <c r="P100" i="13"/>
  <c r="H99" i="13"/>
  <c r="C47" i="6"/>
  <c r="C41" i="6"/>
  <c r="C35" i="6"/>
  <c r="M164" i="15"/>
  <c r="C215" i="15"/>
  <c r="C213" i="15"/>
  <c r="C208" i="15"/>
  <c r="C205" i="15"/>
  <c r="C202" i="15"/>
  <c r="K211" i="15"/>
  <c r="L215" i="16"/>
  <c r="L207" i="16"/>
  <c r="D204" i="16"/>
  <c r="D253" i="16"/>
  <c r="L202" i="16"/>
  <c r="L251" i="16"/>
  <c r="D201" i="16"/>
  <c r="D250" i="16"/>
  <c r="L245" i="16"/>
  <c r="D176" i="16"/>
  <c r="D169" i="16"/>
  <c r="L171" i="16"/>
  <c r="D160" i="16"/>
  <c r="D158" i="16" s="1"/>
  <c r="Q251" i="17"/>
  <c r="D240" i="17"/>
  <c r="E221" i="17"/>
  <c r="H187" i="17"/>
  <c r="O162" i="17"/>
  <c r="H101" i="12"/>
  <c r="P99" i="12"/>
  <c r="O15" i="9"/>
  <c r="G102" i="13"/>
  <c r="G50" i="9"/>
  <c r="O100" i="13"/>
  <c r="O48" i="9"/>
  <c r="G99" i="13"/>
  <c r="G47" i="9"/>
  <c r="M76" i="14"/>
  <c r="M105" i="6" s="1"/>
  <c r="Q163" i="15"/>
  <c r="Q158" i="15" s="1"/>
  <c r="P161" i="15"/>
  <c r="B213" i="15"/>
  <c r="B208" i="15"/>
  <c r="B191" i="15"/>
  <c r="K215" i="16"/>
  <c r="K213" i="16"/>
  <c r="K207" i="16"/>
  <c r="K202" i="16"/>
  <c r="C169" i="16"/>
  <c r="K171" i="16"/>
  <c r="K161" i="16"/>
  <c r="C240" i="17"/>
  <c r="G187" i="17"/>
  <c r="F162" i="17"/>
  <c r="G123" i="12"/>
  <c r="O15" i="8"/>
  <c r="O108" i="12"/>
  <c r="G26" i="8"/>
  <c r="O10" i="8"/>
  <c r="G101" i="12"/>
  <c r="G98" i="12" s="1"/>
  <c r="F10" i="9"/>
  <c r="F102" i="13"/>
  <c r="F99" i="13"/>
  <c r="Q49" i="6"/>
  <c r="Q34" i="6"/>
  <c r="D192" i="15"/>
  <c r="P163" i="15"/>
  <c r="N161" i="15"/>
  <c r="N159" i="15"/>
  <c r="Q212" i="15"/>
  <c r="Q204" i="15"/>
  <c r="I213" i="15"/>
  <c r="I200" i="15" s="1"/>
  <c r="I197" i="15"/>
  <c r="I194" i="15"/>
  <c r="I185" i="15"/>
  <c r="J171" i="16"/>
  <c r="J180" i="16"/>
  <c r="J164" i="16"/>
  <c r="J158" i="16" s="1"/>
  <c r="J159" i="16"/>
  <c r="J162" i="16"/>
  <c r="N186" i="17"/>
  <c r="P243" i="20"/>
  <c r="P200" i="20"/>
  <c r="H196" i="20"/>
  <c r="H207" i="20"/>
  <c r="H162" i="20"/>
  <c r="H170" i="20"/>
  <c r="H159" i="20"/>
  <c r="F128" i="12"/>
  <c r="F153" i="12"/>
  <c r="N118" i="12"/>
  <c r="N111" i="12"/>
  <c r="N142" i="12"/>
  <c r="N141" i="12"/>
  <c r="N140" i="12"/>
  <c r="F10" i="8"/>
  <c r="N138" i="12"/>
  <c r="F101" i="12"/>
  <c r="E10" i="9"/>
  <c r="E99" i="13"/>
  <c r="M159" i="15"/>
  <c r="P257" i="17"/>
  <c r="P255" i="17"/>
  <c r="P204" i="15"/>
  <c r="L249" i="16"/>
  <c r="M206" i="16"/>
  <c r="M201" i="16"/>
  <c r="Q94" i="14"/>
  <c r="Q206" i="16"/>
  <c r="I178" i="16"/>
  <c r="I180" i="16"/>
  <c r="I171" i="16"/>
  <c r="P242" i="17"/>
  <c r="M210" i="21"/>
  <c r="M246" i="21"/>
  <c r="E196" i="21"/>
  <c r="E239" i="21"/>
  <c r="E179" i="21"/>
  <c r="E230" i="21"/>
  <c r="M228" i="21"/>
  <c r="M177" i="21"/>
  <c r="E176" i="21"/>
  <c r="E227" i="21"/>
  <c r="M224" i="21"/>
  <c r="M172" i="21"/>
  <c r="M220" i="21"/>
  <c r="M163" i="21"/>
  <c r="M161" i="21"/>
  <c r="M218" i="21"/>
  <c r="E217" i="21"/>
  <c r="E160" i="21"/>
  <c r="M158" i="21"/>
  <c r="M215" i="21"/>
  <c r="E123" i="12"/>
  <c r="M120" i="12"/>
  <c r="E101" i="12"/>
  <c r="D99" i="13"/>
  <c r="D209" i="15"/>
  <c r="M163" i="15"/>
  <c r="L161" i="15"/>
  <c r="L159" i="15"/>
  <c r="O212" i="15"/>
  <c r="G197" i="15"/>
  <c r="G194" i="15"/>
  <c r="L206" i="16"/>
  <c r="L201" i="16"/>
  <c r="L200" i="16" s="1"/>
  <c r="E180" i="16"/>
  <c r="P215" i="16"/>
  <c r="P206" i="16"/>
  <c r="H178" i="16"/>
  <c r="H180" i="16"/>
  <c r="H171" i="16"/>
  <c r="H169" i="16"/>
  <c r="H179" i="16"/>
  <c r="H164" i="16"/>
  <c r="H162" i="16"/>
  <c r="O242" i="17"/>
  <c r="D128" i="12"/>
  <c r="D10" i="8"/>
  <c r="K15" i="9"/>
  <c r="C50" i="9"/>
  <c r="K100" i="13"/>
  <c r="K48" i="9"/>
  <c r="C99" i="13"/>
  <c r="C47" i="9"/>
  <c r="L163" i="15"/>
  <c r="F194" i="15"/>
  <c r="D246" i="16"/>
  <c r="K206" i="16"/>
  <c r="K201" i="16"/>
  <c r="D180" i="16"/>
  <c r="O201" i="16"/>
  <c r="O206" i="16"/>
  <c r="G198" i="16"/>
  <c r="G191" i="16"/>
  <c r="G189" i="16"/>
  <c r="G187" i="16"/>
  <c r="G184" i="16"/>
  <c r="O180" i="16"/>
  <c r="O178" i="16"/>
  <c r="O173" i="16"/>
  <c r="O168" i="16"/>
  <c r="O164" i="16"/>
  <c r="O159" i="16"/>
  <c r="G163" i="16"/>
  <c r="G164" i="16"/>
  <c r="G162" i="16"/>
  <c r="M242" i="17"/>
  <c r="L246" i="21"/>
  <c r="L210" i="21"/>
  <c r="L199" i="21"/>
  <c r="L207" i="21"/>
  <c r="K237" i="21"/>
  <c r="O170" i="23"/>
  <c r="O164" i="23"/>
  <c r="P210" i="19"/>
  <c r="E210" i="20"/>
  <c r="L172" i="21"/>
  <c r="J199" i="21"/>
  <c r="J207" i="21"/>
  <c r="J163" i="21"/>
  <c r="J220" i="21"/>
  <c r="K172" i="21"/>
  <c r="I206" i="21"/>
  <c r="I207" i="21"/>
  <c r="G204" i="23"/>
  <c r="E164" i="23"/>
  <c r="E204" i="23"/>
  <c r="M170" i="23"/>
  <c r="M164" i="23"/>
  <c r="P241" i="21"/>
  <c r="P198" i="21"/>
  <c r="K170" i="23"/>
  <c r="K164" i="23"/>
  <c r="K74" i="22"/>
  <c r="K174" i="24"/>
  <c r="K167" i="24"/>
  <c r="K169" i="24"/>
  <c r="K164" i="24"/>
  <c r="G159" i="20"/>
  <c r="N241" i="21"/>
  <c r="N198" i="21"/>
  <c r="N194" i="21" s="1"/>
  <c r="F163" i="21"/>
  <c r="F220" i="21"/>
  <c r="F161" i="21"/>
  <c r="F218" i="21"/>
  <c r="N159" i="21"/>
  <c r="N216" i="21"/>
  <c r="F158" i="21"/>
  <c r="F215" i="21"/>
  <c r="K183" i="19"/>
  <c r="K181" i="19"/>
  <c r="H172" i="20"/>
  <c r="H166" i="20"/>
  <c r="H163" i="20"/>
  <c r="H161" i="20"/>
  <c r="H158" i="20"/>
  <c r="C239" i="21"/>
  <c r="K215" i="21"/>
  <c r="E228" i="21"/>
  <c r="E177" i="21"/>
  <c r="E161" i="21"/>
  <c r="E218" i="21"/>
  <c r="M159" i="21"/>
  <c r="M216" i="21"/>
  <c r="E158" i="21"/>
  <c r="E215" i="21"/>
  <c r="Q168" i="23"/>
  <c r="Q166" i="23"/>
  <c r="Q157" i="23"/>
  <c r="Q155" i="23"/>
  <c r="Q149" i="23"/>
  <c r="Q147" i="23"/>
  <c r="Q144" i="23"/>
  <c r="Q143" i="23" s="1"/>
  <c r="I139" i="23"/>
  <c r="J183" i="19"/>
  <c r="G170" i="20"/>
  <c r="G172" i="20"/>
  <c r="G166" i="20"/>
  <c r="G163" i="20"/>
  <c r="G158" i="20"/>
  <c r="D230" i="21"/>
  <c r="L241" i="21"/>
  <c r="L198" i="21"/>
  <c r="L238" i="21"/>
  <c r="L195" i="21"/>
  <c r="L235" i="21"/>
  <c r="L191" i="21"/>
  <c r="D228" i="21"/>
  <c r="D177" i="21"/>
  <c r="D161" i="21"/>
  <c r="D218" i="21"/>
  <c r="L159" i="21"/>
  <c r="L216" i="21"/>
  <c r="D158" i="21"/>
  <c r="D215" i="21"/>
  <c r="P155" i="23"/>
  <c r="P149" i="23"/>
  <c r="P147" i="23"/>
  <c r="P144" i="23"/>
  <c r="I183" i="19"/>
  <c r="Q166" i="19"/>
  <c r="F170" i="20"/>
  <c r="F167" i="20"/>
  <c r="F166" i="20"/>
  <c r="C230" i="21"/>
  <c r="K235" i="21"/>
  <c r="K191" i="21"/>
  <c r="C188" i="21"/>
  <c r="C233" i="21"/>
  <c r="C221" i="21"/>
  <c r="C220" i="21"/>
  <c r="C163" i="21"/>
  <c r="K162" i="21"/>
  <c r="C161" i="21"/>
  <c r="C218" i="21"/>
  <c r="K159" i="21"/>
  <c r="K216" i="21"/>
  <c r="C158" i="21"/>
  <c r="C215" i="21"/>
  <c r="O158" i="23"/>
  <c r="O168" i="23"/>
  <c r="O208" i="23"/>
  <c r="O155" i="23"/>
  <c r="O149" i="23"/>
  <c r="O147" i="23"/>
  <c r="H150" i="28"/>
  <c r="H116" i="27"/>
  <c r="H148" i="28"/>
  <c r="H112" i="27"/>
  <c r="P114" i="27"/>
  <c r="P108" i="27"/>
  <c r="P109" i="27"/>
  <c r="P241" i="20"/>
  <c r="H227" i="20"/>
  <c r="P220" i="20"/>
  <c r="P215" i="20"/>
  <c r="E170" i="20"/>
  <c r="E166" i="20"/>
  <c r="E163" i="20"/>
  <c r="K246" i="21"/>
  <c r="I199" i="21"/>
  <c r="I194" i="21" s="1"/>
  <c r="L177" i="21"/>
  <c r="F171" i="23"/>
  <c r="F209" i="24"/>
  <c r="N195" i="24"/>
  <c r="N147" i="23"/>
  <c r="I209" i="25"/>
  <c r="I171" i="25"/>
  <c r="Q166" i="25"/>
  <c r="Q206" i="25"/>
  <c r="I165" i="25"/>
  <c r="I205" i="25"/>
  <c r="Q163" i="25"/>
  <c r="Q203" i="25"/>
  <c r="Q149" i="25"/>
  <c r="Q197" i="25"/>
  <c r="I135" i="25"/>
  <c r="I186" i="25"/>
  <c r="Q182" i="25"/>
  <c r="Q131" i="25"/>
  <c r="I130" i="25"/>
  <c r="I181" i="25"/>
  <c r="G246" i="20"/>
  <c r="O241" i="20"/>
  <c r="O220" i="20"/>
  <c r="O215" i="20"/>
  <c r="D170" i="20"/>
  <c r="D166" i="20"/>
  <c r="I246" i="21"/>
  <c r="K238" i="21"/>
  <c r="C217" i="21"/>
  <c r="H199" i="21"/>
  <c r="C185" i="21"/>
  <c r="K177" i="21"/>
  <c r="G136" i="23"/>
  <c r="E211" i="23"/>
  <c r="E175" i="23"/>
  <c r="E209" i="23"/>
  <c r="E171" i="23"/>
  <c r="E205" i="23"/>
  <c r="E165" i="23"/>
  <c r="E162" i="23" s="1"/>
  <c r="M149" i="23"/>
  <c r="M147" i="23"/>
  <c r="K172" i="24"/>
  <c r="L178" i="15"/>
  <c r="L167" i="15" s="1"/>
  <c r="D232" i="16"/>
  <c r="L230" i="16"/>
  <c r="D227" i="16"/>
  <c r="L164" i="15"/>
  <c r="L224" i="16"/>
  <c r="D223" i="16"/>
  <c r="J173" i="16"/>
  <c r="C206" i="17"/>
  <c r="C253" i="17"/>
  <c r="C204" i="17"/>
  <c r="K190" i="17"/>
  <c r="I81" i="18"/>
  <c r="M232" i="19"/>
  <c r="M168" i="19"/>
  <c r="O163" i="19"/>
  <c r="F237" i="21"/>
  <c r="N172" i="19"/>
  <c r="N170" i="19"/>
  <c r="N166" i="19"/>
  <c r="N163" i="19"/>
  <c r="D158" i="20"/>
  <c r="K181" i="20"/>
  <c r="C172" i="20"/>
  <c r="C170" i="20"/>
  <c r="C166" i="20"/>
  <c r="C163" i="20"/>
  <c r="C161" i="20"/>
  <c r="G246" i="21"/>
  <c r="P159" i="21"/>
  <c r="C198" i="23"/>
  <c r="K171" i="23"/>
  <c r="K158" i="23"/>
  <c r="L166" i="23"/>
  <c r="K178" i="15"/>
  <c r="K171" i="15"/>
  <c r="C174" i="15"/>
  <c r="C227" i="17"/>
  <c r="K226" i="17"/>
  <c r="Q204" i="16"/>
  <c r="I173" i="16"/>
  <c r="B206" i="17"/>
  <c r="C164" i="17"/>
  <c r="M97" i="18"/>
  <c r="P51" i="18"/>
  <c r="P60" i="6" s="1"/>
  <c r="P133" i="6" s="1"/>
  <c r="I232" i="19"/>
  <c r="H191" i="19"/>
  <c r="M163" i="19"/>
  <c r="H159" i="19"/>
  <c r="E246" i="20"/>
  <c r="M202" i="19"/>
  <c r="M241" i="20"/>
  <c r="E209" i="19"/>
  <c r="E234" i="20"/>
  <c r="E232" i="20"/>
  <c r="M231" i="20"/>
  <c r="M220" i="20"/>
  <c r="J199" i="20"/>
  <c r="B190" i="20"/>
  <c r="B188" i="20"/>
  <c r="B182" i="20"/>
  <c r="B170" i="20"/>
  <c r="B166" i="20"/>
  <c r="E246" i="21"/>
  <c r="K229" i="21"/>
  <c r="J158" i="23"/>
  <c r="P210" i="16"/>
  <c r="P204" i="16"/>
  <c r="P189" i="16"/>
  <c r="H173" i="16"/>
  <c r="I190" i="17"/>
  <c r="F81" i="18"/>
  <c r="F110" i="6" s="1"/>
  <c r="H168" i="19"/>
  <c r="I163" i="19"/>
  <c r="G159" i="19"/>
  <c r="L202" i="19"/>
  <c r="L241" i="20"/>
  <c r="L195" i="19"/>
  <c r="D234" i="20"/>
  <c r="D181" i="19"/>
  <c r="L172" i="19"/>
  <c r="L220" i="20"/>
  <c r="D159" i="19"/>
  <c r="I199" i="20"/>
  <c r="Q187" i="20"/>
  <c r="Q181" i="20"/>
  <c r="I187" i="20"/>
  <c r="C246" i="21"/>
  <c r="L218" i="21"/>
  <c r="J210" i="21"/>
  <c r="Q198" i="21"/>
  <c r="J147" i="23"/>
  <c r="I180" i="15"/>
  <c r="Q176" i="15"/>
  <c r="I173" i="15"/>
  <c r="Q169" i="15"/>
  <c r="Q167" i="15" s="1"/>
  <c r="O212" i="16"/>
  <c r="O210" i="16"/>
  <c r="O204" i="16"/>
  <c r="G197" i="16"/>
  <c r="G192" i="16"/>
  <c r="G188" i="16"/>
  <c r="G185" i="16"/>
  <c r="O189" i="16"/>
  <c r="O183" i="16" s="1"/>
  <c r="G178" i="16"/>
  <c r="O174" i="16"/>
  <c r="G173" i="16"/>
  <c r="G167" i="16" s="1"/>
  <c r="O163" i="16"/>
  <c r="O158" i="16" s="1"/>
  <c r="G159" i="16"/>
  <c r="P196" i="17"/>
  <c r="H190" i="17"/>
  <c r="E81" i="18"/>
  <c r="E244" i="19"/>
  <c r="E159" i="19"/>
  <c r="K202" i="19"/>
  <c r="K195" i="19"/>
  <c r="K194" i="19" s="1"/>
  <c r="C207" i="19"/>
  <c r="C232" i="20"/>
  <c r="K231" i="20"/>
  <c r="K172" i="19"/>
  <c r="K157" i="19" s="1"/>
  <c r="K163" i="19"/>
  <c r="H209" i="20"/>
  <c r="H244" i="20"/>
  <c r="P181" i="20"/>
  <c r="H168" i="20"/>
  <c r="P160" i="20"/>
  <c r="K218" i="21"/>
  <c r="O216" i="21"/>
  <c r="H210" i="21"/>
  <c r="I147" i="23"/>
  <c r="I211" i="25"/>
  <c r="H180" i="15"/>
  <c r="P179" i="15"/>
  <c r="P176" i="15"/>
  <c r="P172" i="15"/>
  <c r="N212" i="16"/>
  <c r="N204" i="16"/>
  <c r="F192" i="16"/>
  <c r="F188" i="16"/>
  <c r="F178" i="16"/>
  <c r="F162" i="16"/>
  <c r="O196" i="17"/>
  <c r="O189" i="17"/>
  <c r="G190" i="17"/>
  <c r="P164" i="17"/>
  <c r="G177" i="19"/>
  <c r="E168" i="19"/>
  <c r="J202" i="19"/>
  <c r="J198" i="19"/>
  <c r="J195" i="19"/>
  <c r="J190" i="19"/>
  <c r="J177" i="19"/>
  <c r="J170" i="19"/>
  <c r="J167" i="19"/>
  <c r="G199" i="20"/>
  <c r="G168" i="20"/>
  <c r="O160" i="20"/>
  <c r="J218" i="21"/>
  <c r="F210" i="21"/>
  <c r="K168" i="23"/>
  <c r="E157" i="23"/>
  <c r="G147" i="23"/>
  <c r="P133" i="24"/>
  <c r="P135" i="24"/>
  <c r="P129" i="24" s="1"/>
  <c r="G180" i="15"/>
  <c r="O179" i="15"/>
  <c r="O176" i="15"/>
  <c r="G173" i="15"/>
  <c r="G167" i="15" s="1"/>
  <c r="O169" i="15"/>
  <c r="G226" i="17"/>
  <c r="O225" i="17"/>
  <c r="M212" i="16"/>
  <c r="M204" i="16"/>
  <c r="E197" i="16"/>
  <c r="E194" i="16"/>
  <c r="E192" i="16"/>
  <c r="E190" i="16"/>
  <c r="E188" i="16"/>
  <c r="E185" i="16"/>
  <c r="E183" i="16" s="1"/>
  <c r="E178" i="16"/>
  <c r="E173" i="16"/>
  <c r="E164" i="16"/>
  <c r="E162" i="16"/>
  <c r="F207" i="17"/>
  <c r="F205" i="17"/>
  <c r="N189" i="17"/>
  <c r="F242" i="17"/>
  <c r="F186" i="17"/>
  <c r="F183" i="17" s="1"/>
  <c r="O164" i="17"/>
  <c r="M96" i="18"/>
  <c r="M94" i="18" s="1"/>
  <c r="D51" i="18"/>
  <c r="D60" i="6" s="1"/>
  <c r="P176" i="19"/>
  <c r="P175" i="19" s="1"/>
  <c r="Q158" i="19"/>
  <c r="Q244" i="20"/>
  <c r="I202" i="19"/>
  <c r="Q196" i="19"/>
  <c r="I231" i="20"/>
  <c r="Q229" i="20"/>
  <c r="Q223" i="20"/>
  <c r="I167" i="19"/>
  <c r="I221" i="20"/>
  <c r="I218" i="20"/>
  <c r="I218" i="21"/>
  <c r="O167" i="23"/>
  <c r="L257" i="16"/>
  <c r="L255" i="16"/>
  <c r="L247" i="16"/>
  <c r="D194" i="16"/>
  <c r="D244" i="16"/>
  <c r="L242" i="16"/>
  <c r="L187" i="16"/>
  <c r="D178" i="16"/>
  <c r="L176" i="16"/>
  <c r="E207" i="17"/>
  <c r="E205" i="17"/>
  <c r="N164" i="17"/>
  <c r="N158" i="17" s="1"/>
  <c r="I96" i="18"/>
  <c r="Q215" i="19"/>
  <c r="P158" i="19"/>
  <c r="P207" i="19"/>
  <c r="H202" i="19"/>
  <c r="H200" i="19"/>
  <c r="H241" i="20"/>
  <c r="P239" i="20"/>
  <c r="H170" i="19"/>
  <c r="P223" i="21"/>
  <c r="H167" i="19"/>
  <c r="H218" i="20"/>
  <c r="E199" i="20"/>
  <c r="M181" i="20"/>
  <c r="E162" i="20"/>
  <c r="O241" i="21"/>
  <c r="H218" i="21"/>
  <c r="D176" i="21"/>
  <c r="M167" i="23"/>
  <c r="Q192" i="25"/>
  <c r="E168" i="15"/>
  <c r="E164" i="15"/>
  <c r="K212" i="16"/>
  <c r="K204" i="16"/>
  <c r="C194" i="16"/>
  <c r="K187" i="16"/>
  <c r="K183" i="16" s="1"/>
  <c r="K176" i="16"/>
  <c r="C164" i="16"/>
  <c r="K163" i="16"/>
  <c r="D242" i="17"/>
  <c r="D186" i="17"/>
  <c r="D177" i="17"/>
  <c r="M164" i="17"/>
  <c r="E96" i="18"/>
  <c r="E94" i="18" s="1"/>
  <c r="H190" i="19"/>
  <c r="H184" i="19"/>
  <c r="L176" i="19"/>
  <c r="L175" i="19" s="1"/>
  <c r="O158" i="19"/>
  <c r="O244" i="20"/>
  <c r="G202" i="19"/>
  <c r="G241" i="20"/>
  <c r="O239" i="20"/>
  <c r="G182" i="19"/>
  <c r="G170" i="19"/>
  <c r="O223" i="20"/>
  <c r="G167" i="19"/>
  <c r="G221" i="20"/>
  <c r="G218" i="20"/>
  <c r="L246" i="20"/>
  <c r="D207" i="20"/>
  <c r="D244" i="20"/>
  <c r="D242" i="20"/>
  <c r="D239" i="20"/>
  <c r="L230" i="20"/>
  <c r="D180" i="20"/>
  <c r="D219" i="20"/>
  <c r="M241" i="21"/>
  <c r="G218" i="21"/>
  <c r="L197" i="21"/>
  <c r="C176" i="21"/>
  <c r="K167" i="23"/>
  <c r="G135" i="23"/>
  <c r="L172" i="15"/>
  <c r="J204" i="16"/>
  <c r="J200" i="16" s="1"/>
  <c r="J187" i="16"/>
  <c r="J176" i="16"/>
  <c r="B164" i="16"/>
  <c r="C207" i="17"/>
  <c r="C205" i="17"/>
  <c r="C242" i="17"/>
  <c r="C186" i="17"/>
  <c r="P198" i="19"/>
  <c r="G190" i="19"/>
  <c r="K176" i="19"/>
  <c r="L166" i="19"/>
  <c r="N209" i="19"/>
  <c r="N207" i="19"/>
  <c r="N201" i="19"/>
  <c r="N196" i="19"/>
  <c r="L233" i="20"/>
  <c r="E196" i="20"/>
  <c r="C207" i="20"/>
  <c r="C178" i="20"/>
  <c r="C168" i="20"/>
  <c r="C162" i="20"/>
  <c r="K172" i="20"/>
  <c r="K241" i="21"/>
  <c r="J197" i="21"/>
  <c r="B176" i="21"/>
  <c r="L163" i="21"/>
  <c r="P246" i="21"/>
  <c r="P210" i="21"/>
  <c r="H207" i="21"/>
  <c r="H203" i="21"/>
  <c r="P240" i="21"/>
  <c r="P197" i="21"/>
  <c r="P194" i="21" s="1"/>
  <c r="P81" i="18"/>
  <c r="P110" i="6" s="1"/>
  <c r="P207" i="21"/>
  <c r="H230" i="21"/>
  <c r="H179" i="21"/>
  <c r="H176" i="21"/>
  <c r="H227" i="21"/>
  <c r="P163" i="21"/>
  <c r="P220" i="21"/>
  <c r="K174" i="15"/>
  <c r="K234" i="17"/>
  <c r="I176" i="16"/>
  <c r="B207" i="17"/>
  <c r="B205" i="17"/>
  <c r="B242" i="17"/>
  <c r="B186" i="17"/>
  <c r="K164" i="17"/>
  <c r="D184" i="19"/>
  <c r="D176" i="19"/>
  <c r="K166" i="19"/>
  <c r="M209" i="19"/>
  <c r="E245" i="20"/>
  <c r="M244" i="20"/>
  <c r="M239" i="20"/>
  <c r="M235" i="20"/>
  <c r="E231" i="20"/>
  <c r="M223" i="20"/>
  <c r="E218" i="20"/>
  <c r="M216" i="20"/>
  <c r="D227" i="20"/>
  <c r="B209" i="20"/>
  <c r="I197" i="21"/>
  <c r="K163" i="21"/>
  <c r="G203" i="21"/>
  <c r="G176" i="21"/>
  <c r="G227" i="21"/>
  <c r="H76" i="22"/>
  <c r="H167" i="6" s="1"/>
  <c r="F78" i="22"/>
  <c r="F169" i="6" s="1"/>
  <c r="F166" i="25"/>
  <c r="F206" i="25"/>
  <c r="F163" i="25"/>
  <c r="F203" i="25"/>
  <c r="F195" i="25"/>
  <c r="F147" i="25"/>
  <c r="N145" i="25"/>
  <c r="N193" i="25"/>
  <c r="F131" i="25"/>
  <c r="F182" i="25"/>
  <c r="P213" i="16"/>
  <c r="H257" i="16"/>
  <c r="P207" i="16"/>
  <c r="H176" i="16"/>
  <c r="H172" i="16"/>
  <c r="H167" i="16" s="1"/>
  <c r="Q197" i="17"/>
  <c r="Q190" i="17"/>
  <c r="J164" i="17"/>
  <c r="I95" i="18"/>
  <c r="I94" i="18" s="1"/>
  <c r="D183" i="19"/>
  <c r="C176" i="19"/>
  <c r="L209" i="19"/>
  <c r="L203" i="19"/>
  <c r="L239" i="20"/>
  <c r="D190" i="19"/>
  <c r="D231" i="20"/>
  <c r="D221" i="21"/>
  <c r="D218" i="20"/>
  <c r="L216" i="20"/>
  <c r="D164" i="20"/>
  <c r="Q190" i="20"/>
  <c r="Q184" i="20"/>
  <c r="F197" i="21"/>
  <c r="I163" i="21"/>
  <c r="N246" i="21"/>
  <c r="N210" i="21"/>
  <c r="F207" i="21"/>
  <c r="F203" i="21"/>
  <c r="N240" i="21"/>
  <c r="N197" i="21"/>
  <c r="F176" i="21"/>
  <c r="F227" i="21"/>
  <c r="N163" i="21"/>
  <c r="N220" i="21"/>
  <c r="E167" i="23"/>
  <c r="O145" i="23"/>
  <c r="P167" i="24"/>
  <c r="P162" i="24" s="1"/>
  <c r="K74" i="26"/>
  <c r="K171" i="6" s="1"/>
  <c r="K56" i="26"/>
  <c r="M128" i="27"/>
  <c r="M102" i="27"/>
  <c r="L146" i="24"/>
  <c r="I96" i="28"/>
  <c r="E155" i="28"/>
  <c r="E151" i="28"/>
  <c r="M135" i="28"/>
  <c r="M97" i="28"/>
  <c r="E134" i="28"/>
  <c r="E96" i="28"/>
  <c r="I159" i="29"/>
  <c r="Q101" i="29"/>
  <c r="C97" i="29"/>
  <c r="K186" i="25"/>
  <c r="I105" i="28"/>
  <c r="P120" i="29"/>
  <c r="P114" i="29"/>
  <c r="J51" i="26"/>
  <c r="E128" i="27"/>
  <c r="E123" i="27" s="1"/>
  <c r="F118" i="27"/>
  <c r="F114" i="27"/>
  <c r="H109" i="29"/>
  <c r="H107" i="29" s="1"/>
  <c r="P138" i="24"/>
  <c r="P134" i="24"/>
  <c r="M135" i="27"/>
  <c r="M127" i="27"/>
  <c r="M100" i="27"/>
  <c r="E118" i="27"/>
  <c r="E114" i="27"/>
  <c r="E109" i="27"/>
  <c r="E101" i="27"/>
  <c r="N128" i="28"/>
  <c r="Q110" i="28"/>
  <c r="F114" i="28"/>
  <c r="B93" i="31"/>
  <c r="B119" i="31"/>
  <c r="M168" i="24"/>
  <c r="M166" i="24"/>
  <c r="M163" i="24"/>
  <c r="M157" i="24"/>
  <c r="E133" i="24"/>
  <c r="K181" i="25"/>
  <c r="N113" i="27"/>
  <c r="Q122" i="32"/>
  <c r="Q104" i="31"/>
  <c r="Q115" i="32"/>
  <c r="Q86" i="31"/>
  <c r="Q85" i="31"/>
  <c r="Q90" i="31"/>
  <c r="Q106" i="31"/>
  <c r="Q88" i="31"/>
  <c r="M87" i="33"/>
  <c r="M116" i="33"/>
  <c r="M113" i="33"/>
  <c r="M84" i="33"/>
  <c r="L163" i="24"/>
  <c r="K171" i="25"/>
  <c r="J78" i="22"/>
  <c r="J169" i="6" s="1"/>
  <c r="D37" i="30"/>
  <c r="D174" i="6" s="1"/>
  <c r="D34" i="30"/>
  <c r="P85" i="31"/>
  <c r="P90" i="31"/>
  <c r="P106" i="31"/>
  <c r="P88" i="31"/>
  <c r="P95" i="31"/>
  <c r="I52" i="37"/>
  <c r="I50" i="37" s="1"/>
  <c r="I73" i="37"/>
  <c r="K168" i="24"/>
  <c r="K166" i="24"/>
  <c r="K163" i="24"/>
  <c r="K26" i="8"/>
  <c r="C133" i="24"/>
  <c r="C132" i="25"/>
  <c r="P120" i="27"/>
  <c r="Q113" i="28"/>
  <c r="K102" i="29"/>
  <c r="K100" i="29"/>
  <c r="C37" i="30"/>
  <c r="C174" i="6" s="1"/>
  <c r="C34" i="30"/>
  <c r="O112" i="33"/>
  <c r="O90" i="31"/>
  <c r="O106" i="31"/>
  <c r="O88" i="31"/>
  <c r="O95" i="31"/>
  <c r="B170" i="24"/>
  <c r="K211" i="25"/>
  <c r="H78" i="22"/>
  <c r="H169" i="6" s="1"/>
  <c r="L158" i="28"/>
  <c r="F109" i="28"/>
  <c r="B37" i="30"/>
  <c r="B174" i="6" s="1"/>
  <c r="B34" i="30"/>
  <c r="B35" i="30"/>
  <c r="N90" i="31"/>
  <c r="N97" i="31"/>
  <c r="J97" i="28"/>
  <c r="J104" i="28"/>
  <c r="I154" i="29"/>
  <c r="I124" i="29"/>
  <c r="I123" i="29" s="1"/>
  <c r="I102" i="29"/>
  <c r="I100" i="29"/>
  <c r="M115" i="32"/>
  <c r="M86" i="31"/>
  <c r="M106" i="31"/>
  <c r="M99" i="31"/>
  <c r="M97" i="31"/>
  <c r="M95" i="31"/>
  <c r="M102" i="31"/>
  <c r="I97" i="28"/>
  <c r="I104" i="28"/>
  <c r="I100" i="28"/>
  <c r="P146" i="29"/>
  <c r="P110" i="29"/>
  <c r="L99" i="31"/>
  <c r="L97" i="31"/>
  <c r="L102" i="31"/>
  <c r="K166" i="23"/>
  <c r="K157" i="23"/>
  <c r="K149" i="23"/>
  <c r="G172" i="24"/>
  <c r="G168" i="24"/>
  <c r="G166" i="24"/>
  <c r="G157" i="24"/>
  <c r="G147" i="24"/>
  <c r="H211" i="25"/>
  <c r="F171" i="25"/>
  <c r="J146" i="25"/>
  <c r="N131" i="25"/>
  <c r="E136" i="25"/>
  <c r="K116" i="27"/>
  <c r="J112" i="27"/>
  <c r="L120" i="27"/>
  <c r="L115" i="27"/>
  <c r="H97" i="28"/>
  <c r="H104" i="28"/>
  <c r="H95" i="28" s="1"/>
  <c r="H100" i="28"/>
  <c r="K98" i="29"/>
  <c r="K95" i="29" s="1"/>
  <c r="G129" i="29"/>
  <c r="G159" i="29"/>
  <c r="O146" i="29"/>
  <c r="O110" i="29"/>
  <c r="K112" i="33"/>
  <c r="K97" i="31"/>
  <c r="K83" i="31" s="1"/>
  <c r="K102" i="31"/>
  <c r="K84" i="31"/>
  <c r="I95" i="32"/>
  <c r="I88" i="32"/>
  <c r="B211" i="24"/>
  <c r="B209" i="24"/>
  <c r="J206" i="24"/>
  <c r="B205" i="24"/>
  <c r="J163" i="23"/>
  <c r="J157" i="23"/>
  <c r="J197" i="24"/>
  <c r="J195" i="24"/>
  <c r="B194" i="24"/>
  <c r="J192" i="24"/>
  <c r="B186" i="24"/>
  <c r="B184" i="24"/>
  <c r="J182" i="24"/>
  <c r="F172" i="24"/>
  <c r="F168" i="24"/>
  <c r="N164" i="24"/>
  <c r="N162" i="24" s="1"/>
  <c r="F147" i="24"/>
  <c r="G211" i="25"/>
  <c r="E171" i="25"/>
  <c r="M163" i="25"/>
  <c r="G146" i="25"/>
  <c r="M131" i="25"/>
  <c r="D78" i="22"/>
  <c r="D169" i="6" s="1"/>
  <c r="E105" i="27"/>
  <c r="K115" i="27"/>
  <c r="K113" i="27"/>
  <c r="K108" i="27"/>
  <c r="C109" i="27"/>
  <c r="B125" i="28"/>
  <c r="O158" i="28"/>
  <c r="G150" i="28"/>
  <c r="G145" i="28"/>
  <c r="O121" i="28"/>
  <c r="O112" i="28"/>
  <c r="O137" i="28"/>
  <c r="I98" i="29"/>
  <c r="I95" i="29" s="1"/>
  <c r="F37" i="30"/>
  <c r="F174" i="6" s="1"/>
  <c r="F35" i="30"/>
  <c r="Q95" i="31"/>
  <c r="Q91" i="31"/>
  <c r="B108" i="31"/>
  <c r="B123" i="31"/>
  <c r="J97" i="31"/>
  <c r="J93" i="31"/>
  <c r="H206" i="21"/>
  <c r="P203" i="21"/>
  <c r="P199" i="21"/>
  <c r="M133" i="23"/>
  <c r="Q173" i="23"/>
  <c r="Q169" i="23"/>
  <c r="I168" i="23"/>
  <c r="I166" i="23"/>
  <c r="I162" i="23" s="1"/>
  <c r="I163" i="23"/>
  <c r="Q159" i="23"/>
  <c r="Q150" i="23"/>
  <c r="I149" i="23"/>
  <c r="Q148" i="23"/>
  <c r="Q145" i="23"/>
  <c r="I134" i="23"/>
  <c r="L167" i="24"/>
  <c r="M174" i="24"/>
  <c r="M173" i="24"/>
  <c r="E172" i="24"/>
  <c r="M170" i="24"/>
  <c r="M169" i="24"/>
  <c r="M164" i="24"/>
  <c r="M159" i="24"/>
  <c r="M148" i="24"/>
  <c r="E147" i="24"/>
  <c r="M145" i="24"/>
  <c r="E136" i="24"/>
  <c r="E211" i="25"/>
  <c r="O189" i="25"/>
  <c r="I163" i="25"/>
  <c r="F146" i="25"/>
  <c r="K131" i="25"/>
  <c r="B72" i="26"/>
  <c r="E76" i="26"/>
  <c r="E173" i="6" s="1"/>
  <c r="I145" i="27"/>
  <c r="J115" i="27"/>
  <c r="B128" i="28"/>
  <c r="Q108" i="28"/>
  <c r="N125" i="28"/>
  <c r="F118" i="28"/>
  <c r="N121" i="28"/>
  <c r="N112" i="28"/>
  <c r="F104" i="28"/>
  <c r="F102" i="28"/>
  <c r="K127" i="29"/>
  <c r="E127" i="29"/>
  <c r="E157" i="29"/>
  <c r="M146" i="29"/>
  <c r="M110" i="29"/>
  <c r="E56" i="26"/>
  <c r="D35" i="30"/>
  <c r="N91" i="31"/>
  <c r="Q87" i="31"/>
  <c r="Q99" i="31"/>
  <c r="I97" i="31"/>
  <c r="I93" i="31"/>
  <c r="O207" i="21"/>
  <c r="O203" i="21"/>
  <c r="O201" i="21"/>
  <c r="O199" i="21"/>
  <c r="O194" i="21" s="1"/>
  <c r="G166" i="21"/>
  <c r="P173" i="23"/>
  <c r="P169" i="23"/>
  <c r="H163" i="23"/>
  <c r="P159" i="23"/>
  <c r="P158" i="23"/>
  <c r="P145" i="23"/>
  <c r="L174" i="24"/>
  <c r="L145" i="24"/>
  <c r="L173" i="24"/>
  <c r="L170" i="24"/>
  <c r="D147" i="24"/>
  <c r="D131" i="24"/>
  <c r="B211" i="25"/>
  <c r="H163" i="25"/>
  <c r="P149" i="25"/>
  <c r="D146" i="25"/>
  <c r="G131" i="25"/>
  <c r="Q127" i="27"/>
  <c r="I120" i="27"/>
  <c r="Q118" i="27"/>
  <c r="I115" i="27"/>
  <c r="Q114" i="27"/>
  <c r="I111" i="27"/>
  <c r="Q109" i="27"/>
  <c r="I108" i="27"/>
  <c r="M158" i="28"/>
  <c r="E150" i="28"/>
  <c r="E145" i="28"/>
  <c r="M121" i="28"/>
  <c r="M112" i="28"/>
  <c r="M137" i="28"/>
  <c r="M99" i="28"/>
  <c r="M134" i="28"/>
  <c r="E104" i="28"/>
  <c r="E102" i="28"/>
  <c r="B113" i="31"/>
  <c r="Q102" i="31"/>
  <c r="M91" i="31"/>
  <c r="P87" i="31"/>
  <c r="P83" i="31" s="1"/>
  <c r="P107" i="31"/>
  <c r="P102" i="31"/>
  <c r="P99" i="31"/>
  <c r="P97" i="31"/>
  <c r="P84" i="31"/>
  <c r="H90" i="31"/>
  <c r="H99" i="31"/>
  <c r="H93" i="31"/>
  <c r="H34" i="34"/>
  <c r="H35" i="34"/>
  <c r="N199" i="21"/>
  <c r="M185" i="23"/>
  <c r="O173" i="23"/>
  <c r="O169" i="23"/>
  <c r="G168" i="23"/>
  <c r="G166" i="23"/>
  <c r="G163" i="23"/>
  <c r="O159" i="23"/>
  <c r="G149" i="23"/>
  <c r="O148" i="23"/>
  <c r="G134" i="23"/>
  <c r="J167" i="24"/>
  <c r="B157" i="24"/>
  <c r="K173" i="24"/>
  <c r="K170" i="24"/>
  <c r="C147" i="24"/>
  <c r="K145" i="24"/>
  <c r="C136" i="24"/>
  <c r="C134" i="24"/>
  <c r="C131" i="24"/>
  <c r="L203" i="25"/>
  <c r="E163" i="25"/>
  <c r="C146" i="25"/>
  <c r="F135" i="25"/>
  <c r="P127" i="27"/>
  <c r="P118" i="27"/>
  <c r="H115" i="27"/>
  <c r="F116" i="28"/>
  <c r="L121" i="28"/>
  <c r="L115" i="28"/>
  <c r="L113" i="28"/>
  <c r="L108" i="28"/>
  <c r="D104" i="28"/>
  <c r="D102" i="28"/>
  <c r="D96" i="28"/>
  <c r="Q134" i="29"/>
  <c r="C129" i="29"/>
  <c r="C159" i="29"/>
  <c r="C141" i="29"/>
  <c r="C105" i="29"/>
  <c r="Q105" i="31"/>
  <c r="Q94" i="31"/>
  <c r="O87" i="31"/>
  <c r="Q84" i="31"/>
  <c r="O107" i="31"/>
  <c r="O102" i="31"/>
  <c r="O100" i="31"/>
  <c r="O99" i="31"/>
  <c r="O120" i="33"/>
  <c r="O97" i="31"/>
  <c r="O83" i="31" s="1"/>
  <c r="O84" i="31"/>
  <c r="M199" i="21"/>
  <c r="N174" i="23"/>
  <c r="N173" i="23"/>
  <c r="F210" i="25"/>
  <c r="N169" i="23"/>
  <c r="F208" i="25"/>
  <c r="N159" i="23"/>
  <c r="F131" i="23"/>
  <c r="J173" i="24"/>
  <c r="J170" i="24"/>
  <c r="B147" i="24"/>
  <c r="B143" i="24" s="1"/>
  <c r="B134" i="24"/>
  <c r="B131" i="24"/>
  <c r="J132" i="24"/>
  <c r="P145" i="25"/>
  <c r="P77" i="22"/>
  <c r="P168" i="6" s="1"/>
  <c r="F71" i="26"/>
  <c r="K120" i="27"/>
  <c r="D115" i="27"/>
  <c r="O129" i="27"/>
  <c r="O127" i="27"/>
  <c r="O124" i="27"/>
  <c r="O116" i="27"/>
  <c r="G115" i="27"/>
  <c r="G113" i="27"/>
  <c r="G108" i="27"/>
  <c r="G104" i="27"/>
  <c r="G97" i="27"/>
  <c r="N124" i="28"/>
  <c r="E116" i="28"/>
  <c r="C157" i="28"/>
  <c r="K113" i="28"/>
  <c r="K115" i="28"/>
  <c r="C141" i="28"/>
  <c r="K137" i="28"/>
  <c r="K99" i="28"/>
  <c r="C136" i="28"/>
  <c r="P134" i="29"/>
  <c r="C111" i="29"/>
  <c r="P94" i="31"/>
  <c r="N87" i="31"/>
  <c r="N84" i="31"/>
  <c r="N102" i="31"/>
  <c r="J77" i="36"/>
  <c r="M182" i="23"/>
  <c r="M173" i="23"/>
  <c r="M169" i="23"/>
  <c r="M159" i="23"/>
  <c r="M148" i="23"/>
  <c r="I174" i="24"/>
  <c r="I173" i="24"/>
  <c r="I170" i="24"/>
  <c r="I169" i="24"/>
  <c r="I167" i="24"/>
  <c r="I164" i="24"/>
  <c r="I150" i="24"/>
  <c r="Q139" i="24"/>
  <c r="Q135" i="24"/>
  <c r="Q133" i="24"/>
  <c r="Q130" i="24"/>
  <c r="E160" i="25"/>
  <c r="C135" i="25"/>
  <c r="Q75" i="26"/>
  <c r="Q172" i="6" s="1"/>
  <c r="I74" i="26"/>
  <c r="I171" i="6" s="1"/>
  <c r="K111" i="27"/>
  <c r="F120" i="27"/>
  <c r="F115" i="27"/>
  <c r="B129" i="28"/>
  <c r="B124" i="28"/>
  <c r="J113" i="28"/>
  <c r="J108" i="28"/>
  <c r="J107" i="28" s="1"/>
  <c r="J99" i="28"/>
  <c r="B97" i="28"/>
  <c r="B96" i="28"/>
  <c r="Q110" i="29"/>
  <c r="Q107" i="29" s="1"/>
  <c r="Q128" i="29"/>
  <c r="O94" i="31"/>
  <c r="M87" i="31"/>
  <c r="M84" i="31"/>
  <c r="I123" i="33"/>
  <c r="I108" i="33"/>
  <c r="C206" i="21"/>
  <c r="C200" i="21"/>
  <c r="L173" i="23"/>
  <c r="L169" i="23"/>
  <c r="L159" i="23"/>
  <c r="D147" i="23"/>
  <c r="H174" i="24"/>
  <c r="H173" i="24"/>
  <c r="H170" i="24"/>
  <c r="H167" i="24"/>
  <c r="H162" i="24" s="1"/>
  <c r="H164" i="24"/>
  <c r="P170" i="24"/>
  <c r="H150" i="24"/>
  <c r="H145" i="24"/>
  <c r="H143" i="24" s="1"/>
  <c r="P152" i="24"/>
  <c r="P139" i="24"/>
  <c r="P130" i="24"/>
  <c r="L149" i="25"/>
  <c r="B135" i="25"/>
  <c r="N77" i="22"/>
  <c r="N168" i="6" s="1"/>
  <c r="Q56" i="26"/>
  <c r="M156" i="27"/>
  <c r="M129" i="27"/>
  <c r="E120" i="27"/>
  <c r="M118" i="27"/>
  <c r="E115" i="27"/>
  <c r="M114" i="27"/>
  <c r="E111" i="27"/>
  <c r="M109" i="27"/>
  <c r="E108" i="27"/>
  <c r="E104" i="27"/>
  <c r="Q118" i="28"/>
  <c r="F112" i="28"/>
  <c r="Q156" i="28"/>
  <c r="Q120" i="28"/>
  <c r="Q149" i="28"/>
  <c r="I113" i="28"/>
  <c r="I108" i="28"/>
  <c r="I139" i="28"/>
  <c r="I137" i="28"/>
  <c r="Q135" i="28"/>
  <c r="Q97" i="28"/>
  <c r="H136" i="29"/>
  <c r="P113" i="29"/>
  <c r="H146" i="29"/>
  <c r="H110" i="29"/>
  <c r="Q108" i="31"/>
  <c r="M94" i="31"/>
  <c r="L87" i="31"/>
  <c r="L84" i="31"/>
  <c r="O66" i="35"/>
  <c r="O60" i="35"/>
  <c r="O55" i="35"/>
  <c r="O63" i="35"/>
  <c r="O50" i="35" s="1"/>
  <c r="O56" i="35"/>
  <c r="O58" i="35"/>
  <c r="O64" i="35"/>
  <c r="K173" i="23"/>
  <c r="K169" i="23"/>
  <c r="C163" i="23"/>
  <c r="K159" i="23"/>
  <c r="K148" i="23"/>
  <c r="G174" i="24"/>
  <c r="G173" i="24"/>
  <c r="G170" i="24"/>
  <c r="G169" i="24"/>
  <c r="G167" i="24"/>
  <c r="G159" i="24"/>
  <c r="G150" i="24"/>
  <c r="G148" i="24"/>
  <c r="G145" i="24"/>
  <c r="O139" i="24"/>
  <c r="O135" i="24"/>
  <c r="O133" i="24"/>
  <c r="O129" i="24" s="1"/>
  <c r="O130" i="24"/>
  <c r="C189" i="25"/>
  <c r="M157" i="25"/>
  <c r="O56" i="26"/>
  <c r="O75" i="26"/>
  <c r="O172" i="6" s="1"/>
  <c r="G74" i="26"/>
  <c r="G171" i="6" s="1"/>
  <c r="G120" i="27"/>
  <c r="G111" i="27"/>
  <c r="G107" i="27" s="1"/>
  <c r="L129" i="27"/>
  <c r="L127" i="27"/>
  <c r="L116" i="27"/>
  <c r="N129" i="28"/>
  <c r="E112" i="28"/>
  <c r="J100" i="28"/>
  <c r="P120" i="28"/>
  <c r="P115" i="28"/>
  <c r="H113" i="28"/>
  <c r="H108" i="28"/>
  <c r="Q137" i="29"/>
  <c r="O113" i="29"/>
  <c r="G99" i="29"/>
  <c r="G137" i="29"/>
  <c r="G96" i="29"/>
  <c r="G134" i="29"/>
  <c r="P108" i="31"/>
  <c r="M90" i="31"/>
  <c r="I84" i="32"/>
  <c r="I105" i="32"/>
  <c r="I100" i="32"/>
  <c r="I102" i="32"/>
  <c r="G123" i="33"/>
  <c r="G108" i="33"/>
  <c r="G114" i="33"/>
  <c r="G85" i="33"/>
  <c r="O88" i="33"/>
  <c r="O99" i="33"/>
  <c r="O89" i="33"/>
  <c r="O97" i="33"/>
  <c r="I203" i="21"/>
  <c r="J173" i="23"/>
  <c r="J170" i="23"/>
  <c r="J169" i="23"/>
  <c r="J159" i="23"/>
  <c r="J148" i="23"/>
  <c r="F174" i="24"/>
  <c r="F173" i="24"/>
  <c r="F170" i="24"/>
  <c r="F167" i="24"/>
  <c r="F159" i="24"/>
  <c r="F150" i="24"/>
  <c r="F145" i="24"/>
  <c r="N146" i="24"/>
  <c r="F138" i="24"/>
  <c r="L58" i="22"/>
  <c r="L111" i="6" s="1"/>
  <c r="M56" i="26"/>
  <c r="D120" i="27"/>
  <c r="O114" i="27"/>
  <c r="D111" i="27"/>
  <c r="K129" i="27"/>
  <c r="K127" i="27"/>
  <c r="K123" i="27" s="1"/>
  <c r="K124" i="27"/>
  <c r="C153" i="29"/>
  <c r="C113" i="27"/>
  <c r="C104" i="27"/>
  <c r="C102" i="27"/>
  <c r="C97" i="27"/>
  <c r="M129" i="28"/>
  <c r="I99" i="28"/>
  <c r="G155" i="28"/>
  <c r="O120" i="28"/>
  <c r="O135" i="28"/>
  <c r="G134" i="28"/>
  <c r="P137" i="29"/>
  <c r="E102" i="29"/>
  <c r="N120" i="29"/>
  <c r="H37" i="30"/>
  <c r="H174" i="6" s="1"/>
  <c r="O108" i="31"/>
  <c r="C54" i="37"/>
  <c r="C75" i="37"/>
  <c r="G77" i="51"/>
  <c r="G100" i="51"/>
  <c r="O90" i="51"/>
  <c r="O81" i="51"/>
  <c r="E80" i="52"/>
  <c r="E85" i="52"/>
  <c r="E87" i="52"/>
  <c r="E88" i="52"/>
  <c r="E76" i="52"/>
  <c r="E78" i="52"/>
  <c r="F88" i="33"/>
  <c r="P57" i="35"/>
  <c r="B61" i="39"/>
  <c r="B58" i="39"/>
  <c r="B57" i="39"/>
  <c r="I108" i="32"/>
  <c r="I90" i="32"/>
  <c r="I85" i="32"/>
  <c r="I85" i="33"/>
  <c r="O67" i="35"/>
  <c r="O65" i="35"/>
  <c r="O61" i="35"/>
  <c r="O57" i="35"/>
  <c r="O52" i="35"/>
  <c r="B67" i="36"/>
  <c r="B65" i="36"/>
  <c r="B61" i="36"/>
  <c r="B58" i="36"/>
  <c r="B57" i="36"/>
  <c r="B55" i="36"/>
  <c r="K73" i="37"/>
  <c r="I34" i="42"/>
  <c r="I37" i="42"/>
  <c r="I177" i="6" s="1"/>
  <c r="B67" i="45"/>
  <c r="B72" i="45"/>
  <c r="B73" i="45"/>
  <c r="E77" i="52"/>
  <c r="M37" i="50"/>
  <c r="M179" i="6" s="1"/>
  <c r="M35" i="50"/>
  <c r="F71" i="40"/>
  <c r="K57" i="40"/>
  <c r="K67" i="40"/>
  <c r="Q89" i="33"/>
  <c r="Q100" i="33"/>
  <c r="B81" i="37"/>
  <c r="C37" i="38"/>
  <c r="C176" i="6" s="1"/>
  <c r="C35" i="38"/>
  <c r="M64" i="39"/>
  <c r="O74" i="41"/>
  <c r="O53" i="41"/>
  <c r="O59" i="41"/>
  <c r="O57" i="41"/>
  <c r="G86" i="44"/>
  <c r="G68" i="43"/>
  <c r="K35" i="50"/>
  <c r="K34" i="50"/>
  <c r="P100" i="33"/>
  <c r="P97" i="33"/>
  <c r="H37" i="34"/>
  <c r="H175" i="6" s="1"/>
  <c r="B37" i="38"/>
  <c r="B176" i="6" s="1"/>
  <c r="B34" i="38"/>
  <c r="L64" i="39"/>
  <c r="L63" i="39"/>
  <c r="L60" i="39"/>
  <c r="I57" i="40"/>
  <c r="I67" i="40"/>
  <c r="I36" i="38"/>
  <c r="I61" i="40"/>
  <c r="K63" i="41"/>
  <c r="Q99" i="33"/>
  <c r="O100" i="33"/>
  <c r="Q78" i="37"/>
  <c r="K64" i="39"/>
  <c r="K63" i="39"/>
  <c r="K60" i="39"/>
  <c r="H57" i="40"/>
  <c r="H67" i="40"/>
  <c r="M64" i="43"/>
  <c r="M82" i="44"/>
  <c r="E63" i="43"/>
  <c r="E81" i="44"/>
  <c r="E84" i="44"/>
  <c r="D72" i="49"/>
  <c r="D55" i="49"/>
  <c r="D51" i="49" s="1"/>
  <c r="L53" i="49"/>
  <c r="L70" i="49"/>
  <c r="G57" i="40"/>
  <c r="G67" i="40"/>
  <c r="N66" i="37"/>
  <c r="N81" i="37"/>
  <c r="K53" i="41"/>
  <c r="K74" i="41"/>
  <c r="C86" i="44"/>
  <c r="C68" i="43"/>
  <c r="K85" i="44"/>
  <c r="K67" i="43"/>
  <c r="C84" i="44"/>
  <c r="C66" i="43"/>
  <c r="D155" i="28"/>
  <c r="L128" i="28"/>
  <c r="L111" i="28"/>
  <c r="N105" i="31"/>
  <c r="N99" i="31"/>
  <c r="N93" i="31"/>
  <c r="P105" i="32"/>
  <c r="P102" i="32"/>
  <c r="P99" i="32"/>
  <c r="P97" i="32"/>
  <c r="K115" i="33"/>
  <c r="K99" i="33"/>
  <c r="K88" i="33"/>
  <c r="L105" i="33"/>
  <c r="L100" i="33"/>
  <c r="L99" i="33"/>
  <c r="L97" i="33"/>
  <c r="L93" i="33"/>
  <c r="L89" i="33"/>
  <c r="I66" i="36"/>
  <c r="I64" i="36"/>
  <c r="I60" i="36"/>
  <c r="I56" i="36"/>
  <c r="I54" i="36"/>
  <c r="N51" i="37"/>
  <c r="H64" i="39"/>
  <c r="H63" i="39"/>
  <c r="G52" i="40"/>
  <c r="M63" i="40"/>
  <c r="M60" i="40"/>
  <c r="M54" i="40"/>
  <c r="M51" i="40"/>
  <c r="E54" i="40"/>
  <c r="E64" i="40"/>
  <c r="E36" i="38"/>
  <c r="K129" i="28"/>
  <c r="K120" i="28"/>
  <c r="C134" i="28"/>
  <c r="L120" i="29"/>
  <c r="M105" i="31"/>
  <c r="E122" i="33"/>
  <c r="E121" i="33"/>
  <c r="M93" i="31"/>
  <c r="O105" i="32"/>
  <c r="O102" i="32"/>
  <c r="O99" i="32"/>
  <c r="O97" i="32"/>
  <c r="O93" i="32"/>
  <c r="I115" i="33"/>
  <c r="K100" i="33"/>
  <c r="K89" i="33"/>
  <c r="Q60" i="35"/>
  <c r="M58" i="35"/>
  <c r="H64" i="36"/>
  <c r="H60" i="36"/>
  <c r="G64" i="39"/>
  <c r="G63" i="39"/>
  <c r="G60" i="39"/>
  <c r="E82" i="40"/>
  <c r="M56" i="40"/>
  <c r="L63" i="40"/>
  <c r="L60" i="40"/>
  <c r="L56" i="40"/>
  <c r="L54" i="40"/>
  <c r="L51" i="40"/>
  <c r="D69" i="49"/>
  <c r="J120" i="28"/>
  <c r="J102" i="28"/>
  <c r="B101" i="28"/>
  <c r="K113" i="29"/>
  <c r="C114" i="29"/>
  <c r="L105" i="31"/>
  <c r="L100" i="31"/>
  <c r="P95" i="32"/>
  <c r="N102" i="32"/>
  <c r="N97" i="32"/>
  <c r="N84" i="32"/>
  <c r="K105" i="33"/>
  <c r="J105" i="33"/>
  <c r="J100" i="33"/>
  <c r="J99" i="33"/>
  <c r="J97" i="33"/>
  <c r="J93" i="33"/>
  <c r="J89" i="33"/>
  <c r="G64" i="36"/>
  <c r="G54" i="36"/>
  <c r="P82" i="37"/>
  <c r="K51" i="37"/>
  <c r="K72" i="37"/>
  <c r="K63" i="40"/>
  <c r="K60" i="40"/>
  <c r="K56" i="40"/>
  <c r="K54" i="40"/>
  <c r="K51" i="40"/>
  <c r="C55" i="40"/>
  <c r="C64" i="40"/>
  <c r="C36" i="38"/>
  <c r="H74" i="41"/>
  <c r="H53" i="41"/>
  <c r="H55" i="41"/>
  <c r="H56" i="41"/>
  <c r="Q159" i="28"/>
  <c r="I129" i="28"/>
  <c r="I120" i="28"/>
  <c r="B128" i="29"/>
  <c r="J120" i="29"/>
  <c r="K107" i="31"/>
  <c r="K105" i="31"/>
  <c r="K99" i="31"/>
  <c r="M102" i="32"/>
  <c r="M97" i="32"/>
  <c r="Q106" i="33"/>
  <c r="I105" i="33"/>
  <c r="I99" i="33"/>
  <c r="Q94" i="33"/>
  <c r="I93" i="33"/>
  <c r="Q90" i="33"/>
  <c r="I89" i="33"/>
  <c r="F64" i="36"/>
  <c r="J66" i="40"/>
  <c r="J64" i="40"/>
  <c r="J63" i="40"/>
  <c r="J60" i="40"/>
  <c r="J56" i="40"/>
  <c r="J54" i="40"/>
  <c r="J51" i="40"/>
  <c r="O63" i="41"/>
  <c r="O60" i="41"/>
  <c r="O56" i="41"/>
  <c r="C64" i="44"/>
  <c r="C70" i="44"/>
  <c r="C36" i="42"/>
  <c r="C66" i="44"/>
  <c r="C63" i="44"/>
  <c r="B69" i="49"/>
  <c r="H129" i="28"/>
  <c r="H120" i="28"/>
  <c r="P116" i="28"/>
  <c r="P112" i="28"/>
  <c r="H111" i="28"/>
  <c r="P109" i="28"/>
  <c r="H102" i="28"/>
  <c r="I120" i="29"/>
  <c r="I107" i="29" s="1"/>
  <c r="Q116" i="29"/>
  <c r="J105" i="32"/>
  <c r="L100" i="32"/>
  <c r="L97" i="32"/>
  <c r="L87" i="32"/>
  <c r="P106" i="33"/>
  <c r="H105" i="33"/>
  <c r="H100" i="33"/>
  <c r="H99" i="33"/>
  <c r="H97" i="33"/>
  <c r="P94" i="33"/>
  <c r="H93" i="33"/>
  <c r="P90" i="33"/>
  <c r="H89" i="33"/>
  <c r="E66" i="36"/>
  <c r="E64" i="36"/>
  <c r="E54" i="36"/>
  <c r="Q55" i="37"/>
  <c r="M55" i="40"/>
  <c r="I64" i="40"/>
  <c r="I63" i="40"/>
  <c r="I60" i="40"/>
  <c r="I56" i="40"/>
  <c r="I54" i="40"/>
  <c r="I50" i="40" s="1"/>
  <c r="I51" i="40"/>
  <c r="N66" i="41"/>
  <c r="N81" i="41"/>
  <c r="N63" i="41"/>
  <c r="N60" i="41"/>
  <c r="N56" i="41"/>
  <c r="F74" i="41"/>
  <c r="F53" i="41"/>
  <c r="G120" i="28"/>
  <c r="O118" i="28"/>
  <c r="G115" i="28"/>
  <c r="O114" i="28"/>
  <c r="O148" i="28"/>
  <c r="H120" i="29"/>
  <c r="P116" i="29"/>
  <c r="K97" i="32"/>
  <c r="O106" i="33"/>
  <c r="G105" i="33"/>
  <c r="G99" i="33"/>
  <c r="O94" i="33"/>
  <c r="O83" i="33" s="1"/>
  <c r="O90" i="33"/>
  <c r="G89" i="33"/>
  <c r="Q66" i="35"/>
  <c r="Q54" i="35"/>
  <c r="D64" i="36"/>
  <c r="O66" i="37"/>
  <c r="M66" i="40"/>
  <c r="L55" i="40"/>
  <c r="L50" i="40" s="1"/>
  <c r="H64" i="40"/>
  <c r="H63" i="40"/>
  <c r="H60" i="40"/>
  <c r="H56" i="40"/>
  <c r="H54" i="40"/>
  <c r="H51" i="40"/>
  <c r="O55" i="41"/>
  <c r="M60" i="41"/>
  <c r="M56" i="41"/>
  <c r="E53" i="41"/>
  <c r="E74" i="41"/>
  <c r="N127" i="28"/>
  <c r="N123" i="28" s="1"/>
  <c r="F120" i="28"/>
  <c r="N118" i="28"/>
  <c r="N116" i="28"/>
  <c r="F115" i="28"/>
  <c r="N114" i="28"/>
  <c r="F111" i="28"/>
  <c r="N109" i="28"/>
  <c r="F108" i="28"/>
  <c r="F100" i="28"/>
  <c r="O116" i="29"/>
  <c r="G100" i="29"/>
  <c r="M37" i="30"/>
  <c r="M174" i="6" s="1"/>
  <c r="P103" i="31"/>
  <c r="H97" i="31"/>
  <c r="P91" i="31"/>
  <c r="J100" i="32"/>
  <c r="J99" i="32"/>
  <c r="J87" i="32"/>
  <c r="B87" i="32"/>
  <c r="N106" i="33"/>
  <c r="F105" i="33"/>
  <c r="F99" i="33"/>
  <c r="F97" i="33"/>
  <c r="N94" i="33"/>
  <c r="F93" i="33"/>
  <c r="N90" i="33"/>
  <c r="F89" i="33"/>
  <c r="N88" i="33"/>
  <c r="P64" i="35"/>
  <c r="L66" i="37"/>
  <c r="G63" i="37"/>
  <c r="G60" i="37"/>
  <c r="G50" i="37" s="1"/>
  <c r="G56" i="37"/>
  <c r="L61" i="40"/>
  <c r="K55" i="40"/>
  <c r="G66" i="40"/>
  <c r="G64" i="40"/>
  <c r="G63" i="40"/>
  <c r="G56" i="40"/>
  <c r="G54" i="40"/>
  <c r="G51" i="40"/>
  <c r="E120" i="28"/>
  <c r="M118" i="28"/>
  <c r="E115" i="28"/>
  <c r="M114" i="28"/>
  <c r="M148" i="28"/>
  <c r="E138" i="28"/>
  <c r="F120" i="29"/>
  <c r="N114" i="29"/>
  <c r="O103" i="31"/>
  <c r="O91" i="31"/>
  <c r="I99" i="32"/>
  <c r="Q95" i="32"/>
  <c r="Q88" i="32"/>
  <c r="I87" i="32"/>
  <c r="M106" i="33"/>
  <c r="E105" i="33"/>
  <c r="E99" i="33"/>
  <c r="E97" i="33"/>
  <c r="M90" i="33"/>
  <c r="M83" i="33" s="1"/>
  <c r="M66" i="35"/>
  <c r="O54" i="35"/>
  <c r="F63" i="37"/>
  <c r="K61" i="40"/>
  <c r="I55" i="40"/>
  <c r="K56" i="41"/>
  <c r="L118" i="28"/>
  <c r="L116" i="28"/>
  <c r="L114" i="28"/>
  <c r="L109" i="28"/>
  <c r="D100" i="28"/>
  <c r="M116" i="29"/>
  <c r="M114" i="29"/>
  <c r="E100" i="29"/>
  <c r="N106" i="31"/>
  <c r="F102" i="31"/>
  <c r="N95" i="31"/>
  <c r="N94" i="31"/>
  <c r="N88" i="31"/>
  <c r="P103" i="32"/>
  <c r="H100" i="32"/>
  <c r="H87" i="32"/>
  <c r="P85" i="32"/>
  <c r="L106" i="33"/>
  <c r="D105" i="33"/>
  <c r="D97" i="33"/>
  <c r="L94" i="33"/>
  <c r="L90" i="33"/>
  <c r="L88" i="33"/>
  <c r="N66" i="35"/>
  <c r="N64" i="35"/>
  <c r="N63" i="35"/>
  <c r="N60" i="35"/>
  <c r="N54" i="35"/>
  <c r="E63" i="37"/>
  <c r="E60" i="37"/>
  <c r="E56" i="37"/>
  <c r="E54" i="37"/>
  <c r="E75" i="37"/>
  <c r="H55" i="40"/>
  <c r="Q82" i="51"/>
  <c r="Q88" i="51"/>
  <c r="Q80" i="51"/>
  <c r="Q87" i="51"/>
  <c r="K118" i="28"/>
  <c r="K114" i="28"/>
  <c r="C147" i="28"/>
  <c r="L114" i="29"/>
  <c r="M123" i="32"/>
  <c r="O95" i="32"/>
  <c r="O88" i="32"/>
  <c r="G87" i="32"/>
  <c r="O85" i="32"/>
  <c r="K106" i="33"/>
  <c r="C97" i="33"/>
  <c r="C93" i="33"/>
  <c r="M64" i="35"/>
  <c r="M54" i="35"/>
  <c r="E55" i="37"/>
  <c r="D63" i="37"/>
  <c r="D50" i="37" s="1"/>
  <c r="D60" i="37"/>
  <c r="D56" i="37"/>
  <c r="D54" i="37"/>
  <c r="D75" i="37"/>
  <c r="G37" i="38"/>
  <c r="G176" i="6" s="1"/>
  <c r="G55" i="40"/>
  <c r="I51" i="41"/>
  <c r="I72" i="41"/>
  <c r="D35" i="46"/>
  <c r="D34" i="46"/>
  <c r="I64" i="48"/>
  <c r="D86" i="44"/>
  <c r="L85" i="44"/>
  <c r="B73" i="44"/>
  <c r="M76" i="45"/>
  <c r="C73" i="45"/>
  <c r="L57" i="48"/>
  <c r="J37" i="50"/>
  <c r="J179" i="6" s="1"/>
  <c r="M87" i="51"/>
  <c r="M81" i="51"/>
  <c r="M76" i="51"/>
  <c r="H37" i="42"/>
  <c r="H177" i="6" s="1"/>
  <c r="B68" i="44"/>
  <c r="N67" i="44"/>
  <c r="G76" i="45"/>
  <c r="M59" i="49"/>
  <c r="M82" i="45"/>
  <c r="C68" i="45"/>
  <c r="L62" i="48"/>
  <c r="I75" i="48"/>
  <c r="Q74" i="48"/>
  <c r="I68" i="48"/>
  <c r="B66" i="44"/>
  <c r="C72" i="44"/>
  <c r="D73" i="45"/>
  <c r="D72" i="45"/>
  <c r="D68" i="45"/>
  <c r="D37" i="46"/>
  <c r="D178" i="6" s="1"/>
  <c r="J62" i="47"/>
  <c r="H70" i="49"/>
  <c r="L56" i="49"/>
  <c r="Q89" i="51"/>
  <c r="Q81" i="51"/>
  <c r="Q76" i="51"/>
  <c r="E89" i="52"/>
  <c r="E81" i="52"/>
  <c r="F65" i="41"/>
  <c r="B72" i="44"/>
  <c r="C72" i="45"/>
  <c r="F53" i="47"/>
  <c r="I59" i="47"/>
  <c r="I57" i="47"/>
  <c r="I51" i="47" s="1"/>
  <c r="I55" i="47"/>
  <c r="L56" i="48"/>
  <c r="O62" i="48"/>
  <c r="O59" i="48"/>
  <c r="O52" i="48"/>
  <c r="E70" i="49"/>
  <c r="P89" i="51"/>
  <c r="P87" i="51"/>
  <c r="P81" i="51"/>
  <c r="D89" i="52"/>
  <c r="D87" i="52"/>
  <c r="D81" i="52"/>
  <c r="B68" i="45"/>
  <c r="I62" i="47"/>
  <c r="H62" i="47"/>
  <c r="N62" i="48"/>
  <c r="C55" i="49"/>
  <c r="J80" i="51"/>
  <c r="O89" i="51"/>
  <c r="O87" i="51"/>
  <c r="C89" i="52"/>
  <c r="C87" i="52"/>
  <c r="C81" i="52"/>
  <c r="C80" i="52"/>
  <c r="I61" i="47"/>
  <c r="L61" i="48"/>
  <c r="P54" i="49"/>
  <c r="B89" i="52"/>
  <c r="B87" i="52"/>
  <c r="B81" i="52"/>
  <c r="I52" i="47"/>
  <c r="F62" i="47"/>
  <c r="F59" i="47"/>
  <c r="F57" i="47"/>
  <c r="E77" i="48"/>
  <c r="I61" i="48"/>
  <c r="P58" i="49"/>
  <c r="M54" i="49"/>
  <c r="O89" i="45"/>
  <c r="Q76" i="48"/>
  <c r="M58" i="49"/>
  <c r="B90" i="51"/>
  <c r="E35" i="42"/>
  <c r="F52" i="47"/>
  <c r="F51" i="47" s="1"/>
  <c r="E76" i="48"/>
  <c r="K81" i="51"/>
  <c r="Q87" i="53"/>
  <c r="Q78" i="53"/>
  <c r="O51" i="35"/>
  <c r="C66" i="36"/>
  <c r="C64" i="36"/>
  <c r="C63" i="36"/>
  <c r="C60" i="36"/>
  <c r="C56" i="36"/>
  <c r="C54" i="36"/>
  <c r="C51" i="36"/>
  <c r="P65" i="37"/>
  <c r="P37" i="38"/>
  <c r="P176" i="6" s="1"/>
  <c r="F64" i="39"/>
  <c r="F63" i="39"/>
  <c r="F60" i="39"/>
  <c r="F66" i="40"/>
  <c r="F64" i="40"/>
  <c r="F63" i="40"/>
  <c r="F60" i="40"/>
  <c r="F56" i="40"/>
  <c r="F54" i="40"/>
  <c r="F51" i="40"/>
  <c r="D35" i="42"/>
  <c r="P63" i="43"/>
  <c r="L76" i="44"/>
  <c r="M71" i="45"/>
  <c r="E75" i="48"/>
  <c r="Q73" i="48"/>
  <c r="N69" i="49"/>
  <c r="K58" i="49"/>
  <c r="K51" i="49" s="1"/>
  <c r="H54" i="49"/>
  <c r="N106" i="52"/>
  <c r="P87" i="53"/>
  <c r="B64" i="36"/>
  <c r="B63" i="36"/>
  <c r="B60" i="36"/>
  <c r="B51" i="36"/>
  <c r="G65" i="37"/>
  <c r="G57" i="37"/>
  <c r="O65" i="37"/>
  <c r="E66" i="39"/>
  <c r="E64" i="39"/>
  <c r="E63" i="39"/>
  <c r="E60" i="39"/>
  <c r="M67" i="40"/>
  <c r="E81" i="40"/>
  <c r="M65" i="40"/>
  <c r="M61" i="40"/>
  <c r="E60" i="40"/>
  <c r="E56" i="40"/>
  <c r="E51" i="40"/>
  <c r="M72" i="41"/>
  <c r="O73" i="43"/>
  <c r="C76" i="44"/>
  <c r="K76" i="44"/>
  <c r="I84" i="45"/>
  <c r="L68" i="45"/>
  <c r="J61" i="47"/>
  <c r="J60" i="47"/>
  <c r="O60" i="48"/>
  <c r="H55" i="48"/>
  <c r="L77" i="49"/>
  <c r="H58" i="49"/>
  <c r="J89" i="51"/>
  <c r="I89" i="51"/>
  <c r="I87" i="51"/>
  <c r="Q85" i="51"/>
  <c r="I81" i="51"/>
  <c r="I80" i="51"/>
  <c r="I78" i="51"/>
  <c r="Q77" i="51"/>
  <c r="I76" i="51"/>
  <c r="Q74" i="51"/>
  <c r="E74" i="52"/>
  <c r="O87" i="53"/>
  <c r="E71" i="37"/>
  <c r="I58" i="36"/>
  <c r="I55" i="36"/>
  <c r="F65" i="37"/>
  <c r="D64" i="39"/>
  <c r="L61" i="39"/>
  <c r="D60" i="39"/>
  <c r="L57" i="39"/>
  <c r="L67" i="40"/>
  <c r="D66" i="40"/>
  <c r="L65" i="40"/>
  <c r="D60" i="40"/>
  <c r="L58" i="40"/>
  <c r="L74" i="41"/>
  <c r="B35" i="42"/>
  <c r="C67" i="43"/>
  <c r="N73" i="43"/>
  <c r="B70" i="44"/>
  <c r="B67" i="44"/>
  <c r="B64" i="44"/>
  <c r="J76" i="44"/>
  <c r="H84" i="45"/>
  <c r="K68" i="45"/>
  <c r="N72" i="47"/>
  <c r="G62" i="48"/>
  <c r="O61" i="48"/>
  <c r="O56" i="48"/>
  <c r="J71" i="49"/>
  <c r="F89" i="51"/>
  <c r="H87" i="51"/>
  <c r="P85" i="51"/>
  <c r="H81" i="51"/>
  <c r="D85" i="52"/>
  <c r="D74" i="52"/>
  <c r="N87" i="53"/>
  <c r="D71" i="37"/>
  <c r="H57" i="36"/>
  <c r="E65" i="37"/>
  <c r="M65" i="37"/>
  <c r="M50" i="37" s="1"/>
  <c r="C64" i="39"/>
  <c r="C63" i="39"/>
  <c r="K61" i="39"/>
  <c r="C60" i="39"/>
  <c r="K58" i="39"/>
  <c r="K57" i="39"/>
  <c r="C66" i="40"/>
  <c r="K65" i="40"/>
  <c r="K58" i="40"/>
  <c r="M55" i="41"/>
  <c r="M73" i="43"/>
  <c r="Q73" i="44"/>
  <c r="Q72" i="44"/>
  <c r="Q68" i="44"/>
  <c r="Q63" i="44"/>
  <c r="E84" i="45"/>
  <c r="J68" i="45"/>
  <c r="H61" i="47"/>
  <c r="H60" i="47"/>
  <c r="H73" i="49"/>
  <c r="G54" i="48"/>
  <c r="F62" i="48"/>
  <c r="N61" i="48"/>
  <c r="I71" i="49"/>
  <c r="J73" i="51"/>
  <c r="G89" i="51"/>
  <c r="G87" i="51"/>
  <c r="O85" i="51"/>
  <c r="G81" i="51"/>
  <c r="G80" i="51"/>
  <c r="G78" i="51"/>
  <c r="O74" i="51"/>
  <c r="B106" i="52"/>
  <c r="C88" i="52"/>
  <c r="M87" i="53"/>
  <c r="K51" i="35"/>
  <c r="K50" i="35" s="1"/>
  <c r="G67" i="36"/>
  <c r="G61" i="36"/>
  <c r="G57" i="36"/>
  <c r="G52" i="36"/>
  <c r="D65" i="37"/>
  <c r="L65" i="37"/>
  <c r="L37" i="38"/>
  <c r="L176" i="6" s="1"/>
  <c r="B64" i="39"/>
  <c r="B63" i="39"/>
  <c r="B60" i="39"/>
  <c r="J67" i="40"/>
  <c r="B66" i="40"/>
  <c r="J65" i="40"/>
  <c r="B64" i="40"/>
  <c r="J61" i="40"/>
  <c r="J58" i="40"/>
  <c r="J57" i="40"/>
  <c r="B56" i="40"/>
  <c r="J55" i="40"/>
  <c r="J52" i="40"/>
  <c r="I74" i="41"/>
  <c r="L57" i="41"/>
  <c r="L55" i="41"/>
  <c r="L89" i="43"/>
  <c r="L73" i="43"/>
  <c r="P73" i="44"/>
  <c r="H63" i="44"/>
  <c r="Q83" i="45"/>
  <c r="Q73" i="45"/>
  <c r="G61" i="47"/>
  <c r="G56" i="47"/>
  <c r="E62" i="48"/>
  <c r="Q60" i="49"/>
  <c r="I59" i="49"/>
  <c r="I57" i="49"/>
  <c r="Q56" i="49"/>
  <c r="B34" i="50"/>
  <c r="N90" i="51"/>
  <c r="F78" i="51"/>
  <c r="N74" i="51"/>
  <c r="N72" i="51" s="1"/>
  <c r="F104" i="52"/>
  <c r="B85" i="52"/>
  <c r="J98" i="52"/>
  <c r="L87" i="53"/>
  <c r="J51" i="35"/>
  <c r="F61" i="36"/>
  <c r="F57" i="36"/>
  <c r="C57" i="37"/>
  <c r="K65" i="37"/>
  <c r="I67" i="39"/>
  <c r="I61" i="39"/>
  <c r="I58" i="39"/>
  <c r="I57" i="39"/>
  <c r="I65" i="40"/>
  <c r="I58" i="40"/>
  <c r="G53" i="41"/>
  <c r="C63" i="41"/>
  <c r="K57" i="41"/>
  <c r="K55" i="41"/>
  <c r="K73" i="43"/>
  <c r="C89" i="44"/>
  <c r="K84" i="44"/>
  <c r="C83" i="44"/>
  <c r="K81" i="44"/>
  <c r="P68" i="44"/>
  <c r="O73" i="44"/>
  <c r="P83" i="45"/>
  <c r="O73" i="45"/>
  <c r="G66" i="45"/>
  <c r="P73" i="45"/>
  <c r="F61" i="47"/>
  <c r="L60" i="48"/>
  <c r="L53" i="48"/>
  <c r="G71" i="49"/>
  <c r="P60" i="49"/>
  <c r="P56" i="49"/>
  <c r="P51" i="49" s="1"/>
  <c r="H37" i="50"/>
  <c r="H179" i="6" s="1"/>
  <c r="Q37" i="50"/>
  <c r="Q179" i="6" s="1"/>
  <c r="J78" i="51"/>
  <c r="M90" i="51"/>
  <c r="E89" i="51"/>
  <c r="E87" i="51"/>
  <c r="E81" i="51"/>
  <c r="E80" i="51"/>
  <c r="E78" i="51"/>
  <c r="E76" i="51"/>
  <c r="M74" i="51"/>
  <c r="B103" i="52"/>
  <c r="Q89" i="52"/>
  <c r="Q87" i="52"/>
  <c r="Q81" i="52"/>
  <c r="Q80" i="52"/>
  <c r="K87" i="53"/>
  <c r="K80" i="53"/>
  <c r="Q52" i="35"/>
  <c r="I51" i="35"/>
  <c r="E67" i="36"/>
  <c r="E61" i="36"/>
  <c r="E57" i="36"/>
  <c r="E55" i="36"/>
  <c r="E52" i="36"/>
  <c r="B65" i="37"/>
  <c r="B57" i="37"/>
  <c r="B55" i="37"/>
  <c r="H61" i="39"/>
  <c r="H58" i="39"/>
  <c r="H57" i="39"/>
  <c r="P51" i="39"/>
  <c r="H65" i="40"/>
  <c r="H61" i="40"/>
  <c r="H58" i="40"/>
  <c r="J57" i="41"/>
  <c r="J55" i="41"/>
  <c r="P37" i="42"/>
  <c r="P177" i="6" s="1"/>
  <c r="J66" i="43"/>
  <c r="O68" i="44"/>
  <c r="N68" i="44"/>
  <c r="F72" i="44"/>
  <c r="D66" i="45"/>
  <c r="E61" i="47"/>
  <c r="E56" i="47"/>
  <c r="G70" i="48"/>
  <c r="I58" i="48"/>
  <c r="O53" i="48"/>
  <c r="K60" i="48"/>
  <c r="K56" i="48"/>
  <c r="C55" i="48"/>
  <c r="F75" i="49"/>
  <c r="F71" i="49"/>
  <c r="P61" i="49"/>
  <c r="O60" i="49"/>
  <c r="P37" i="50"/>
  <c r="P179" i="6" s="1"/>
  <c r="C106" i="51"/>
  <c r="N88" i="51"/>
  <c r="J77" i="51"/>
  <c r="D89" i="51"/>
  <c r="D87" i="51"/>
  <c r="L85" i="51"/>
  <c r="D81" i="51"/>
  <c r="D80" i="51"/>
  <c r="I102" i="52"/>
  <c r="P89" i="52"/>
  <c r="P87" i="52"/>
  <c r="P81" i="52"/>
  <c r="P72" i="52" s="1"/>
  <c r="P80" i="52"/>
  <c r="P73" i="52"/>
  <c r="H90" i="52"/>
  <c r="J87" i="53"/>
  <c r="J80" i="53"/>
  <c r="Q60" i="37"/>
  <c r="G61" i="39"/>
  <c r="G58" i="39"/>
  <c r="G57" i="39"/>
  <c r="G65" i="40"/>
  <c r="G61" i="40"/>
  <c r="G58" i="40"/>
  <c r="I55" i="41"/>
  <c r="Q85" i="44"/>
  <c r="I66" i="43"/>
  <c r="M73" i="44"/>
  <c r="Q69" i="48"/>
  <c r="B62" i="48"/>
  <c r="M61" i="49"/>
  <c r="N60" i="49"/>
  <c r="G104" i="51"/>
  <c r="C87" i="51"/>
  <c r="C78" i="51"/>
  <c r="O89" i="52"/>
  <c r="O87" i="52"/>
  <c r="O81" i="52"/>
  <c r="O80" i="52"/>
  <c r="I87" i="53"/>
  <c r="Q77" i="53"/>
  <c r="C67" i="36"/>
  <c r="C65" i="36"/>
  <c r="C61" i="36"/>
  <c r="C58" i="36"/>
  <c r="C57" i="36"/>
  <c r="C55" i="36"/>
  <c r="C52" i="36"/>
  <c r="F61" i="39"/>
  <c r="F57" i="39"/>
  <c r="F67" i="40"/>
  <c r="F65" i="40"/>
  <c r="F61" i="40"/>
  <c r="F58" i="40"/>
  <c r="F57" i="40"/>
  <c r="F55" i="40"/>
  <c r="F52" i="40"/>
  <c r="H57" i="41"/>
  <c r="P55" i="41"/>
  <c r="L87" i="43"/>
  <c r="P90" i="44"/>
  <c r="P85" i="44"/>
  <c r="D67" i="44"/>
  <c r="C60" i="47"/>
  <c r="C51" i="47" s="1"/>
  <c r="I60" i="48"/>
  <c r="I73" i="48"/>
  <c r="I70" i="48"/>
  <c r="M60" i="49"/>
  <c r="M51" i="49" s="1"/>
  <c r="J90" i="51"/>
  <c r="J82" i="51"/>
  <c r="B78" i="51"/>
  <c r="B72" i="51" s="1"/>
  <c r="J74" i="51"/>
  <c r="J72" i="51" s="1"/>
  <c r="F106" i="52"/>
  <c r="N87" i="52"/>
  <c r="N81" i="52"/>
  <c r="N80" i="52"/>
  <c r="F95" i="52"/>
  <c r="H87" i="53"/>
  <c r="H80" i="53"/>
  <c r="M132" i="6"/>
  <c r="G88" i="14"/>
  <c r="F88" i="14"/>
  <c r="M36" i="6"/>
  <c r="C49" i="6"/>
  <c r="K47" i="6"/>
  <c r="K44" i="6"/>
  <c r="C43" i="6"/>
  <c r="K41" i="6"/>
  <c r="C37" i="6"/>
  <c r="K35" i="6"/>
  <c r="C31" i="6"/>
  <c r="P86" i="14"/>
  <c r="K36" i="6"/>
  <c r="C59" i="6"/>
  <c r="C132" i="6" s="1"/>
  <c r="E35" i="6"/>
  <c r="D64" i="14"/>
  <c r="D85" i="14" s="1"/>
  <c r="C58" i="6"/>
  <c r="Q57" i="6"/>
  <c r="M57" i="6"/>
  <c r="E48" i="6"/>
  <c r="M37" i="6"/>
  <c r="E36" i="6"/>
  <c r="C86" i="14"/>
  <c r="C64" i="14"/>
  <c r="C56" i="6" s="1"/>
  <c r="C131" i="6" s="1"/>
  <c r="B55" i="6"/>
  <c r="B130" i="6" s="1"/>
  <c r="C55" i="6"/>
  <c r="I31" i="6"/>
  <c r="Q36" i="6"/>
  <c r="B57" i="6"/>
  <c r="B64" i="14"/>
  <c r="J104" i="6"/>
  <c r="I35" i="6"/>
  <c r="L37" i="9"/>
  <c r="Q62" i="14"/>
  <c r="Q54" i="6" s="1"/>
  <c r="Q129" i="6" s="1"/>
  <c r="I44" i="6"/>
  <c r="P55" i="6"/>
  <c r="P130" i="6" s="1"/>
  <c r="P62" i="14"/>
  <c r="F104" i="6"/>
  <c r="C44" i="6"/>
  <c r="I37" i="9"/>
  <c r="O64" i="14"/>
  <c r="O62" i="14" s="1"/>
  <c r="O54" i="6" s="1"/>
  <c r="O129" i="6" s="1"/>
  <c r="N55" i="6"/>
  <c r="N130" i="6" s="1"/>
  <c r="J37" i="9"/>
  <c r="Q43" i="6"/>
  <c r="H37" i="9"/>
  <c r="Q96" i="14"/>
  <c r="Q157" i="6" s="1"/>
  <c r="N57" i="6"/>
  <c r="N64" i="14"/>
  <c r="M62" i="14"/>
  <c r="M54" i="6" s="1"/>
  <c r="M129" i="6" s="1"/>
  <c r="M43" i="6"/>
  <c r="G37" i="9"/>
  <c r="P96" i="14"/>
  <c r="P157" i="6" s="1"/>
  <c r="F37" i="9"/>
  <c r="N96" i="14"/>
  <c r="N157" i="6" s="1"/>
  <c r="L64" i="14"/>
  <c r="L62" i="14" s="1"/>
  <c r="L54" i="6" s="1"/>
  <c r="B104" i="6"/>
  <c r="E44" i="6"/>
  <c r="E42" i="6" s="1"/>
  <c r="E37" i="9"/>
  <c r="K64" i="14"/>
  <c r="D37" i="9"/>
  <c r="J64" i="14"/>
  <c r="C37" i="9"/>
  <c r="K48" i="6"/>
  <c r="C38" i="6"/>
  <c r="Q99" i="14"/>
  <c r="Q160" i="6" s="1"/>
  <c r="I64" i="14"/>
  <c r="I62" i="14" s="1"/>
  <c r="I54" i="6" s="1"/>
  <c r="I129" i="6" s="1"/>
  <c r="M49" i="6"/>
  <c r="B96" i="14"/>
  <c r="B157" i="6" s="1"/>
  <c r="H64" i="14"/>
  <c r="H62" i="14" s="1"/>
  <c r="H54" i="6" s="1"/>
  <c r="G84" i="14"/>
  <c r="I48" i="6"/>
  <c r="Q46" i="6"/>
  <c r="Q40" i="6"/>
  <c r="Q37" i="6"/>
  <c r="G64" i="14"/>
  <c r="G56" i="6" s="1"/>
  <c r="G131" i="6" s="1"/>
  <c r="F55" i="6"/>
  <c r="F130" i="6" s="1"/>
  <c r="Q55" i="6"/>
  <c r="F57" i="6"/>
  <c r="F64" i="14"/>
  <c r="P84" i="14"/>
  <c r="B84" i="14"/>
  <c r="E64" i="14"/>
  <c r="E62" i="14" s="1"/>
  <c r="E54" i="6" s="1"/>
  <c r="E129" i="6" s="1"/>
  <c r="D55" i="6"/>
  <c r="G31" i="6"/>
  <c r="N65" i="10"/>
  <c r="N154" i="6" s="1"/>
  <c r="N46" i="10"/>
  <c r="Q59" i="10"/>
  <c r="I46" i="10"/>
  <c r="O59" i="10"/>
  <c r="M59" i="10"/>
  <c r="G59" i="10"/>
  <c r="G46" i="10"/>
  <c r="I59" i="10"/>
  <c r="F46" i="10"/>
  <c r="F51" i="6" s="1"/>
  <c r="C60" i="10"/>
  <c r="E59" i="10"/>
  <c r="E46" i="10"/>
  <c r="E51" i="6" s="1"/>
  <c r="E128" i="6" s="1"/>
  <c r="L51" i="6"/>
  <c r="D46" i="10"/>
  <c r="O47" i="6"/>
  <c r="O38" i="6"/>
  <c r="K29" i="6"/>
  <c r="C59" i="10"/>
  <c r="C46" i="10"/>
  <c r="B53" i="6"/>
  <c r="B65" i="10"/>
  <c r="B154" i="6" s="1"/>
  <c r="B46" i="10"/>
  <c r="K59" i="10"/>
  <c r="K46" i="10"/>
  <c r="L50" i="10"/>
  <c r="Q52" i="6"/>
  <c r="O52" i="6"/>
  <c r="N52" i="6"/>
  <c r="F150" i="6"/>
  <c r="P135" i="6"/>
  <c r="P150" i="6"/>
  <c r="H146" i="6"/>
  <c r="P144" i="6"/>
  <c r="H143" i="6"/>
  <c r="P136" i="6"/>
  <c r="F146" i="6"/>
  <c r="O136" i="6"/>
  <c r="L150" i="6"/>
  <c r="D149" i="6"/>
  <c r="L144" i="6"/>
  <c r="D143" i="6"/>
  <c r="K134" i="6"/>
  <c r="H134" i="6"/>
  <c r="Q131" i="6"/>
  <c r="H150" i="6"/>
  <c r="P148" i="6"/>
  <c r="P142" i="6"/>
  <c r="O150" i="6"/>
  <c r="K150" i="6"/>
  <c r="G150" i="6"/>
  <c r="C150" i="6"/>
  <c r="C149" i="6"/>
  <c r="B149" i="6"/>
  <c r="O148" i="6"/>
  <c r="K148" i="6"/>
  <c r="G148" i="6"/>
  <c r="H147" i="6"/>
  <c r="D147" i="6"/>
  <c r="G147" i="6"/>
  <c r="C147" i="6"/>
  <c r="B147" i="6"/>
  <c r="O146" i="6"/>
  <c r="K146" i="6"/>
  <c r="K145" i="6"/>
  <c r="G145" i="6"/>
  <c r="C145" i="6"/>
  <c r="B145" i="6"/>
  <c r="O144" i="6"/>
  <c r="O143" i="6"/>
  <c r="K143" i="6"/>
  <c r="G143" i="6"/>
  <c r="C143" i="6"/>
  <c r="C142" i="6"/>
  <c r="B143" i="6"/>
  <c r="D136" i="6"/>
  <c r="D134" i="6"/>
  <c r="L134" i="6"/>
  <c r="E132" i="6"/>
  <c r="E130" i="6"/>
  <c r="M127" i="6"/>
  <c r="C127" i="6"/>
  <c r="E127" i="6"/>
  <c r="C87" i="6"/>
  <c r="G149" i="6"/>
  <c r="K147" i="6"/>
  <c r="O145" i="6"/>
  <c r="C144" i="6"/>
  <c r="G142" i="6"/>
  <c r="H99" i="11"/>
  <c r="F137" i="12"/>
  <c r="F123" i="12"/>
  <c r="G149" i="13"/>
  <c r="B87" i="6"/>
  <c r="F139" i="6"/>
  <c r="Q145" i="12"/>
  <c r="Q118" i="11"/>
  <c r="Q138" i="11"/>
  <c r="F126" i="12"/>
  <c r="B105" i="12"/>
  <c r="B243" i="16"/>
  <c r="B187" i="15"/>
  <c r="F241" i="16"/>
  <c r="F185" i="15"/>
  <c r="F183" i="15" s="1"/>
  <c r="J239" i="16"/>
  <c r="J192" i="15"/>
  <c r="J194" i="15"/>
  <c r="J196" i="15"/>
  <c r="J185" i="15"/>
  <c r="J187" i="15"/>
  <c r="J190" i="15"/>
  <c r="N234" i="16"/>
  <c r="N172" i="15"/>
  <c r="J229" i="16"/>
  <c r="J168" i="15"/>
  <c r="J170" i="15"/>
  <c r="J172" i="15"/>
  <c r="J174" i="15"/>
  <c r="J180" i="15"/>
  <c r="J176" i="15"/>
  <c r="J178" i="15"/>
  <c r="B226" i="16"/>
  <c r="B164" i="15"/>
  <c r="Q60" i="10"/>
  <c r="P120" i="11"/>
  <c r="P129" i="11"/>
  <c r="H143" i="13"/>
  <c r="H109" i="11"/>
  <c r="D140" i="13"/>
  <c r="D104" i="11"/>
  <c r="M82" i="14"/>
  <c r="O60" i="10"/>
  <c r="Q126" i="11"/>
  <c r="P117" i="11"/>
  <c r="J122" i="13"/>
  <c r="J152" i="13"/>
  <c r="P256" i="17"/>
  <c r="P209" i="15"/>
  <c r="D255" i="17"/>
  <c r="D206" i="15"/>
  <c r="D200" i="15" s="1"/>
  <c r="L244" i="17"/>
  <c r="L244" i="16"/>
  <c r="L188" i="15"/>
  <c r="P242" i="16"/>
  <c r="P186" i="15"/>
  <c r="D241" i="16"/>
  <c r="D185" i="15"/>
  <c r="H239" i="16"/>
  <c r="H196" i="15"/>
  <c r="H198" i="15"/>
  <c r="H187" i="15"/>
  <c r="H192" i="15"/>
  <c r="P232" i="16"/>
  <c r="P170" i="15"/>
  <c r="M60" i="10"/>
  <c r="P126" i="11"/>
  <c r="B123" i="12"/>
  <c r="B120" i="12"/>
  <c r="C149" i="13"/>
  <c r="I122" i="13"/>
  <c r="I152" i="13"/>
  <c r="J201" i="15"/>
  <c r="H212" i="16"/>
  <c r="N140" i="6"/>
  <c r="Q136" i="11"/>
  <c r="N104" i="12"/>
  <c r="G105" i="12"/>
  <c r="G100" i="12"/>
  <c r="G107" i="12"/>
  <c r="G102" i="12"/>
  <c r="G119" i="13"/>
  <c r="H122" i="13"/>
  <c r="H152" i="13"/>
  <c r="J198" i="15"/>
  <c r="J103" i="12"/>
  <c r="J98" i="12" s="1"/>
  <c r="J139" i="12"/>
  <c r="F105" i="12"/>
  <c r="F100" i="12"/>
  <c r="F107" i="12"/>
  <c r="G122" i="13"/>
  <c r="G152" i="13"/>
  <c r="L55" i="6"/>
  <c r="L96" i="14"/>
  <c r="L157" i="6" s="1"/>
  <c r="E105" i="12"/>
  <c r="E100" i="12"/>
  <c r="E107" i="12"/>
  <c r="E102" i="12"/>
  <c r="E62" i="10"/>
  <c r="G57" i="6"/>
  <c r="G86" i="14"/>
  <c r="O49" i="6"/>
  <c r="G46" i="6"/>
  <c r="O35" i="6"/>
  <c r="D100" i="12"/>
  <c r="D107" i="12"/>
  <c r="D102" i="12"/>
  <c r="D109" i="12"/>
  <c r="D111" i="12"/>
  <c r="D105" i="12"/>
  <c r="B59" i="6"/>
  <c r="B88" i="14"/>
  <c r="B100" i="14"/>
  <c r="B161" i="6" s="1"/>
  <c r="J55" i="6"/>
  <c r="J130" i="6" s="1"/>
  <c r="J96" i="14"/>
  <c r="J157" i="6" s="1"/>
  <c r="M255" i="15"/>
  <c r="G200" i="16"/>
  <c r="F149" i="6"/>
  <c r="J147" i="6"/>
  <c r="N145" i="6"/>
  <c r="B144" i="6"/>
  <c r="N138" i="6"/>
  <c r="C102" i="12"/>
  <c r="C109" i="12"/>
  <c r="C62" i="10"/>
  <c r="C111" i="12"/>
  <c r="I84" i="14"/>
  <c r="I96" i="14"/>
  <c r="I157" i="6" s="1"/>
  <c r="G82" i="14"/>
  <c r="H190" i="15"/>
  <c r="M128" i="11"/>
  <c r="P118" i="11"/>
  <c r="F102" i="12"/>
  <c r="B154" i="12"/>
  <c r="B126" i="12"/>
  <c r="H55" i="6"/>
  <c r="H96" i="14"/>
  <c r="H157" i="6" s="1"/>
  <c r="J88" i="14"/>
  <c r="J82" i="14"/>
  <c r="F8" i="6"/>
  <c r="F132" i="6" s="1"/>
  <c r="F82" i="14"/>
  <c r="C130" i="6"/>
  <c r="P123" i="11"/>
  <c r="B136" i="12"/>
  <c r="F111" i="12"/>
  <c r="G44" i="6"/>
  <c r="O40" i="6"/>
  <c r="G37" i="6"/>
  <c r="M86" i="14"/>
  <c r="M92" i="14"/>
  <c r="H189" i="15"/>
  <c r="M121" i="11"/>
  <c r="E111" i="12"/>
  <c r="F106" i="12"/>
  <c r="F104" i="12"/>
  <c r="E106" i="12"/>
  <c r="E104" i="12"/>
  <c r="F99" i="12"/>
  <c r="F112" i="12"/>
  <c r="C135" i="13"/>
  <c r="J86" i="14"/>
  <c r="J92" i="14"/>
  <c r="B8" i="6"/>
  <c r="B82" i="14"/>
  <c r="P87" i="6"/>
  <c r="N66" i="10"/>
  <c r="N155" i="6" s="1"/>
  <c r="I60" i="10"/>
  <c r="K154" i="12"/>
  <c r="K126" i="11"/>
  <c r="J116" i="12"/>
  <c r="D106" i="12"/>
  <c r="B104" i="12"/>
  <c r="E99" i="12"/>
  <c r="Q63" i="10"/>
  <c r="Q118" i="12"/>
  <c r="E112" i="12"/>
  <c r="B137" i="13"/>
  <c r="D96" i="14"/>
  <c r="D157" i="6" s="1"/>
  <c r="G49" i="6"/>
  <c r="O45" i="6"/>
  <c r="O29" i="6"/>
  <c r="O127" i="6" s="1"/>
  <c r="D203" i="15"/>
  <c r="J169" i="15"/>
  <c r="O87" i="6"/>
  <c r="J66" i="10"/>
  <c r="J155" i="6" s="1"/>
  <c r="K123" i="11"/>
  <c r="N139" i="12"/>
  <c r="N103" i="11"/>
  <c r="F136" i="12"/>
  <c r="F100" i="11"/>
  <c r="J105" i="11"/>
  <c r="J102" i="11"/>
  <c r="J98" i="11" s="1"/>
  <c r="J134" i="12"/>
  <c r="C106" i="12"/>
  <c r="D99" i="12"/>
  <c r="P118" i="12"/>
  <c r="P115" i="12" s="1"/>
  <c r="P120" i="12"/>
  <c r="P129" i="12"/>
  <c r="P116" i="12"/>
  <c r="P123" i="12"/>
  <c r="D112" i="12"/>
  <c r="D104" i="12"/>
  <c r="M152" i="13"/>
  <c r="Q138" i="13"/>
  <c r="Q136" i="13"/>
  <c r="J58" i="6"/>
  <c r="J87" i="14"/>
  <c r="D88" i="14"/>
  <c r="H86" i="14"/>
  <c r="L84" i="14"/>
  <c r="J184" i="15"/>
  <c r="N87" i="6"/>
  <c r="G140" i="6"/>
  <c r="K138" i="6"/>
  <c r="J150" i="6"/>
  <c r="N148" i="6"/>
  <c r="F145" i="6"/>
  <c r="J143" i="6"/>
  <c r="F138" i="6"/>
  <c r="M116" i="11"/>
  <c r="I134" i="12"/>
  <c r="I105" i="11"/>
  <c r="B134" i="12"/>
  <c r="B106" i="12"/>
  <c r="C99" i="12"/>
  <c r="O120" i="12"/>
  <c r="O129" i="12"/>
  <c r="G109" i="12"/>
  <c r="C104" i="12"/>
  <c r="L152" i="13"/>
  <c r="P138" i="13"/>
  <c r="P136" i="13"/>
  <c r="F86" i="14"/>
  <c r="I87" i="14"/>
  <c r="I99" i="14"/>
  <c r="I160" i="6" s="1"/>
  <c r="Q226" i="15"/>
  <c r="J171" i="15"/>
  <c r="M87" i="6"/>
  <c r="J138" i="6"/>
  <c r="K135" i="6"/>
  <c r="Q53" i="6"/>
  <c r="Q127" i="11"/>
  <c r="M118" i="11"/>
  <c r="H154" i="13"/>
  <c r="H126" i="11"/>
  <c r="L139" i="13"/>
  <c r="L103" i="11"/>
  <c r="H105" i="11"/>
  <c r="H100" i="11"/>
  <c r="H107" i="11"/>
  <c r="H102" i="11"/>
  <c r="Q129" i="12"/>
  <c r="B99" i="12"/>
  <c r="J152" i="12"/>
  <c r="J122" i="12"/>
  <c r="K152" i="13"/>
  <c r="O138" i="13"/>
  <c r="O136" i="13"/>
  <c r="O129" i="13"/>
  <c r="B86" i="14"/>
  <c r="N7" i="6"/>
  <c r="N81" i="14"/>
  <c r="D205" i="15"/>
  <c r="H184" i="15"/>
  <c r="L87" i="6"/>
  <c r="L93" i="6"/>
  <c r="I135" i="6"/>
  <c r="O53" i="6"/>
  <c r="E60" i="10"/>
  <c r="G154" i="12"/>
  <c r="G126" i="11"/>
  <c r="G153" i="12"/>
  <c r="G151" i="12"/>
  <c r="G121" i="11"/>
  <c r="C150" i="12"/>
  <c r="G148" i="12"/>
  <c r="K146" i="12"/>
  <c r="C141" i="12"/>
  <c r="O140" i="12"/>
  <c r="K139" i="12"/>
  <c r="O137" i="12"/>
  <c r="C136" i="12"/>
  <c r="G134" i="12"/>
  <c r="G100" i="11"/>
  <c r="G102" i="11"/>
  <c r="G109" i="11"/>
  <c r="G111" i="11"/>
  <c r="F116" i="12"/>
  <c r="Q120" i="12"/>
  <c r="E109" i="12"/>
  <c r="O147" i="13"/>
  <c r="N138" i="13"/>
  <c r="M94" i="14"/>
  <c r="G47" i="6"/>
  <c r="O43" i="6"/>
  <c r="G40" i="6"/>
  <c r="O36" i="6"/>
  <c r="M221" i="15"/>
  <c r="J195" i="15"/>
  <c r="F169" i="15"/>
  <c r="L254" i="17"/>
  <c r="L254" i="16"/>
  <c r="L205" i="15"/>
  <c r="H213" i="15"/>
  <c r="H215" i="15"/>
  <c r="H200" i="15" s="1"/>
  <c r="H202" i="15"/>
  <c r="H204" i="15"/>
  <c r="L237" i="17"/>
  <c r="L237" i="16"/>
  <c r="L236" i="17"/>
  <c r="L236" i="16"/>
  <c r="L174" i="15"/>
  <c r="L233" i="16"/>
  <c r="L171" i="15"/>
  <c r="P231" i="16"/>
  <c r="P169" i="15"/>
  <c r="D230" i="16"/>
  <c r="D168" i="15"/>
  <c r="K87" i="6"/>
  <c r="O149" i="6"/>
  <c r="C148" i="6"/>
  <c r="G146" i="6"/>
  <c r="K144" i="6"/>
  <c r="O142" i="6"/>
  <c r="H135" i="6"/>
  <c r="N53" i="6"/>
  <c r="M127" i="11"/>
  <c r="Q120" i="11"/>
  <c r="F134" i="12"/>
  <c r="Q126" i="12"/>
  <c r="G110" i="12"/>
  <c r="D101" i="12"/>
  <c r="M138" i="13"/>
  <c r="K94" i="14"/>
  <c r="P212" i="15"/>
  <c r="B205" i="15"/>
  <c r="G213" i="15"/>
  <c r="G202" i="15"/>
  <c r="G204" i="15"/>
  <c r="G210" i="15"/>
  <c r="J87" i="6"/>
  <c r="G135" i="6"/>
  <c r="M53" i="6"/>
  <c r="J148" i="6"/>
  <c r="N146" i="6"/>
  <c r="F143" i="6"/>
  <c r="N139" i="6"/>
  <c r="F66" i="10"/>
  <c r="F155" i="6" s="1"/>
  <c r="L106" i="11"/>
  <c r="Q149" i="12"/>
  <c r="Q143" i="12"/>
  <c r="Q142" i="12"/>
  <c r="Q142" i="11"/>
  <c r="E134" i="12"/>
  <c r="F110" i="12"/>
  <c r="C101" i="12"/>
  <c r="M147" i="13"/>
  <c r="L138" i="13"/>
  <c r="J94" i="14"/>
  <c r="H195" i="15"/>
  <c r="P173" i="15"/>
  <c r="Q87" i="6"/>
  <c r="I87" i="6"/>
  <c r="E135" i="6"/>
  <c r="N129" i="11"/>
  <c r="N115" i="11" s="1"/>
  <c r="M120" i="11"/>
  <c r="P127" i="11"/>
  <c r="D154" i="13"/>
  <c r="D126" i="11"/>
  <c r="D151" i="13"/>
  <c r="D121" i="11"/>
  <c r="D102" i="11"/>
  <c r="D109" i="11"/>
  <c r="D111" i="11"/>
  <c r="F121" i="12"/>
  <c r="F118" i="12"/>
  <c r="F115" i="12" s="1"/>
  <c r="E110" i="12"/>
  <c r="B101" i="12"/>
  <c r="B109" i="12"/>
  <c r="L147" i="13"/>
  <c r="K138" i="13"/>
  <c r="K137" i="13"/>
  <c r="K49" i="9"/>
  <c r="G94" i="14"/>
  <c r="J189" i="15"/>
  <c r="J186" i="15"/>
  <c r="H87" i="6"/>
  <c r="P147" i="6"/>
  <c r="D146" i="6"/>
  <c r="H144" i="6"/>
  <c r="L142" i="6"/>
  <c r="D123" i="11"/>
  <c r="C154" i="12"/>
  <c r="C153" i="12"/>
  <c r="C123" i="11"/>
  <c r="C151" i="12"/>
  <c r="C121" i="11"/>
  <c r="O149" i="12"/>
  <c r="C148" i="12"/>
  <c r="G146" i="12"/>
  <c r="O143" i="12"/>
  <c r="O142" i="12"/>
  <c r="K140" i="12"/>
  <c r="G139" i="12"/>
  <c r="K137" i="12"/>
  <c r="O135" i="12"/>
  <c r="C134" i="12"/>
  <c r="C102" i="11"/>
  <c r="C98" i="11" s="1"/>
  <c r="C104" i="11"/>
  <c r="C99" i="11"/>
  <c r="C106" i="11"/>
  <c r="B116" i="12"/>
  <c r="D110" i="12"/>
  <c r="Q123" i="12"/>
  <c r="K147" i="13"/>
  <c r="F94" i="14"/>
  <c r="G87" i="6"/>
  <c r="K149" i="6"/>
  <c r="O147" i="6"/>
  <c r="C146" i="6"/>
  <c r="G144" i="6"/>
  <c r="K142" i="6"/>
  <c r="C135" i="6"/>
  <c r="I53" i="6"/>
  <c r="Q122" i="11"/>
  <c r="H104" i="11"/>
  <c r="B126" i="11"/>
  <c r="B123" i="11"/>
  <c r="J112" i="11"/>
  <c r="B121" i="12"/>
  <c r="J147" i="13"/>
  <c r="G101" i="13"/>
  <c r="J84" i="14"/>
  <c r="H210" i="15"/>
  <c r="H186" i="15"/>
  <c r="F87" i="6"/>
  <c r="B150" i="6"/>
  <c r="J146" i="6"/>
  <c r="N144" i="6"/>
  <c r="H106" i="11"/>
  <c r="Q152" i="12"/>
  <c r="Q147" i="12"/>
  <c r="I112" i="11"/>
  <c r="O118" i="12"/>
  <c r="I147" i="13"/>
  <c r="O119" i="13"/>
  <c r="B171" i="15"/>
  <c r="E87" i="6"/>
  <c r="P134" i="6"/>
  <c r="P125" i="11"/>
  <c r="P122" i="11"/>
  <c r="B118" i="12"/>
  <c r="C112" i="12"/>
  <c r="H147" i="13"/>
  <c r="F84" i="14"/>
  <c r="J197" i="15"/>
  <c r="M186" i="15"/>
  <c r="M190" i="15"/>
  <c r="M192" i="15"/>
  <c r="M194" i="15"/>
  <c r="M196" i="15"/>
  <c r="M185" i="15"/>
  <c r="M168" i="15"/>
  <c r="M170" i="15"/>
  <c r="M172" i="15"/>
  <c r="M174" i="15"/>
  <c r="M180" i="15"/>
  <c r="M176" i="15"/>
  <c r="P177" i="17"/>
  <c r="P75" i="14"/>
  <c r="P181" i="17"/>
  <c r="D87" i="6"/>
  <c r="H149" i="6"/>
  <c r="P145" i="6"/>
  <c r="D144" i="6"/>
  <c r="H142" i="6"/>
  <c r="O134" i="6"/>
  <c r="F65" i="10"/>
  <c r="F154" i="6" s="1"/>
  <c r="O152" i="12"/>
  <c r="O122" i="11"/>
  <c r="K149" i="12"/>
  <c r="K119" i="11"/>
  <c r="O147" i="12"/>
  <c r="O117" i="11"/>
  <c r="O115" i="11" s="1"/>
  <c r="C146" i="12"/>
  <c r="C116" i="11"/>
  <c r="K143" i="12"/>
  <c r="K109" i="11"/>
  <c r="K142" i="12"/>
  <c r="G140" i="12"/>
  <c r="G104" i="11"/>
  <c r="C139" i="12"/>
  <c r="G137" i="12"/>
  <c r="K135" i="12"/>
  <c r="B112" i="12"/>
  <c r="B103" i="12"/>
  <c r="Q116" i="12"/>
  <c r="G147" i="13"/>
  <c r="H197" i="15"/>
  <c r="J173" i="15"/>
  <c r="H194" i="15"/>
  <c r="D243" i="16"/>
  <c r="D187" i="15"/>
  <c r="H241" i="16"/>
  <c r="H185" i="15"/>
  <c r="L239" i="17"/>
  <c r="L239" i="16"/>
  <c r="L192" i="15"/>
  <c r="L194" i="15"/>
  <c r="L185" i="15"/>
  <c r="L186" i="15"/>
  <c r="D237" i="17"/>
  <c r="D237" i="16"/>
  <c r="D174" i="15"/>
  <c r="D236" i="16"/>
  <c r="D236" i="17"/>
  <c r="I86" i="14"/>
  <c r="C93" i="14"/>
  <c r="P201" i="15"/>
  <c r="J188" i="15"/>
  <c r="C172" i="15"/>
  <c r="O163" i="15"/>
  <c r="M171" i="15"/>
  <c r="D254" i="17"/>
  <c r="D247" i="17"/>
  <c r="D245" i="17"/>
  <c r="P243" i="17"/>
  <c r="P187" i="17"/>
  <c r="P178" i="17"/>
  <c r="P175" i="17"/>
  <c r="P172" i="17"/>
  <c r="B224" i="17"/>
  <c r="B162" i="17"/>
  <c r="D220" i="16"/>
  <c r="D159" i="15"/>
  <c r="D220" i="17"/>
  <c r="O243" i="17"/>
  <c r="O187" i="17"/>
  <c r="G169" i="17"/>
  <c r="G231" i="17"/>
  <c r="Q161" i="17"/>
  <c r="Q223" i="17"/>
  <c r="C220" i="17"/>
  <c r="C159" i="15"/>
  <c r="C158" i="15" s="1"/>
  <c r="F252" i="17"/>
  <c r="L212" i="16"/>
  <c r="C190" i="16"/>
  <c r="Q204" i="17"/>
  <c r="Q253" i="17"/>
  <c r="E252" i="17"/>
  <c r="I201" i="17"/>
  <c r="I250" i="17"/>
  <c r="Q203" i="16"/>
  <c r="B190" i="16"/>
  <c r="Q212" i="16"/>
  <c r="Q209" i="16"/>
  <c r="Q207" i="16"/>
  <c r="P257" i="16"/>
  <c r="P212" i="16"/>
  <c r="P209" i="16"/>
  <c r="D255" i="16"/>
  <c r="Q202" i="16"/>
  <c r="L253" i="16"/>
  <c r="L204" i="16"/>
  <c r="P202" i="16"/>
  <c r="D196" i="16"/>
  <c r="D239" i="16"/>
  <c r="D187" i="16"/>
  <c r="D185" i="16"/>
  <c r="D190" i="16"/>
  <c r="D197" i="16"/>
  <c r="D171" i="16"/>
  <c r="D168" i="16"/>
  <c r="K250" i="17"/>
  <c r="C200" i="16"/>
  <c r="C187" i="16"/>
  <c r="C185" i="16"/>
  <c r="C197" i="16"/>
  <c r="C171" i="16"/>
  <c r="C180" i="16"/>
  <c r="C168" i="16"/>
  <c r="B187" i="16"/>
  <c r="B194" i="16"/>
  <c r="B197" i="16"/>
  <c r="B171" i="16"/>
  <c r="B173" i="16"/>
  <c r="B180" i="16"/>
  <c r="B168" i="16"/>
  <c r="B167" i="16" s="1"/>
  <c r="B170" i="16"/>
  <c r="B177" i="16"/>
  <c r="N163" i="16"/>
  <c r="N161" i="16"/>
  <c r="G203" i="17"/>
  <c r="L184" i="16"/>
  <c r="L240" i="16"/>
  <c r="H158" i="17"/>
  <c r="P87" i="14"/>
  <c r="D86" i="14"/>
  <c r="H84" i="14"/>
  <c r="N253" i="16"/>
  <c r="B252" i="16"/>
  <c r="F250" i="16"/>
  <c r="J224" i="16"/>
  <c r="J162" i="15"/>
  <c r="N222" i="16"/>
  <c r="N160" i="15"/>
  <c r="B221" i="16"/>
  <c r="B159" i="15"/>
  <c r="B158" i="15" s="1"/>
  <c r="P211" i="16"/>
  <c r="C178" i="16"/>
  <c r="C175" i="16"/>
  <c r="K152" i="12"/>
  <c r="G149" i="12"/>
  <c r="K147" i="12"/>
  <c r="O145" i="12"/>
  <c r="G143" i="12"/>
  <c r="G142" i="12"/>
  <c r="C140" i="12"/>
  <c r="O138" i="12"/>
  <c r="C137" i="12"/>
  <c r="G135" i="12"/>
  <c r="E99" i="14"/>
  <c r="E160" i="6" s="1"/>
  <c r="C92" i="14"/>
  <c r="O162" i="15"/>
  <c r="M204" i="15"/>
  <c r="Q202" i="15"/>
  <c r="M195" i="15"/>
  <c r="D247" i="16"/>
  <c r="O211" i="16"/>
  <c r="L205" i="16"/>
  <c r="B185" i="16"/>
  <c r="N205" i="16"/>
  <c r="N211" i="16"/>
  <c r="B178" i="16"/>
  <c r="B175" i="16"/>
  <c r="F135" i="12"/>
  <c r="L148" i="13"/>
  <c r="P146" i="13"/>
  <c r="H244" i="16"/>
  <c r="P240" i="16"/>
  <c r="H234" i="16"/>
  <c r="L232" i="16"/>
  <c r="P230" i="16"/>
  <c r="D229" i="16"/>
  <c r="B198" i="16"/>
  <c r="D188" i="16"/>
  <c r="N162" i="16"/>
  <c r="Q205" i="16"/>
  <c r="M163" i="16"/>
  <c r="I239" i="19"/>
  <c r="I98" i="18"/>
  <c r="I245" i="19"/>
  <c r="M215" i="19"/>
  <c r="M90" i="18"/>
  <c r="M217" i="19"/>
  <c r="M218" i="19"/>
  <c r="M219" i="19"/>
  <c r="M220" i="19"/>
  <c r="M221" i="19"/>
  <c r="M84" i="18"/>
  <c r="M222" i="19"/>
  <c r="M223" i="19"/>
  <c r="F152" i="12"/>
  <c r="N150" i="12"/>
  <c r="B149" i="12"/>
  <c r="F147" i="12"/>
  <c r="O48" i="6"/>
  <c r="G45" i="6"/>
  <c r="O41" i="6"/>
  <c r="G38" i="6"/>
  <c r="O34" i="6"/>
  <c r="G29" i="6"/>
  <c r="G127" i="6" s="1"/>
  <c r="Q85" i="14"/>
  <c r="O220" i="17"/>
  <c r="O160" i="15"/>
  <c r="Q213" i="16"/>
  <c r="B195" i="16"/>
  <c r="C188" i="16"/>
  <c r="C170" i="16"/>
  <c r="D257" i="16"/>
  <c r="D256" i="16"/>
  <c r="P205" i="16"/>
  <c r="D192" i="16"/>
  <c r="D189" i="16"/>
  <c r="D242" i="16"/>
  <c r="H163" i="16"/>
  <c r="H159" i="16"/>
  <c r="B241" i="17"/>
  <c r="F76" i="14"/>
  <c r="F105" i="6" s="1"/>
  <c r="N233" i="17"/>
  <c r="N171" i="17"/>
  <c r="B232" i="17"/>
  <c r="B170" i="17"/>
  <c r="F230" i="17"/>
  <c r="F168" i="17"/>
  <c r="L224" i="17"/>
  <c r="L162" i="17"/>
  <c r="P160" i="17"/>
  <c r="P158" i="17" s="1"/>
  <c r="P222" i="17"/>
  <c r="B136" i="6"/>
  <c r="F134" i="6"/>
  <c r="P150" i="13"/>
  <c r="D143" i="13"/>
  <c r="D142" i="13"/>
  <c r="P141" i="13"/>
  <c r="M129" i="12"/>
  <c r="I63" i="10"/>
  <c r="Q62" i="10"/>
  <c r="F152" i="13"/>
  <c r="L87" i="14"/>
  <c r="P85" i="14"/>
  <c r="D84" i="14"/>
  <c r="C191" i="15"/>
  <c r="J253" i="16"/>
  <c r="N251" i="16"/>
  <c r="B250" i="16"/>
  <c r="J247" i="16"/>
  <c r="J246" i="16"/>
  <c r="J245" i="16"/>
  <c r="J242" i="16"/>
  <c r="N240" i="16"/>
  <c r="J235" i="16"/>
  <c r="F234" i="16"/>
  <c r="J232" i="16"/>
  <c r="N230" i="16"/>
  <c r="B229" i="16"/>
  <c r="B168" i="15"/>
  <c r="N227" i="16"/>
  <c r="F224" i="16"/>
  <c r="J222" i="16"/>
  <c r="N220" i="16"/>
  <c r="N162" i="15"/>
  <c r="B188" i="16"/>
  <c r="D177" i="16"/>
  <c r="D172" i="16"/>
  <c r="O205" i="16"/>
  <c r="C192" i="16"/>
  <c r="C173" i="16"/>
  <c r="Q252" i="17"/>
  <c r="Q203" i="17"/>
  <c r="E251" i="17"/>
  <c r="Q184" i="17"/>
  <c r="Q240" i="17"/>
  <c r="M171" i="17"/>
  <c r="M233" i="17"/>
  <c r="Q169" i="17"/>
  <c r="Q231" i="17"/>
  <c r="E168" i="17"/>
  <c r="E230" i="17"/>
  <c r="O160" i="17"/>
  <c r="O222" i="17"/>
  <c r="G119" i="11"/>
  <c r="C99" i="14"/>
  <c r="C160" i="6" s="1"/>
  <c r="B93" i="14"/>
  <c r="D245" i="16"/>
  <c r="Q210" i="16"/>
  <c r="D184" i="16"/>
  <c r="C177" i="16"/>
  <c r="C172" i="16"/>
  <c r="B257" i="16"/>
  <c r="P179" i="17"/>
  <c r="L171" i="17"/>
  <c r="L233" i="17"/>
  <c r="P169" i="17"/>
  <c r="P231" i="17"/>
  <c r="D168" i="17"/>
  <c r="D230" i="17"/>
  <c r="J224" i="17"/>
  <c r="J162" i="17"/>
  <c r="N222" i="17"/>
  <c r="N160" i="17"/>
  <c r="B221" i="17"/>
  <c r="B159" i="17"/>
  <c r="K164" i="15"/>
  <c r="H247" i="16"/>
  <c r="H246" i="16"/>
  <c r="H245" i="16"/>
  <c r="H242" i="16"/>
  <c r="H235" i="16"/>
  <c r="H173" i="15"/>
  <c r="C184" i="16"/>
  <c r="B172" i="16"/>
  <c r="N159" i="16"/>
  <c r="O231" i="17"/>
  <c r="O169" i="17"/>
  <c r="C168" i="17"/>
  <c r="C230" i="17"/>
  <c r="I224" i="17"/>
  <c r="I162" i="17"/>
  <c r="M160" i="17"/>
  <c r="M222" i="17"/>
  <c r="J129" i="12"/>
  <c r="N120" i="12"/>
  <c r="B119" i="12"/>
  <c r="F117" i="12"/>
  <c r="N154" i="12"/>
  <c r="N153" i="12"/>
  <c r="B152" i="12"/>
  <c r="N151" i="12"/>
  <c r="J150" i="12"/>
  <c r="N148" i="12"/>
  <c r="K88" i="14"/>
  <c r="O46" i="6"/>
  <c r="G43" i="6"/>
  <c r="G36" i="6"/>
  <c r="O31" i="6"/>
  <c r="B206" i="15"/>
  <c r="D162" i="15"/>
  <c r="D160" i="15"/>
  <c r="C175" i="15"/>
  <c r="K220" i="17"/>
  <c r="K162" i="15"/>
  <c r="B191" i="16"/>
  <c r="B184" i="16"/>
  <c r="D174" i="16"/>
  <c r="C233" i="17"/>
  <c r="N240" i="17"/>
  <c r="N184" i="17"/>
  <c r="B76" i="14"/>
  <c r="B74" i="14" s="1"/>
  <c r="B72" i="14" s="1"/>
  <c r="Q94" i="18"/>
  <c r="H87" i="14"/>
  <c r="L85" i="14"/>
  <c r="C187" i="15"/>
  <c r="D164" i="15"/>
  <c r="C162" i="15"/>
  <c r="C160" i="15"/>
  <c r="J220" i="16"/>
  <c r="J164" i="15"/>
  <c r="L213" i="16"/>
  <c r="C174" i="16"/>
  <c r="K158" i="16"/>
  <c r="M169" i="17"/>
  <c r="M231" i="17"/>
  <c r="K160" i="17"/>
  <c r="K222" i="17"/>
  <c r="F87" i="14"/>
  <c r="I88" i="14"/>
  <c r="C81" i="14"/>
  <c r="C180" i="15"/>
  <c r="G172" i="15"/>
  <c r="C164" i="15"/>
  <c r="D179" i="16"/>
  <c r="B174" i="16"/>
  <c r="I163" i="17"/>
  <c r="D210" i="17"/>
  <c r="L231" i="17"/>
  <c r="L169" i="17"/>
  <c r="D75" i="14"/>
  <c r="D74" i="14" s="1"/>
  <c r="D229" i="17"/>
  <c r="D181" i="17"/>
  <c r="D178" i="17"/>
  <c r="D179" i="17"/>
  <c r="D172" i="17"/>
  <c r="B87" i="14"/>
  <c r="C178" i="15"/>
  <c r="H220" i="16"/>
  <c r="H164" i="15"/>
  <c r="Q201" i="16"/>
  <c r="C179" i="16"/>
  <c r="K169" i="17"/>
  <c r="K231" i="17"/>
  <c r="Q163" i="17"/>
  <c r="I160" i="17"/>
  <c r="I222" i="17"/>
  <c r="F122" i="12"/>
  <c r="J120" i="12"/>
  <c r="J154" i="12"/>
  <c r="J153" i="12"/>
  <c r="J151" i="12"/>
  <c r="F150" i="12"/>
  <c r="J148" i="12"/>
  <c r="N146" i="12"/>
  <c r="B63" i="10"/>
  <c r="G132" i="6"/>
  <c r="K86" i="14"/>
  <c r="G48" i="6"/>
  <c r="O44" i="6"/>
  <c r="G41" i="6"/>
  <c r="O37" i="6"/>
  <c r="G34" i="6"/>
  <c r="C176" i="15"/>
  <c r="P159" i="15"/>
  <c r="C192" i="15"/>
  <c r="G220" i="17"/>
  <c r="G164" i="15"/>
  <c r="Q215" i="16"/>
  <c r="P201" i="16"/>
  <c r="B179" i="16"/>
  <c r="C176" i="16"/>
  <c r="L211" i="16"/>
  <c r="F233" i="17"/>
  <c r="F171" i="17"/>
  <c r="L163" i="17"/>
  <c r="L164" i="17"/>
  <c r="L120" i="11"/>
  <c r="L115" i="11" s="1"/>
  <c r="I62" i="10"/>
  <c r="B81" i="14"/>
  <c r="D172" i="15"/>
  <c r="O161" i="15"/>
  <c r="F230" i="16"/>
  <c r="F168" i="15"/>
  <c r="F220" i="16"/>
  <c r="F164" i="15"/>
  <c r="F159" i="15"/>
  <c r="L186" i="16"/>
  <c r="B176" i="16"/>
  <c r="K211" i="16"/>
  <c r="G240" i="17"/>
  <c r="Q243" i="17"/>
  <c r="Q187" i="17"/>
  <c r="I169" i="17"/>
  <c r="I231" i="17"/>
  <c r="O163" i="17"/>
  <c r="G160" i="17"/>
  <c r="G222" i="17"/>
  <c r="Q160" i="17"/>
  <c r="Q222" i="17"/>
  <c r="C181" i="19"/>
  <c r="O209" i="19"/>
  <c r="O224" i="20"/>
  <c r="O172" i="19"/>
  <c r="C167" i="19"/>
  <c r="C165" i="19"/>
  <c r="K164" i="19"/>
  <c r="K221" i="21"/>
  <c r="G172" i="19"/>
  <c r="G160" i="19"/>
  <c r="G158" i="19"/>
  <c r="C209" i="20"/>
  <c r="C205" i="20"/>
  <c r="G195" i="20"/>
  <c r="G201" i="20"/>
  <c r="G198" i="20"/>
  <c r="O182" i="20"/>
  <c r="O181" i="20"/>
  <c r="O178" i="20"/>
  <c r="O188" i="20"/>
  <c r="O185" i="20"/>
  <c r="I241" i="20"/>
  <c r="I241" i="19"/>
  <c r="Q237" i="20"/>
  <c r="Q208" i="19"/>
  <c r="Q199" i="19"/>
  <c r="Q206" i="19"/>
  <c r="Q197" i="19"/>
  <c r="Q204" i="19"/>
  <c r="I227" i="20"/>
  <c r="I227" i="19"/>
  <c r="M224" i="20"/>
  <c r="M224" i="19"/>
  <c r="E195" i="20"/>
  <c r="E202" i="20"/>
  <c r="P208" i="19"/>
  <c r="P199" i="19"/>
  <c r="P206" i="19"/>
  <c r="D229" i="20"/>
  <c r="D178" i="19"/>
  <c r="L223" i="21"/>
  <c r="L223" i="20"/>
  <c r="H221" i="21"/>
  <c r="H164" i="19"/>
  <c r="H219" i="21"/>
  <c r="H162" i="19"/>
  <c r="L217" i="20"/>
  <c r="L160" i="19"/>
  <c r="D162" i="19"/>
  <c r="D160" i="19"/>
  <c r="D172" i="19"/>
  <c r="L245" i="20"/>
  <c r="L206" i="20"/>
  <c r="H242" i="20"/>
  <c r="H199" i="20"/>
  <c r="L197" i="20"/>
  <c r="L240" i="20"/>
  <c r="D195" i="20"/>
  <c r="D202" i="20"/>
  <c r="D237" i="20"/>
  <c r="E241" i="21"/>
  <c r="E198" i="21"/>
  <c r="I196" i="21"/>
  <c r="I239" i="21"/>
  <c r="M203" i="21"/>
  <c r="M206" i="21"/>
  <c r="M201" i="21"/>
  <c r="M204" i="21"/>
  <c r="M200" i="21"/>
  <c r="M207" i="21"/>
  <c r="Q191" i="21"/>
  <c r="Q235" i="21"/>
  <c r="O237" i="20"/>
  <c r="O208" i="19"/>
  <c r="O199" i="19"/>
  <c r="O206" i="19"/>
  <c r="O195" i="19"/>
  <c r="O202" i="19"/>
  <c r="C229" i="20"/>
  <c r="C178" i="19"/>
  <c r="G219" i="20"/>
  <c r="G219" i="21"/>
  <c r="G162" i="19"/>
  <c r="C162" i="19"/>
  <c r="C160" i="19"/>
  <c r="C172" i="19"/>
  <c r="C163" i="19"/>
  <c r="C170" i="19"/>
  <c r="C195" i="20"/>
  <c r="C202" i="20"/>
  <c r="C208" i="20"/>
  <c r="C199" i="20"/>
  <c r="J233" i="17"/>
  <c r="J171" i="17"/>
  <c r="N231" i="17"/>
  <c r="N169" i="17"/>
  <c r="B230" i="17"/>
  <c r="B168" i="17"/>
  <c r="L160" i="17"/>
  <c r="L222" i="17"/>
  <c r="H245" i="20"/>
  <c r="H206" i="20"/>
  <c r="L238" i="20"/>
  <c r="L195" i="20"/>
  <c r="Q202" i="19"/>
  <c r="O198" i="19"/>
  <c r="D235" i="20"/>
  <c r="P202" i="19"/>
  <c r="P179" i="19"/>
  <c r="D166" i="19"/>
  <c r="C191" i="19"/>
  <c r="D203" i="20"/>
  <c r="B134" i="6"/>
  <c r="I224" i="19"/>
  <c r="Q209" i="19"/>
  <c r="P204" i="19"/>
  <c r="P197" i="19"/>
  <c r="P209" i="19"/>
  <c r="Q205" i="19"/>
  <c r="I198" i="19"/>
  <c r="O204" i="19"/>
  <c r="O197" i="19"/>
  <c r="D233" i="20"/>
  <c r="P205" i="19"/>
  <c r="H198" i="19"/>
  <c r="D232" i="20"/>
  <c r="D196" i="20"/>
  <c r="O205" i="19"/>
  <c r="G198" i="19"/>
  <c r="L231" i="20"/>
  <c r="C214" i="21"/>
  <c r="G193" i="17"/>
  <c r="J135" i="6"/>
  <c r="E89" i="18"/>
  <c r="E217" i="19"/>
  <c r="E219" i="19"/>
  <c r="D170" i="19"/>
  <c r="D182" i="19"/>
  <c r="D158" i="19"/>
  <c r="G207" i="20"/>
  <c r="J254" i="17"/>
  <c r="I94" i="14"/>
  <c r="M196" i="16"/>
  <c r="M193" i="16"/>
  <c r="M190" i="16"/>
  <c r="M187" i="16"/>
  <c r="M164" i="16"/>
  <c r="I163" i="16"/>
  <c r="M161" i="16"/>
  <c r="P216" i="17"/>
  <c r="D173" i="17"/>
  <c r="Q70" i="18"/>
  <c r="Q89" i="18"/>
  <c r="C184" i="19"/>
  <c r="D161" i="19"/>
  <c r="C182" i="19"/>
  <c r="C179" i="19"/>
  <c r="K169" i="19"/>
  <c r="E207" i="20"/>
  <c r="P88" i="14"/>
  <c r="D87" i="14"/>
  <c r="L178" i="16"/>
  <c r="P176" i="16"/>
  <c r="G202" i="17"/>
  <c r="C173" i="17"/>
  <c r="O91" i="18"/>
  <c r="E246" i="19"/>
  <c r="I222" i="19"/>
  <c r="P168" i="19"/>
  <c r="I165" i="19"/>
  <c r="L255" i="17"/>
  <c r="H243" i="16"/>
  <c r="H237" i="16"/>
  <c r="H236" i="16"/>
  <c r="H233" i="16"/>
  <c r="L231" i="16"/>
  <c r="H226" i="16"/>
  <c r="D225" i="16"/>
  <c r="H223" i="16"/>
  <c r="L221" i="16"/>
  <c r="K178" i="16"/>
  <c r="K167" i="16" s="1"/>
  <c r="O176" i="16"/>
  <c r="C190" i="19"/>
  <c r="O168" i="19"/>
  <c r="G164" i="19"/>
  <c r="I246" i="20"/>
  <c r="I245" i="20"/>
  <c r="I206" i="19"/>
  <c r="I243" i="20"/>
  <c r="I243" i="19"/>
  <c r="I200" i="19"/>
  <c r="E242" i="20"/>
  <c r="E242" i="19"/>
  <c r="I240" i="20"/>
  <c r="I197" i="19"/>
  <c r="M238" i="20"/>
  <c r="M238" i="19"/>
  <c r="M195" i="19"/>
  <c r="Q235" i="20"/>
  <c r="E190" i="19"/>
  <c r="Q234" i="20"/>
  <c r="E186" i="19"/>
  <c r="E233" i="20"/>
  <c r="Q232" i="20"/>
  <c r="E228" i="20"/>
  <c r="E228" i="19"/>
  <c r="M171" i="19"/>
  <c r="I169" i="19"/>
  <c r="M167" i="19"/>
  <c r="D226" i="20"/>
  <c r="L200" i="20"/>
  <c r="O179" i="20"/>
  <c r="J178" i="16"/>
  <c r="J167" i="16" s="1"/>
  <c r="N176" i="16"/>
  <c r="N167" i="16" s="1"/>
  <c r="F135" i="6"/>
  <c r="M228" i="19"/>
  <c r="M230" i="19"/>
  <c r="Q200" i="19"/>
  <c r="P196" i="19"/>
  <c r="D177" i="19"/>
  <c r="D175" i="19" s="1"/>
  <c r="H240" i="20"/>
  <c r="H197" i="19"/>
  <c r="P235" i="20"/>
  <c r="P191" i="19"/>
  <c r="D186" i="19"/>
  <c r="P229" i="20"/>
  <c r="P178" i="19"/>
  <c r="H226" i="20"/>
  <c r="H188" i="19"/>
  <c r="H182" i="19"/>
  <c r="H179" i="19"/>
  <c r="H186" i="19"/>
  <c r="L171" i="19"/>
  <c r="H169" i="19"/>
  <c r="L167" i="19"/>
  <c r="P214" i="20"/>
  <c r="P159" i="19"/>
  <c r="P171" i="19"/>
  <c r="P169" i="19"/>
  <c r="L224" i="20"/>
  <c r="P206" i="20"/>
  <c r="J255" i="17"/>
  <c r="E94" i="14"/>
  <c r="M194" i="16"/>
  <c r="M191" i="16"/>
  <c r="M185" i="16"/>
  <c r="Q93" i="14"/>
  <c r="I164" i="16"/>
  <c r="M159" i="16"/>
  <c r="Q171" i="17"/>
  <c r="I84" i="18"/>
  <c r="M244" i="19"/>
  <c r="E221" i="19"/>
  <c r="P200" i="19"/>
  <c r="O196" i="19"/>
  <c r="C177" i="19"/>
  <c r="L168" i="19"/>
  <c r="D164" i="19"/>
  <c r="G243" i="20"/>
  <c r="G200" i="19"/>
  <c r="G240" i="20"/>
  <c r="G197" i="19"/>
  <c r="C186" i="19"/>
  <c r="G226" i="20"/>
  <c r="G179" i="19"/>
  <c r="K171" i="19"/>
  <c r="G169" i="19"/>
  <c r="K167" i="19"/>
  <c r="O159" i="19"/>
  <c r="O171" i="19"/>
  <c r="O169" i="19"/>
  <c r="L179" i="20"/>
  <c r="O200" i="19"/>
  <c r="M196" i="19"/>
  <c r="K168" i="19"/>
  <c r="C164" i="19"/>
  <c r="F169" i="19"/>
  <c r="F161" i="19"/>
  <c r="J159" i="19"/>
  <c r="D206" i="20"/>
  <c r="H200" i="20"/>
  <c r="O171" i="17"/>
  <c r="L196" i="19"/>
  <c r="O175" i="19"/>
  <c r="Q201" i="19"/>
  <c r="E243" i="20"/>
  <c r="E200" i="19"/>
  <c r="Q241" i="20"/>
  <c r="Q241" i="19"/>
  <c r="E240" i="20"/>
  <c r="E197" i="19"/>
  <c r="E240" i="19"/>
  <c r="I238" i="20"/>
  <c r="I195" i="19"/>
  <c r="M229" i="20"/>
  <c r="M229" i="19"/>
  <c r="Q221" i="20"/>
  <c r="Q164" i="19"/>
  <c r="Q219" i="20"/>
  <c r="Q162" i="19"/>
  <c r="I216" i="20"/>
  <c r="I216" i="19"/>
  <c r="M166" i="19"/>
  <c r="M160" i="19"/>
  <c r="C206" i="20"/>
  <c r="G200" i="20"/>
  <c r="E201" i="20"/>
  <c r="E198" i="20"/>
  <c r="M198" i="20"/>
  <c r="M205" i="20"/>
  <c r="Q177" i="20"/>
  <c r="O234" i="17"/>
  <c r="P201" i="19"/>
  <c r="D200" i="19"/>
  <c r="D243" i="20"/>
  <c r="D197" i="19"/>
  <c r="D240" i="20"/>
  <c r="H238" i="20"/>
  <c r="H195" i="19"/>
  <c r="L232" i="20"/>
  <c r="L181" i="19"/>
  <c r="D169" i="19"/>
  <c r="H222" i="21"/>
  <c r="H165" i="19"/>
  <c r="P221" i="21"/>
  <c r="P164" i="19"/>
  <c r="P219" i="21"/>
  <c r="P162" i="19"/>
  <c r="P157" i="19" s="1"/>
  <c r="L214" i="20"/>
  <c r="L210" i="20"/>
  <c r="D200" i="20"/>
  <c r="D201" i="20"/>
  <c r="P242" i="20"/>
  <c r="P199" i="20"/>
  <c r="D198" i="20"/>
  <c r="D241" i="20"/>
  <c r="L201" i="20"/>
  <c r="L237" i="20"/>
  <c r="L198" i="20"/>
  <c r="L205" i="20"/>
  <c r="L209" i="20"/>
  <c r="Q203" i="19"/>
  <c r="O201" i="19"/>
  <c r="C200" i="19"/>
  <c r="C243" i="21"/>
  <c r="G238" i="20"/>
  <c r="G195" i="19"/>
  <c r="K229" i="20"/>
  <c r="K178" i="19"/>
  <c r="C169" i="19"/>
  <c r="G222" i="20"/>
  <c r="G165" i="19"/>
  <c r="O221" i="20"/>
  <c r="O164" i="19"/>
  <c r="O219" i="20"/>
  <c r="O162" i="19"/>
  <c r="C200" i="20"/>
  <c r="G209" i="20"/>
  <c r="G205" i="20"/>
  <c r="C198" i="20"/>
  <c r="K195" i="20"/>
  <c r="K202" i="20"/>
  <c r="K201" i="20"/>
  <c r="K198" i="20"/>
  <c r="K194" i="20" s="1"/>
  <c r="K205" i="20"/>
  <c r="K209" i="20"/>
  <c r="O184" i="20"/>
  <c r="O177" i="20"/>
  <c r="O175" i="20" s="1"/>
  <c r="B243" i="17"/>
  <c r="F241" i="17"/>
  <c r="J76" i="14"/>
  <c r="J105" i="6" s="1"/>
  <c r="J190" i="17"/>
  <c r="D164" i="17"/>
  <c r="D226" i="17"/>
  <c r="P203" i="19"/>
  <c r="H176" i="19"/>
  <c r="F171" i="19"/>
  <c r="F167" i="19"/>
  <c r="F159" i="19"/>
  <c r="F209" i="20"/>
  <c r="B207" i="20"/>
  <c r="F205" i="20"/>
  <c r="B201" i="20"/>
  <c r="C241" i="17"/>
  <c r="E98" i="18"/>
  <c r="Q207" i="19"/>
  <c r="O203" i="19"/>
  <c r="D168" i="19"/>
  <c r="L163" i="19"/>
  <c r="Q239" i="20"/>
  <c r="Q239" i="19"/>
  <c r="E238" i="20"/>
  <c r="E238" i="19"/>
  <c r="E195" i="19"/>
  <c r="I229" i="20"/>
  <c r="I229" i="19"/>
  <c r="M227" i="20"/>
  <c r="M227" i="19"/>
  <c r="Q224" i="20"/>
  <c r="Q224" i="19"/>
  <c r="E222" i="20"/>
  <c r="E165" i="19"/>
  <c r="M221" i="20"/>
  <c r="M164" i="19"/>
  <c r="M219" i="20"/>
  <c r="M162" i="19"/>
  <c r="Q217" i="20"/>
  <c r="Q217" i="19"/>
  <c r="I164" i="19"/>
  <c r="I162" i="19"/>
  <c r="I160" i="19"/>
  <c r="H210" i="20"/>
  <c r="D199" i="20"/>
  <c r="E209" i="20"/>
  <c r="E205" i="20"/>
  <c r="I201" i="20"/>
  <c r="I198" i="20"/>
  <c r="Q182" i="20"/>
  <c r="Q179" i="20"/>
  <c r="Q188" i="20"/>
  <c r="D241" i="17"/>
  <c r="D183" i="17"/>
  <c r="P174" i="17"/>
  <c r="N224" i="17"/>
  <c r="N162" i="17"/>
  <c r="B223" i="17"/>
  <c r="B161" i="17"/>
  <c r="B158" i="17" s="1"/>
  <c r="F221" i="17"/>
  <c r="F159" i="17"/>
  <c r="E234" i="19"/>
  <c r="Q210" i="19"/>
  <c r="M203" i="19"/>
  <c r="C168" i="19"/>
  <c r="D238" i="20"/>
  <c r="D195" i="19"/>
  <c r="H229" i="20"/>
  <c r="H178" i="19"/>
  <c r="P224" i="20"/>
  <c r="P172" i="19"/>
  <c r="D167" i="19"/>
  <c r="D222" i="21"/>
  <c r="D222" i="20"/>
  <c r="D165" i="19"/>
  <c r="L221" i="21"/>
  <c r="L164" i="19"/>
  <c r="L221" i="20"/>
  <c r="L219" i="21"/>
  <c r="L219" i="20"/>
  <c r="L162" i="19"/>
  <c r="H214" i="20"/>
  <c r="H172" i="19"/>
  <c r="H160" i="19"/>
  <c r="H158" i="19"/>
  <c r="G210" i="20"/>
  <c r="P246" i="20"/>
  <c r="P210" i="20"/>
  <c r="D209" i="20"/>
  <c r="D205" i="20"/>
  <c r="L242" i="20"/>
  <c r="L199" i="20"/>
  <c r="H201" i="20"/>
  <c r="H198" i="20"/>
  <c r="H195" i="20"/>
  <c r="H202" i="20"/>
  <c r="L228" i="20"/>
  <c r="L177" i="20"/>
  <c r="P188" i="20"/>
  <c r="P182" i="20"/>
  <c r="P175" i="20" s="1"/>
  <c r="D168" i="20"/>
  <c r="D223" i="20"/>
  <c r="D163" i="20"/>
  <c r="D214" i="20"/>
  <c r="D220" i="20"/>
  <c r="J209" i="20"/>
  <c r="F207" i="20"/>
  <c r="J205" i="20"/>
  <c r="J203" i="20"/>
  <c r="F201" i="20"/>
  <c r="N188" i="20"/>
  <c r="N182" i="20"/>
  <c r="N179" i="20"/>
  <c r="G239" i="21"/>
  <c r="H69" i="22"/>
  <c r="H50" i="22"/>
  <c r="H64" i="6" s="1"/>
  <c r="H137" i="6" s="1"/>
  <c r="O197" i="23"/>
  <c r="M211" i="23"/>
  <c r="M175" i="23"/>
  <c r="E168" i="23"/>
  <c r="E208" i="23"/>
  <c r="I150" i="23"/>
  <c r="I152" i="23"/>
  <c r="I156" i="23"/>
  <c r="M183" i="23"/>
  <c r="M132" i="23"/>
  <c r="E130" i="23"/>
  <c r="E138" i="23"/>
  <c r="E133" i="23"/>
  <c r="E139" i="23"/>
  <c r="L158" i="20"/>
  <c r="L157" i="20" s="1"/>
  <c r="L215" i="20"/>
  <c r="F77" i="22"/>
  <c r="F168" i="6" s="1"/>
  <c r="F69" i="22"/>
  <c r="K211" i="23"/>
  <c r="K175" i="23"/>
  <c r="O166" i="23"/>
  <c r="O206" i="23"/>
  <c r="O194" i="23"/>
  <c r="O146" i="23"/>
  <c r="C193" i="23"/>
  <c r="C145" i="23"/>
  <c r="G150" i="23"/>
  <c r="G156" i="23"/>
  <c r="G152" i="23"/>
  <c r="O129" i="23"/>
  <c r="C130" i="23"/>
  <c r="C138" i="23"/>
  <c r="C132" i="23"/>
  <c r="C133" i="23"/>
  <c r="C139" i="23"/>
  <c r="K79" i="18"/>
  <c r="K108" i="6" s="1"/>
  <c r="K168" i="21"/>
  <c r="K192" i="23"/>
  <c r="K65" i="22"/>
  <c r="N197" i="24"/>
  <c r="N149" i="23"/>
  <c r="N194" i="24"/>
  <c r="N146" i="23"/>
  <c r="B193" i="24"/>
  <c r="B145" i="23"/>
  <c r="F191" i="24"/>
  <c r="F146" i="23"/>
  <c r="F149" i="23"/>
  <c r="H239" i="21"/>
  <c r="H196" i="21"/>
  <c r="L81" i="18"/>
  <c r="L110" i="6" s="1"/>
  <c r="L203" i="21"/>
  <c r="L201" i="21"/>
  <c r="C162" i="21"/>
  <c r="C168" i="21"/>
  <c r="F158" i="23"/>
  <c r="C198" i="21"/>
  <c r="C241" i="21"/>
  <c r="I65" i="22"/>
  <c r="I192" i="23"/>
  <c r="I195" i="23"/>
  <c r="I196" i="23"/>
  <c r="F239" i="21"/>
  <c r="F196" i="21"/>
  <c r="J203" i="21"/>
  <c r="J206" i="21"/>
  <c r="J201" i="21"/>
  <c r="J204" i="21"/>
  <c r="M208" i="21"/>
  <c r="G193" i="23"/>
  <c r="G65" i="22"/>
  <c r="C177" i="21"/>
  <c r="L208" i="21"/>
  <c r="L70" i="22"/>
  <c r="L78" i="22"/>
  <c r="L169" i="6" s="1"/>
  <c r="P68" i="22"/>
  <c r="P50" i="22"/>
  <c r="P64" i="6" s="1"/>
  <c r="P137" i="6" s="1"/>
  <c r="P76" i="22"/>
  <c r="P167" i="6" s="1"/>
  <c r="O171" i="23"/>
  <c r="Q180" i="20"/>
  <c r="B177" i="21"/>
  <c r="L187" i="20"/>
  <c r="L178" i="20"/>
  <c r="L185" i="20"/>
  <c r="L175" i="20" s="1"/>
  <c r="L191" i="20"/>
  <c r="G244" i="21"/>
  <c r="D74" i="22"/>
  <c r="D164" i="24"/>
  <c r="D175" i="24"/>
  <c r="D165" i="24"/>
  <c r="D170" i="24"/>
  <c r="D163" i="24"/>
  <c r="P154" i="24"/>
  <c r="P156" i="24"/>
  <c r="P146" i="24"/>
  <c r="L131" i="24"/>
  <c r="L138" i="24"/>
  <c r="L133" i="24"/>
  <c r="L72" i="22"/>
  <c r="L140" i="24"/>
  <c r="L135" i="24"/>
  <c r="L206" i="21"/>
  <c r="C74" i="22"/>
  <c r="C164" i="24"/>
  <c r="C171" i="24"/>
  <c r="C169" i="24"/>
  <c r="C175" i="24"/>
  <c r="C168" i="24"/>
  <c r="C165" i="24"/>
  <c r="C170" i="24"/>
  <c r="C163" i="24"/>
  <c r="C166" i="24"/>
  <c r="Q160" i="20"/>
  <c r="Q158" i="20"/>
  <c r="Q172" i="20"/>
  <c r="Q163" i="20"/>
  <c r="P191" i="21"/>
  <c r="B164" i="24"/>
  <c r="B171" i="24"/>
  <c r="B169" i="24"/>
  <c r="B175" i="24"/>
  <c r="B165" i="24"/>
  <c r="B163" i="24"/>
  <c r="B166" i="24"/>
  <c r="D228" i="20"/>
  <c r="H187" i="20"/>
  <c r="H178" i="20"/>
  <c r="H185" i="20"/>
  <c r="O191" i="21"/>
  <c r="Q178" i="21"/>
  <c r="B191" i="19"/>
  <c r="B185" i="19"/>
  <c r="F183" i="19"/>
  <c r="B178" i="19"/>
  <c r="F176" i="19"/>
  <c r="J172" i="19"/>
  <c r="F170" i="19"/>
  <c r="D179" i="20"/>
  <c r="G206" i="20"/>
  <c r="G204" i="20"/>
  <c r="G197" i="20"/>
  <c r="O191" i="20"/>
  <c r="K189" i="20"/>
  <c r="B198" i="21"/>
  <c r="B194" i="21" s="1"/>
  <c r="N191" i="21"/>
  <c r="P178" i="21"/>
  <c r="G185" i="23"/>
  <c r="F144" i="23"/>
  <c r="D174" i="24"/>
  <c r="D172" i="24"/>
  <c r="D167" i="24"/>
  <c r="P157" i="24"/>
  <c r="M188" i="16"/>
  <c r="Q186" i="16"/>
  <c r="I93" i="14"/>
  <c r="M162" i="16"/>
  <c r="E159" i="16"/>
  <c r="N190" i="17"/>
  <c r="J185" i="17"/>
  <c r="J183" i="17" s="1"/>
  <c r="H227" i="17"/>
  <c r="H220" i="17"/>
  <c r="J81" i="18"/>
  <c r="J110" i="6" s="1"/>
  <c r="N136" i="6"/>
  <c r="B135" i="6"/>
  <c r="Q218" i="19"/>
  <c r="C198" i="19"/>
  <c r="C194" i="19" s="1"/>
  <c r="Q169" i="19"/>
  <c r="P172" i="20"/>
  <c r="B208" i="20"/>
  <c r="F204" i="20"/>
  <c r="J202" i="20"/>
  <c r="Q197" i="21"/>
  <c r="O178" i="21"/>
  <c r="M73" i="22"/>
  <c r="I151" i="23"/>
  <c r="C174" i="24"/>
  <c r="C172" i="24"/>
  <c r="C167" i="24"/>
  <c r="M92" i="18"/>
  <c r="M102" i="18"/>
  <c r="M165" i="6" s="1"/>
  <c r="Q90" i="18"/>
  <c r="M242" i="19"/>
  <c r="H239" i="20"/>
  <c r="L222" i="20"/>
  <c r="E206" i="20"/>
  <c r="E204" i="20"/>
  <c r="E200" i="20"/>
  <c r="E197" i="20"/>
  <c r="M191" i="20"/>
  <c r="I189" i="20"/>
  <c r="M187" i="20"/>
  <c r="I180" i="20"/>
  <c r="E180" i="20"/>
  <c r="E187" i="20"/>
  <c r="Q170" i="20"/>
  <c r="Q162" i="20"/>
  <c r="Q157" i="20" s="1"/>
  <c r="M160" i="20"/>
  <c r="M172" i="20"/>
  <c r="M163" i="20"/>
  <c r="M170" i="20"/>
  <c r="N178" i="21"/>
  <c r="K170" i="21"/>
  <c r="L73" i="22"/>
  <c r="G151" i="23"/>
  <c r="B174" i="24"/>
  <c r="B172" i="24"/>
  <c r="B167" i="24"/>
  <c r="F205" i="24"/>
  <c r="N200" i="24"/>
  <c r="B198" i="24"/>
  <c r="B150" i="24"/>
  <c r="J147" i="24"/>
  <c r="J144" i="24"/>
  <c r="J158" i="24"/>
  <c r="J149" i="24"/>
  <c r="J156" i="24"/>
  <c r="J150" i="24"/>
  <c r="G102" i="18"/>
  <c r="G165" i="6" s="1"/>
  <c r="G91" i="18"/>
  <c r="I218" i="19"/>
  <c r="E207" i="19"/>
  <c r="D246" i="20"/>
  <c r="D245" i="20"/>
  <c r="D204" i="20"/>
  <c r="D197" i="20"/>
  <c r="H189" i="20"/>
  <c r="H180" i="20"/>
  <c r="L229" i="20"/>
  <c r="K231" i="21"/>
  <c r="L200" i="21"/>
  <c r="G173" i="21"/>
  <c r="C170" i="21"/>
  <c r="K73" i="22"/>
  <c r="F151" i="23"/>
  <c r="E140" i="23"/>
  <c r="E170" i="24"/>
  <c r="E168" i="24"/>
  <c r="E165" i="24"/>
  <c r="Q155" i="24"/>
  <c r="Q149" i="24"/>
  <c r="Q146" i="24"/>
  <c r="I73" i="22"/>
  <c r="F209" i="19"/>
  <c r="N208" i="19"/>
  <c r="B207" i="19"/>
  <c r="F205" i="19"/>
  <c r="C204" i="20"/>
  <c r="G202" i="20"/>
  <c r="C197" i="20"/>
  <c r="J200" i="21"/>
  <c r="H73" i="22"/>
  <c r="G159" i="23"/>
  <c r="F154" i="23"/>
  <c r="C140" i="23"/>
  <c r="C173" i="24"/>
  <c r="D168" i="24"/>
  <c r="P149" i="24"/>
  <c r="L139" i="24"/>
  <c r="L132" i="24"/>
  <c r="M186" i="16"/>
  <c r="Q184" i="16"/>
  <c r="E93" i="14"/>
  <c r="M160" i="16"/>
  <c r="H225" i="17"/>
  <c r="N134" i="6"/>
  <c r="M197" i="19"/>
  <c r="K185" i="20"/>
  <c r="N207" i="20"/>
  <c r="B204" i="20"/>
  <c r="F202" i="20"/>
  <c r="N201" i="20"/>
  <c r="N198" i="20"/>
  <c r="J191" i="20"/>
  <c r="J208" i="21"/>
  <c r="G73" i="22"/>
  <c r="F159" i="23"/>
  <c r="B173" i="24"/>
  <c r="C102" i="18"/>
  <c r="C165" i="6" s="1"/>
  <c r="I92" i="18"/>
  <c r="P240" i="20"/>
  <c r="I185" i="20"/>
  <c r="K178" i="20"/>
  <c r="M201" i="20"/>
  <c r="O175" i="23"/>
  <c r="C154" i="23"/>
  <c r="B168" i="24"/>
  <c r="L51" i="18"/>
  <c r="O246" i="20"/>
  <c r="O245" i="20"/>
  <c r="O243" i="20"/>
  <c r="O240" i="20"/>
  <c r="K233" i="20"/>
  <c r="K228" i="20"/>
  <c r="O226" i="20"/>
  <c r="O218" i="20"/>
  <c r="G215" i="20"/>
  <c r="I178" i="20"/>
  <c r="L204" i="21"/>
  <c r="M139" i="23"/>
  <c r="G101" i="18"/>
  <c r="G164" i="6" s="1"/>
  <c r="Q216" i="19"/>
  <c r="N210" i="19"/>
  <c r="N204" i="19"/>
  <c r="N197" i="19"/>
  <c r="F188" i="19"/>
  <c r="F182" i="19"/>
  <c r="F179" i="19"/>
  <c r="N226" i="20"/>
  <c r="N169" i="19"/>
  <c r="N161" i="19"/>
  <c r="F158" i="19"/>
  <c r="K191" i="20"/>
  <c r="L181" i="20"/>
  <c r="D162" i="20"/>
  <c r="C203" i="23"/>
  <c r="C66" i="22"/>
  <c r="G189" i="23"/>
  <c r="G182" i="23"/>
  <c r="G64" i="22"/>
  <c r="J205" i="24"/>
  <c r="N203" i="24"/>
  <c r="B202" i="24"/>
  <c r="F156" i="23"/>
  <c r="F150" i="23"/>
  <c r="J193" i="24"/>
  <c r="J145" i="23"/>
  <c r="N191" i="24"/>
  <c r="N145" i="23"/>
  <c r="N150" i="23"/>
  <c r="N156" i="23"/>
  <c r="B140" i="23"/>
  <c r="H226" i="17"/>
  <c r="I89" i="18"/>
  <c r="C101" i="18"/>
  <c r="C164" i="6" s="1"/>
  <c r="F136" i="6"/>
  <c r="M216" i="19"/>
  <c r="M246" i="20"/>
  <c r="M245" i="20"/>
  <c r="M243" i="20"/>
  <c r="I242" i="20"/>
  <c r="M240" i="20"/>
  <c r="Q238" i="20"/>
  <c r="E237" i="20"/>
  <c r="I190" i="19"/>
  <c r="E188" i="19"/>
  <c r="I186" i="19"/>
  <c r="I233" i="20"/>
  <c r="E182" i="19"/>
  <c r="Q231" i="20"/>
  <c r="E230" i="20"/>
  <c r="I228" i="20"/>
  <c r="M226" i="20"/>
  <c r="Q171" i="19"/>
  <c r="Q222" i="20"/>
  <c r="M218" i="20"/>
  <c r="Q216" i="20"/>
  <c r="E215" i="20"/>
  <c r="I191" i="20"/>
  <c r="Q168" i="20"/>
  <c r="F64" i="22"/>
  <c r="F68" i="22"/>
  <c r="M203" i="23"/>
  <c r="M163" i="23"/>
  <c r="I199" i="23"/>
  <c r="I193" i="23"/>
  <c r="I145" i="23"/>
  <c r="M145" i="23"/>
  <c r="M150" i="23"/>
  <c r="M156" i="23"/>
  <c r="E182" i="23"/>
  <c r="E131" i="23"/>
  <c r="I133" i="23"/>
  <c r="I138" i="23"/>
  <c r="G79" i="18"/>
  <c r="I90" i="18"/>
  <c r="P238" i="20"/>
  <c r="H228" i="20"/>
  <c r="P216" i="20"/>
  <c r="L218" i="20"/>
  <c r="H191" i="20"/>
  <c r="I181" i="20"/>
  <c r="P168" i="20"/>
  <c r="G226" i="21"/>
  <c r="K69" i="22"/>
  <c r="Q192" i="23"/>
  <c r="Q69" i="22"/>
  <c r="Q193" i="23"/>
  <c r="Q65" i="22"/>
  <c r="Q195" i="23"/>
  <c r="E181" i="23"/>
  <c r="E184" i="23"/>
  <c r="E64" i="22"/>
  <c r="I198" i="23"/>
  <c r="H145" i="23"/>
  <c r="D131" i="23"/>
  <c r="L136" i="24"/>
  <c r="G242" i="20"/>
  <c r="O238" i="20"/>
  <c r="C237" i="20"/>
  <c r="C237" i="21"/>
  <c r="C230" i="20"/>
  <c r="K226" i="20"/>
  <c r="O222" i="20"/>
  <c r="O216" i="20"/>
  <c r="C158" i="19"/>
  <c r="H181" i="20"/>
  <c r="Q164" i="20"/>
  <c r="P158" i="20"/>
  <c r="K203" i="23"/>
  <c r="K163" i="23"/>
  <c r="O200" i="23"/>
  <c r="O157" i="23"/>
  <c r="G145" i="23"/>
  <c r="K145" i="23"/>
  <c r="K152" i="23"/>
  <c r="K150" i="23"/>
  <c r="K156" i="23"/>
  <c r="K146" i="23"/>
  <c r="C182" i="23"/>
  <c r="C131" i="23"/>
  <c r="G133" i="23"/>
  <c r="G140" i="23"/>
  <c r="G138" i="23"/>
  <c r="G139" i="23"/>
  <c r="F165" i="24"/>
  <c r="M159" i="19"/>
  <c r="N202" i="19"/>
  <c r="N195" i="19"/>
  <c r="F190" i="19"/>
  <c r="B188" i="19"/>
  <c r="F186" i="19"/>
  <c r="B182" i="19"/>
  <c r="B179" i="19"/>
  <c r="F177" i="19"/>
  <c r="N171" i="19"/>
  <c r="J169" i="19"/>
  <c r="N167" i="19"/>
  <c r="N159" i="19"/>
  <c r="P164" i="20"/>
  <c r="I69" i="22"/>
  <c r="O199" i="23"/>
  <c r="O65" i="22"/>
  <c r="O193" i="23"/>
  <c r="O195" i="23"/>
  <c r="C181" i="23"/>
  <c r="C189" i="23"/>
  <c r="C184" i="23"/>
  <c r="C64" i="22"/>
  <c r="Q197" i="23"/>
  <c r="N200" i="25"/>
  <c r="N157" i="23"/>
  <c r="B198" i="25"/>
  <c r="B150" i="23"/>
  <c r="N196" i="25"/>
  <c r="N148" i="23"/>
  <c r="N143" i="23" s="1"/>
  <c r="F193" i="24"/>
  <c r="F145" i="23"/>
  <c r="J191" i="24"/>
  <c r="J150" i="23"/>
  <c r="J152" i="23"/>
  <c r="J156" i="23"/>
  <c r="H230" i="20"/>
  <c r="P226" i="20"/>
  <c r="P218" i="20"/>
  <c r="H215" i="20"/>
  <c r="L69" i="22"/>
  <c r="F139" i="24"/>
  <c r="F132" i="24"/>
  <c r="B209" i="25"/>
  <c r="B171" i="25"/>
  <c r="J77" i="22"/>
  <c r="J168" i="6" s="1"/>
  <c r="F195" i="24"/>
  <c r="N147" i="24"/>
  <c r="N154" i="24"/>
  <c r="N158" i="24"/>
  <c r="B189" i="24"/>
  <c r="F131" i="24"/>
  <c r="J131" i="24"/>
  <c r="J138" i="24"/>
  <c r="H77" i="22"/>
  <c r="H168" i="6" s="1"/>
  <c r="Q148" i="24"/>
  <c r="I145" i="24"/>
  <c r="M137" i="24"/>
  <c r="M134" i="24"/>
  <c r="E131" i="24"/>
  <c r="P151" i="24"/>
  <c r="P148" i="24"/>
  <c r="P143" i="24" s="1"/>
  <c r="L147" i="24"/>
  <c r="L144" i="24"/>
  <c r="L158" i="24"/>
  <c r="L137" i="24"/>
  <c r="L134" i="24"/>
  <c r="H138" i="24"/>
  <c r="H72" i="22"/>
  <c r="G72" i="22"/>
  <c r="E176" i="25"/>
  <c r="E150" i="25"/>
  <c r="E154" i="25"/>
  <c r="E158" i="25"/>
  <c r="N183" i="24"/>
  <c r="L205" i="25"/>
  <c r="L165" i="25"/>
  <c r="D77" i="22"/>
  <c r="D168" i="6" s="1"/>
  <c r="M135" i="24"/>
  <c r="M132" i="24"/>
  <c r="E72" i="22"/>
  <c r="E65" i="22"/>
  <c r="E203" i="23"/>
  <c r="E163" i="23"/>
  <c r="I157" i="23"/>
  <c r="I200" i="23"/>
  <c r="M155" i="23"/>
  <c r="I148" i="23"/>
  <c r="E155" i="23"/>
  <c r="E146" i="23"/>
  <c r="E144" i="23"/>
  <c r="E158" i="23"/>
  <c r="E137" i="23"/>
  <c r="E134" i="23"/>
  <c r="E185" i="25"/>
  <c r="M181" i="23"/>
  <c r="M130" i="23"/>
  <c r="P155" i="24"/>
  <c r="L151" i="24"/>
  <c r="L148" i="24"/>
  <c r="H134" i="24"/>
  <c r="D138" i="24"/>
  <c r="D72" i="22"/>
  <c r="D135" i="24"/>
  <c r="F199" i="21"/>
  <c r="H159" i="23"/>
  <c r="L155" i="23"/>
  <c r="H151" i="23"/>
  <c r="L149" i="23"/>
  <c r="L146" i="23"/>
  <c r="D137" i="23"/>
  <c r="H135" i="23"/>
  <c r="H132" i="23"/>
  <c r="K159" i="24"/>
  <c r="K157" i="24"/>
  <c r="O155" i="24"/>
  <c r="K151" i="24"/>
  <c r="O149" i="24"/>
  <c r="K148" i="24"/>
  <c r="O146" i="24"/>
  <c r="K139" i="24"/>
  <c r="G137" i="24"/>
  <c r="K135" i="24"/>
  <c r="G134" i="24"/>
  <c r="K132" i="24"/>
  <c r="C72" i="22"/>
  <c r="J195" i="20"/>
  <c r="J189" i="20"/>
  <c r="N187" i="20"/>
  <c r="N185" i="20"/>
  <c r="N181" i="20"/>
  <c r="J180" i="20"/>
  <c r="J159" i="20"/>
  <c r="I204" i="21"/>
  <c r="K208" i="21"/>
  <c r="K199" i="21"/>
  <c r="G189" i="21"/>
  <c r="C162" i="23"/>
  <c r="G157" i="23"/>
  <c r="K155" i="23"/>
  <c r="G148" i="23"/>
  <c r="O192" i="23"/>
  <c r="O191" i="23" s="1"/>
  <c r="C155" i="23"/>
  <c r="C146" i="23"/>
  <c r="C144" i="23"/>
  <c r="C158" i="23"/>
  <c r="C137" i="23"/>
  <c r="C134" i="23"/>
  <c r="G183" i="23"/>
  <c r="K129" i="23"/>
  <c r="N155" i="24"/>
  <c r="J151" i="24"/>
  <c r="J148" i="24"/>
  <c r="F144" i="24"/>
  <c r="F158" i="24"/>
  <c r="F155" i="24"/>
  <c r="J135" i="24"/>
  <c r="F134" i="24"/>
  <c r="F129" i="24" s="1"/>
  <c r="B138" i="24"/>
  <c r="B135" i="24"/>
  <c r="B132" i="24"/>
  <c r="B139" i="24"/>
  <c r="B129" i="24" s="1"/>
  <c r="B163" i="23"/>
  <c r="F157" i="23"/>
  <c r="J155" i="23"/>
  <c r="F148" i="23"/>
  <c r="J194" i="24"/>
  <c r="J146" i="23"/>
  <c r="B191" i="24"/>
  <c r="B148" i="23"/>
  <c r="B143" i="23" s="1"/>
  <c r="B155" i="23"/>
  <c r="B146" i="23"/>
  <c r="B144" i="23"/>
  <c r="B151" i="23"/>
  <c r="B137" i="23"/>
  <c r="F135" i="23"/>
  <c r="J140" i="24"/>
  <c r="E163" i="24"/>
  <c r="I159" i="24"/>
  <c r="I157" i="24"/>
  <c r="M155" i="24"/>
  <c r="Q153" i="24"/>
  <c r="I151" i="24"/>
  <c r="M149" i="24"/>
  <c r="I148" i="24"/>
  <c r="M146" i="24"/>
  <c r="Q144" i="24"/>
  <c r="I139" i="24"/>
  <c r="E137" i="24"/>
  <c r="I135" i="24"/>
  <c r="E134" i="24"/>
  <c r="I132" i="24"/>
  <c r="M130" i="24"/>
  <c r="F204" i="21"/>
  <c r="I155" i="23"/>
  <c r="E151" i="23"/>
  <c r="E148" i="23"/>
  <c r="I146" i="23"/>
  <c r="I194" i="23"/>
  <c r="I130" i="23"/>
  <c r="N156" i="24"/>
  <c r="H140" i="24"/>
  <c r="H159" i="24"/>
  <c r="L155" i="24"/>
  <c r="H151" i="24"/>
  <c r="H148" i="24"/>
  <c r="P144" i="24"/>
  <c r="D144" i="24"/>
  <c r="D148" i="24"/>
  <c r="D155" i="24"/>
  <c r="D159" i="24"/>
  <c r="H135" i="24"/>
  <c r="D134" i="24"/>
  <c r="L130" i="24"/>
  <c r="L129" i="24" s="1"/>
  <c r="L77" i="22"/>
  <c r="L168" i="6" s="1"/>
  <c r="H155" i="23"/>
  <c r="H149" i="23"/>
  <c r="H146" i="23"/>
  <c r="L144" i="23"/>
  <c r="D135" i="23"/>
  <c r="D132" i="23"/>
  <c r="H130" i="23"/>
  <c r="L156" i="24"/>
  <c r="F140" i="24"/>
  <c r="J133" i="24"/>
  <c r="K155" i="24"/>
  <c r="K149" i="24"/>
  <c r="K146" i="24"/>
  <c r="O144" i="24"/>
  <c r="G139" i="24"/>
  <c r="G135" i="24"/>
  <c r="G132" i="24"/>
  <c r="K130" i="24"/>
  <c r="J185" i="20"/>
  <c r="N183" i="20"/>
  <c r="J178" i="20"/>
  <c r="B169" i="20"/>
  <c r="I201" i="21"/>
  <c r="B196" i="21"/>
  <c r="K206" i="21"/>
  <c r="K204" i="21"/>
  <c r="K200" i="21"/>
  <c r="G199" i="21"/>
  <c r="C165" i="21"/>
  <c r="O165" i="23"/>
  <c r="O172" i="23"/>
  <c r="G155" i="23"/>
  <c r="C151" i="23"/>
  <c r="C148" i="23"/>
  <c r="G146" i="23"/>
  <c r="C183" i="23"/>
  <c r="G181" i="23"/>
  <c r="N149" i="24"/>
  <c r="H133" i="24"/>
  <c r="H129" i="24" s="1"/>
  <c r="J155" i="24"/>
  <c r="F151" i="24"/>
  <c r="F148" i="24"/>
  <c r="N144" i="24"/>
  <c r="F186" i="24"/>
  <c r="J130" i="24"/>
  <c r="J166" i="19"/>
  <c r="J163" i="19"/>
  <c r="J160" i="19"/>
  <c r="H201" i="21"/>
  <c r="O174" i="23"/>
  <c r="F155" i="23"/>
  <c r="B140" i="24"/>
  <c r="F133" i="24"/>
  <c r="I244" i="20"/>
  <c r="Q242" i="20"/>
  <c r="E241" i="20"/>
  <c r="I239" i="20"/>
  <c r="M237" i="20"/>
  <c r="M188" i="19"/>
  <c r="Q233" i="20"/>
  <c r="E183" i="19"/>
  <c r="M182" i="19"/>
  <c r="M230" i="20"/>
  <c r="Q228" i="20"/>
  <c r="E227" i="20"/>
  <c r="I224" i="20"/>
  <c r="I223" i="20"/>
  <c r="E221" i="20"/>
  <c r="I220" i="20"/>
  <c r="E219" i="20"/>
  <c r="I217" i="20"/>
  <c r="M215" i="20"/>
  <c r="C185" i="20"/>
  <c r="P244" i="20"/>
  <c r="F201" i="21"/>
  <c r="P195" i="21"/>
  <c r="Q163" i="23"/>
  <c r="J149" i="23"/>
  <c r="Q172" i="23"/>
  <c r="D173" i="24"/>
  <c r="P158" i="24"/>
  <c r="H155" i="24"/>
  <c r="D151" i="24"/>
  <c r="P228" i="20"/>
  <c r="H224" i="20"/>
  <c r="H220" i="20"/>
  <c r="H217" i="20"/>
  <c r="O240" i="21"/>
  <c r="M235" i="21"/>
  <c r="D208" i="21"/>
  <c r="D199" i="21"/>
  <c r="H240" i="21"/>
  <c r="H197" i="21"/>
  <c r="O163" i="23"/>
  <c r="H149" i="24"/>
  <c r="G244" i="20"/>
  <c r="O242" i="20"/>
  <c r="G239" i="20"/>
  <c r="K237" i="20"/>
  <c r="K230" i="20"/>
  <c r="C227" i="20"/>
  <c r="G224" i="20"/>
  <c r="G223" i="20"/>
  <c r="G220" i="20"/>
  <c r="G217" i="20"/>
  <c r="N209" i="20"/>
  <c r="J207" i="20"/>
  <c r="N205" i="20"/>
  <c r="B202" i="20"/>
  <c r="J201" i="20"/>
  <c r="N196" i="20"/>
  <c r="B189" i="20"/>
  <c r="F185" i="20"/>
  <c r="J183" i="20"/>
  <c r="J176" i="20"/>
  <c r="B171" i="20"/>
  <c r="J170" i="20"/>
  <c r="N168" i="20"/>
  <c r="B167" i="20"/>
  <c r="N166" i="20"/>
  <c r="N160" i="20"/>
  <c r="M240" i="21"/>
  <c r="O163" i="21"/>
  <c r="C208" i="21"/>
  <c r="G206" i="21"/>
  <c r="G204" i="21"/>
  <c r="G200" i="21"/>
  <c r="C199" i="21"/>
  <c r="G164" i="21"/>
  <c r="G132" i="23"/>
  <c r="F149" i="24"/>
  <c r="F204" i="25"/>
  <c r="Q165" i="25"/>
  <c r="B201" i="19"/>
  <c r="B198" i="19"/>
  <c r="F196" i="19"/>
  <c r="J237" i="21"/>
  <c r="N190" i="19"/>
  <c r="J188" i="19"/>
  <c r="N186" i="19"/>
  <c r="B183" i="19"/>
  <c r="J182" i="19"/>
  <c r="J179" i="19"/>
  <c r="B176" i="19"/>
  <c r="F172" i="19"/>
  <c r="B170" i="19"/>
  <c r="F166" i="19"/>
  <c r="F163" i="19"/>
  <c r="F160" i="19"/>
  <c r="J158" i="19"/>
  <c r="D187" i="20"/>
  <c r="K240" i="21"/>
  <c r="F200" i="21"/>
  <c r="N69" i="22"/>
  <c r="K206" i="23"/>
  <c r="N152" i="23"/>
  <c r="D149" i="24"/>
  <c r="N132" i="24"/>
  <c r="E204" i="25"/>
  <c r="Q246" i="20"/>
  <c r="Q245" i="20"/>
  <c r="E244" i="20"/>
  <c r="Q243" i="20"/>
  <c r="M242" i="20"/>
  <c r="Q240" i="20"/>
  <c r="E239" i="20"/>
  <c r="I237" i="20"/>
  <c r="M190" i="19"/>
  <c r="I188" i="19"/>
  <c r="M186" i="19"/>
  <c r="M233" i="20"/>
  <c r="I182" i="19"/>
  <c r="I230" i="20"/>
  <c r="M228" i="20"/>
  <c r="Q226" i="20"/>
  <c r="E224" i="20"/>
  <c r="E223" i="20"/>
  <c r="E220" i="20"/>
  <c r="Q218" i="20"/>
  <c r="E217" i="20"/>
  <c r="I215" i="20"/>
  <c r="L244" i="20"/>
  <c r="J195" i="21"/>
  <c r="M69" i="22"/>
  <c r="E206" i="23"/>
  <c r="E149" i="23"/>
  <c r="Q165" i="23"/>
  <c r="M152" i="23"/>
  <c r="M143" i="23" s="1"/>
  <c r="I140" i="23"/>
  <c r="D171" i="24"/>
  <c r="D169" i="24"/>
  <c r="D166" i="24"/>
  <c r="P150" i="24"/>
  <c r="P147" i="24"/>
  <c r="H144" i="24"/>
  <c r="E151" i="25"/>
  <c r="E148" i="25"/>
  <c r="I146" i="25"/>
  <c r="I194" i="25"/>
  <c r="M144" i="25"/>
  <c r="M192" i="25"/>
  <c r="H68" i="26"/>
  <c r="C125" i="27"/>
  <c r="H119" i="27"/>
  <c r="E155" i="27"/>
  <c r="D151" i="28"/>
  <c r="N78" i="22"/>
  <c r="N169" i="6" s="1"/>
  <c r="G197" i="25"/>
  <c r="G149" i="25"/>
  <c r="M139" i="27"/>
  <c r="D112" i="27"/>
  <c r="M124" i="27"/>
  <c r="E155" i="25"/>
  <c r="E197" i="25"/>
  <c r="E149" i="25"/>
  <c r="B112" i="27"/>
  <c r="B107" i="27" s="1"/>
  <c r="M105" i="27"/>
  <c r="K106" i="32"/>
  <c r="K94" i="32"/>
  <c r="K101" i="32"/>
  <c r="K89" i="32"/>
  <c r="K96" i="32"/>
  <c r="K103" i="32"/>
  <c r="K84" i="32"/>
  <c r="K36" i="30"/>
  <c r="K95" i="32"/>
  <c r="K90" i="32"/>
  <c r="K93" i="32"/>
  <c r="K107" i="32"/>
  <c r="K88" i="32"/>
  <c r="K91" i="32"/>
  <c r="K102" i="32"/>
  <c r="K105" i="32"/>
  <c r="K86" i="32"/>
  <c r="K100" i="32"/>
  <c r="D197" i="25"/>
  <c r="D149" i="25"/>
  <c r="E130" i="25"/>
  <c r="E181" i="25"/>
  <c r="C74" i="26"/>
  <c r="C171" i="6" s="1"/>
  <c r="F68" i="26"/>
  <c r="J66" i="26"/>
  <c r="M137" i="27"/>
  <c r="P111" i="27"/>
  <c r="E119" i="28"/>
  <c r="G120" i="33"/>
  <c r="G97" i="31"/>
  <c r="K119" i="33"/>
  <c r="K93" i="31"/>
  <c r="O118" i="33"/>
  <c r="O89" i="31"/>
  <c r="K117" i="33"/>
  <c r="K88" i="31"/>
  <c r="G112" i="33"/>
  <c r="G102" i="31"/>
  <c r="G90" i="31"/>
  <c r="G104" i="31"/>
  <c r="G85" i="31"/>
  <c r="G92" i="31"/>
  <c r="G106" i="31"/>
  <c r="G94" i="31"/>
  <c r="G96" i="31"/>
  <c r="G108" i="31"/>
  <c r="G100" i="31"/>
  <c r="G98" i="31"/>
  <c r="G86" i="31"/>
  <c r="G84" i="31"/>
  <c r="G101" i="31"/>
  <c r="G87" i="31"/>
  <c r="G89" i="31"/>
  <c r="G93" i="31"/>
  <c r="G103" i="31"/>
  <c r="G91" i="31"/>
  <c r="G105" i="31"/>
  <c r="G107" i="31"/>
  <c r="L189" i="25"/>
  <c r="L140" i="25"/>
  <c r="C143" i="29"/>
  <c r="C121" i="27"/>
  <c r="C116" i="27"/>
  <c r="C111" i="27"/>
  <c r="C99" i="27"/>
  <c r="K133" i="29"/>
  <c r="K102" i="27"/>
  <c r="K99" i="27"/>
  <c r="C130" i="25"/>
  <c r="C181" i="25"/>
  <c r="J149" i="28"/>
  <c r="J113" i="27"/>
  <c r="J146" i="28"/>
  <c r="J110" i="27"/>
  <c r="N144" i="28"/>
  <c r="N108" i="27"/>
  <c r="B143" i="28"/>
  <c r="B121" i="27"/>
  <c r="B116" i="27"/>
  <c r="B111" i="27"/>
  <c r="F104" i="27"/>
  <c r="I159" i="27"/>
  <c r="I129" i="27"/>
  <c r="I123" i="27" s="1"/>
  <c r="I156" i="27"/>
  <c r="I126" i="27"/>
  <c r="I149" i="29"/>
  <c r="I149" i="27"/>
  <c r="Q141" i="27"/>
  <c r="Q105" i="27"/>
  <c r="Q139" i="27"/>
  <c r="Q136" i="27"/>
  <c r="Q98" i="27"/>
  <c r="I133" i="29"/>
  <c r="I102" i="27"/>
  <c r="I99" i="27"/>
  <c r="K37" i="30"/>
  <c r="K174" i="6" s="1"/>
  <c r="K34" i="30"/>
  <c r="K35" i="30"/>
  <c r="E59" i="22"/>
  <c r="E112" i="6" s="1"/>
  <c r="E137" i="25"/>
  <c r="D128" i="27"/>
  <c r="D158" i="28"/>
  <c r="H126" i="27"/>
  <c r="H156" i="28"/>
  <c r="L124" i="27"/>
  <c r="L123" i="27" s="1"/>
  <c r="L154" i="28"/>
  <c r="H149" i="28"/>
  <c r="H113" i="27"/>
  <c r="H146" i="28"/>
  <c r="H110" i="27"/>
  <c r="L144" i="28"/>
  <c r="L108" i="27"/>
  <c r="D104" i="27"/>
  <c r="P144" i="29"/>
  <c r="P108" i="29"/>
  <c r="G133" i="29"/>
  <c r="G102" i="27"/>
  <c r="G99" i="27"/>
  <c r="G96" i="27"/>
  <c r="G95" i="27" s="1"/>
  <c r="J144" i="28"/>
  <c r="J108" i="27"/>
  <c r="C159" i="28"/>
  <c r="C129" i="28"/>
  <c r="O157" i="28"/>
  <c r="O127" i="28"/>
  <c r="C156" i="28"/>
  <c r="C126" i="28"/>
  <c r="C123" i="28" s="1"/>
  <c r="G154" i="28"/>
  <c r="G124" i="28"/>
  <c r="G151" i="28"/>
  <c r="C149" i="28"/>
  <c r="C113" i="28"/>
  <c r="O147" i="28"/>
  <c r="O111" i="28"/>
  <c r="C146" i="28"/>
  <c r="C110" i="28"/>
  <c r="G144" i="28"/>
  <c r="G108" i="28"/>
  <c r="K141" i="28"/>
  <c r="K139" i="28"/>
  <c r="G138" i="28"/>
  <c r="K136" i="28"/>
  <c r="O134" i="28"/>
  <c r="C97" i="28"/>
  <c r="C104" i="28"/>
  <c r="C99" i="28"/>
  <c r="I154" i="27"/>
  <c r="I151" i="29"/>
  <c r="I151" i="27"/>
  <c r="Q134" i="27"/>
  <c r="E133" i="29"/>
  <c r="E99" i="27"/>
  <c r="E96" i="27"/>
  <c r="D126" i="27"/>
  <c r="D156" i="28"/>
  <c r="H124" i="27"/>
  <c r="H154" i="28"/>
  <c r="D149" i="28"/>
  <c r="D113" i="27"/>
  <c r="H144" i="28"/>
  <c r="H108" i="27"/>
  <c r="M157" i="28"/>
  <c r="M127" i="28"/>
  <c r="Q155" i="28"/>
  <c r="Q125" i="28"/>
  <c r="E154" i="28"/>
  <c r="E124" i="28"/>
  <c r="E123" i="28" s="1"/>
  <c r="Q150" i="28"/>
  <c r="Q116" i="28"/>
  <c r="M147" i="28"/>
  <c r="M111" i="28"/>
  <c r="Q145" i="28"/>
  <c r="Q109" i="28"/>
  <c r="E144" i="28"/>
  <c r="E108" i="28"/>
  <c r="E107" i="28" s="1"/>
  <c r="C133" i="29"/>
  <c r="C96" i="27"/>
  <c r="L127" i="28"/>
  <c r="L157" i="28"/>
  <c r="E134" i="25"/>
  <c r="J131" i="25"/>
  <c r="C64" i="26"/>
  <c r="G62" i="26"/>
  <c r="G98" i="27"/>
  <c r="F151" i="28"/>
  <c r="B149" i="28"/>
  <c r="B113" i="27"/>
  <c r="N147" i="28"/>
  <c r="B146" i="28"/>
  <c r="F144" i="28"/>
  <c r="F103" i="27"/>
  <c r="C105" i="28"/>
  <c r="C103" i="28"/>
  <c r="K98" i="28"/>
  <c r="K157" i="28"/>
  <c r="K127" i="28"/>
  <c r="O155" i="28"/>
  <c r="O125" i="28"/>
  <c r="C154" i="28"/>
  <c r="C124" i="28"/>
  <c r="C151" i="28"/>
  <c r="O150" i="28"/>
  <c r="O116" i="28"/>
  <c r="K147" i="28"/>
  <c r="K111" i="28"/>
  <c r="O145" i="28"/>
  <c r="O109" i="28"/>
  <c r="C144" i="28"/>
  <c r="C108" i="28"/>
  <c r="G141" i="28"/>
  <c r="G139" i="28"/>
  <c r="C138" i="28"/>
  <c r="G136" i="28"/>
  <c r="K134" i="28"/>
  <c r="F65" i="22"/>
  <c r="B173" i="23"/>
  <c r="B200" i="25"/>
  <c r="B196" i="25"/>
  <c r="J138" i="23"/>
  <c r="N187" i="25"/>
  <c r="E175" i="24"/>
  <c r="E173" i="24"/>
  <c r="Q202" i="24"/>
  <c r="E159" i="24"/>
  <c r="Q158" i="24"/>
  <c r="E157" i="24"/>
  <c r="I155" i="24"/>
  <c r="E151" i="24"/>
  <c r="I149" i="24"/>
  <c r="E148" i="24"/>
  <c r="I146" i="24"/>
  <c r="M144" i="24"/>
  <c r="E139" i="24"/>
  <c r="M138" i="24"/>
  <c r="E135" i="24"/>
  <c r="E129" i="24" s="1"/>
  <c r="E132" i="24"/>
  <c r="I130" i="24"/>
  <c r="L192" i="25"/>
  <c r="D175" i="25"/>
  <c r="C171" i="25"/>
  <c r="Q133" i="25"/>
  <c r="I131" i="25"/>
  <c r="B64" i="26"/>
  <c r="E98" i="27"/>
  <c r="M157" i="27"/>
  <c r="Q150" i="29"/>
  <c r="Q150" i="27"/>
  <c r="E103" i="27"/>
  <c r="E138" i="29"/>
  <c r="E100" i="27"/>
  <c r="J127" i="28"/>
  <c r="J123" i="28" s="1"/>
  <c r="J111" i="28"/>
  <c r="E126" i="29"/>
  <c r="E156" i="29"/>
  <c r="D206" i="21"/>
  <c r="D204" i="21"/>
  <c r="D200" i="21"/>
  <c r="N192" i="24"/>
  <c r="F135" i="24"/>
  <c r="K192" i="25"/>
  <c r="C175" i="25"/>
  <c r="O133" i="25"/>
  <c r="Q148" i="27"/>
  <c r="Q149" i="27"/>
  <c r="Q151" i="27"/>
  <c r="D110" i="27"/>
  <c r="C98" i="27"/>
  <c r="P125" i="27"/>
  <c r="P150" i="28"/>
  <c r="L147" i="28"/>
  <c r="P145" i="28"/>
  <c r="D144" i="28"/>
  <c r="D108" i="27"/>
  <c r="D103" i="27"/>
  <c r="I98" i="28"/>
  <c r="I95" i="28" s="1"/>
  <c r="I157" i="28"/>
  <c r="I127" i="28"/>
  <c r="M155" i="28"/>
  <c r="M125" i="28"/>
  <c r="M150" i="28"/>
  <c r="M116" i="28"/>
  <c r="I147" i="28"/>
  <c r="I111" i="28"/>
  <c r="M145" i="28"/>
  <c r="M109" i="28"/>
  <c r="Q119" i="28"/>
  <c r="Q114" i="28"/>
  <c r="Q121" i="28"/>
  <c r="E141" i="28"/>
  <c r="E139" i="28"/>
  <c r="Q137" i="28"/>
  <c r="E136" i="28"/>
  <c r="I134" i="28"/>
  <c r="P174" i="23"/>
  <c r="L158" i="23"/>
  <c r="D155" i="23"/>
  <c r="D149" i="23"/>
  <c r="D146" i="23"/>
  <c r="H144" i="23"/>
  <c r="H138" i="23"/>
  <c r="D130" i="23"/>
  <c r="B159" i="24"/>
  <c r="C159" i="24"/>
  <c r="O158" i="24"/>
  <c r="C157" i="24"/>
  <c r="G155" i="24"/>
  <c r="C151" i="24"/>
  <c r="G149" i="24"/>
  <c r="C148" i="24"/>
  <c r="G146" i="24"/>
  <c r="K144" i="24"/>
  <c r="C139" i="24"/>
  <c r="K138" i="24"/>
  <c r="C135" i="24"/>
  <c r="C132" i="24"/>
  <c r="G130" i="24"/>
  <c r="H194" i="25"/>
  <c r="J192" i="25"/>
  <c r="N133" i="25"/>
  <c r="P63" i="26"/>
  <c r="M159" i="27"/>
  <c r="C114" i="27"/>
  <c r="C108" i="27"/>
  <c r="C107" i="27" s="1"/>
  <c r="C103" i="27"/>
  <c r="C100" i="27"/>
  <c r="K96" i="27"/>
  <c r="H159" i="28"/>
  <c r="H127" i="28"/>
  <c r="H157" i="28"/>
  <c r="L125" i="28"/>
  <c r="L123" i="28" s="1"/>
  <c r="L155" i="28"/>
  <c r="P119" i="28"/>
  <c r="P114" i="28"/>
  <c r="P121" i="28"/>
  <c r="G154" i="29"/>
  <c r="G124" i="29"/>
  <c r="I192" i="25"/>
  <c r="G144" i="25"/>
  <c r="M133" i="25"/>
  <c r="C76" i="26"/>
  <c r="C173" i="6" s="1"/>
  <c r="O63" i="26"/>
  <c r="C62" i="26"/>
  <c r="E159" i="27"/>
  <c r="B114" i="27"/>
  <c r="B110" i="27"/>
  <c r="B151" i="28"/>
  <c r="B119" i="27"/>
  <c r="B144" i="28"/>
  <c r="B108" i="27"/>
  <c r="B103" i="27"/>
  <c r="D159" i="28"/>
  <c r="G100" i="28"/>
  <c r="G98" i="28"/>
  <c r="G157" i="28"/>
  <c r="G127" i="28"/>
  <c r="K155" i="28"/>
  <c r="K125" i="28"/>
  <c r="K150" i="28"/>
  <c r="K116" i="28"/>
  <c r="G147" i="28"/>
  <c r="G111" i="28"/>
  <c r="K145" i="28"/>
  <c r="K109" i="28"/>
  <c r="K107" i="28" s="1"/>
  <c r="O140" i="28"/>
  <c r="O102" i="28"/>
  <c r="C139" i="28"/>
  <c r="C101" i="28"/>
  <c r="C95" i="28" s="1"/>
  <c r="N66" i="22"/>
  <c r="B65" i="22"/>
  <c r="B169" i="23"/>
  <c r="N198" i="25"/>
  <c r="F138" i="23"/>
  <c r="B130" i="23"/>
  <c r="E171" i="24"/>
  <c r="E169" i="24"/>
  <c r="E166" i="24"/>
  <c r="M158" i="24"/>
  <c r="Q156" i="24"/>
  <c r="E155" i="24"/>
  <c r="E143" i="24" s="1"/>
  <c r="Q152" i="24"/>
  <c r="Q150" i="24"/>
  <c r="E149" i="24"/>
  <c r="Q147" i="24"/>
  <c r="E146" i="24"/>
  <c r="I144" i="24"/>
  <c r="M140" i="24"/>
  <c r="I138" i="24"/>
  <c r="M136" i="24"/>
  <c r="M133" i="24"/>
  <c r="E130" i="24"/>
  <c r="H192" i="25"/>
  <c r="F144" i="25"/>
  <c r="K133" i="25"/>
  <c r="M158" i="27"/>
  <c r="C120" i="27"/>
  <c r="I157" i="27"/>
  <c r="M125" i="27"/>
  <c r="M155" i="27"/>
  <c r="Q153" i="29"/>
  <c r="Q129" i="27"/>
  <c r="Q140" i="29"/>
  <c r="Q102" i="27"/>
  <c r="Q137" i="27"/>
  <c r="Q99" i="27"/>
  <c r="I96" i="27"/>
  <c r="J125" i="28"/>
  <c r="J116" i="28"/>
  <c r="J109" i="28"/>
  <c r="E70" i="22"/>
  <c r="M204" i="23"/>
  <c r="B197" i="25"/>
  <c r="E194" i="25"/>
  <c r="D144" i="25"/>
  <c r="J133" i="25"/>
  <c r="Q147" i="27"/>
  <c r="B120" i="27"/>
  <c r="K97" i="27"/>
  <c r="H147" i="28"/>
  <c r="H111" i="27"/>
  <c r="H107" i="27" s="1"/>
  <c r="P143" i="28"/>
  <c r="P112" i="27"/>
  <c r="P115" i="27"/>
  <c r="P110" i="27"/>
  <c r="P113" i="27"/>
  <c r="E100" i="28"/>
  <c r="Q158" i="28"/>
  <c r="Q128" i="28"/>
  <c r="Q123" i="28" s="1"/>
  <c r="E157" i="28"/>
  <c r="E127" i="28"/>
  <c r="I155" i="28"/>
  <c r="I125" i="28"/>
  <c r="I150" i="28"/>
  <c r="I116" i="28"/>
  <c r="Q148" i="28"/>
  <c r="Q112" i="28"/>
  <c r="E147" i="28"/>
  <c r="E111" i="28"/>
  <c r="I145" i="28"/>
  <c r="I109" i="28"/>
  <c r="M140" i="28"/>
  <c r="M102" i="28"/>
  <c r="K207" i="21"/>
  <c r="K201" i="21"/>
  <c r="D70" i="22"/>
  <c r="H68" i="22"/>
  <c r="L174" i="23"/>
  <c r="P170" i="23"/>
  <c r="H158" i="23"/>
  <c r="L156" i="23"/>
  <c r="L152" i="23"/>
  <c r="L147" i="23"/>
  <c r="D144" i="23"/>
  <c r="H140" i="23"/>
  <c r="D138" i="23"/>
  <c r="H133" i="23"/>
  <c r="P168" i="24"/>
  <c r="B155" i="24"/>
  <c r="B148" i="24"/>
  <c r="K158" i="24"/>
  <c r="O156" i="24"/>
  <c r="C155" i="24"/>
  <c r="O152" i="24"/>
  <c r="O150" i="24"/>
  <c r="C149" i="24"/>
  <c r="O147" i="24"/>
  <c r="C146" i="24"/>
  <c r="G144" i="24"/>
  <c r="K140" i="24"/>
  <c r="G138" i="24"/>
  <c r="K136" i="24"/>
  <c r="K133" i="24"/>
  <c r="O131" i="24"/>
  <c r="C130" i="24"/>
  <c r="E196" i="25"/>
  <c r="L164" i="25"/>
  <c r="C144" i="25"/>
  <c r="I133" i="25"/>
  <c r="P119" i="27"/>
  <c r="E102" i="27"/>
  <c r="I97" i="27"/>
  <c r="D154" i="28"/>
  <c r="D127" i="28"/>
  <c r="D157" i="28"/>
  <c r="H125" i="28"/>
  <c r="H155" i="28"/>
  <c r="C154" i="29"/>
  <c r="C124" i="29"/>
  <c r="C123" i="29" s="1"/>
  <c r="C70" i="22"/>
  <c r="G130" i="23"/>
  <c r="Q195" i="25"/>
  <c r="E192" i="25"/>
  <c r="H164" i="25"/>
  <c r="B144" i="25"/>
  <c r="E133" i="25"/>
  <c r="Q146" i="27"/>
  <c r="C127" i="27"/>
  <c r="P116" i="27"/>
  <c r="L109" i="27"/>
  <c r="L107" i="27" s="1"/>
  <c r="C102" i="28"/>
  <c r="C100" i="28"/>
  <c r="C98" i="28"/>
  <c r="C96" i="28"/>
  <c r="K140" i="28"/>
  <c r="K102" i="28"/>
  <c r="N125" i="29"/>
  <c r="N155" i="29"/>
  <c r="J66" i="22"/>
  <c r="N64" i="22"/>
  <c r="J174" i="23"/>
  <c r="N170" i="23"/>
  <c r="B138" i="23"/>
  <c r="M172" i="24"/>
  <c r="Q170" i="24"/>
  <c r="Q168" i="24"/>
  <c r="M167" i="24"/>
  <c r="Q165" i="24"/>
  <c r="E164" i="24"/>
  <c r="I74" i="22"/>
  <c r="I158" i="24"/>
  <c r="M156" i="24"/>
  <c r="Q154" i="24"/>
  <c r="M152" i="24"/>
  <c r="M150" i="24"/>
  <c r="M147" i="24"/>
  <c r="Q145" i="24"/>
  <c r="E144" i="24"/>
  <c r="I140" i="24"/>
  <c r="E138" i="24"/>
  <c r="I136" i="24"/>
  <c r="I133" i="24"/>
  <c r="M131" i="24"/>
  <c r="F211" i="25"/>
  <c r="P195" i="25"/>
  <c r="B194" i="25"/>
  <c r="E141" i="25"/>
  <c r="Q145" i="27"/>
  <c r="Q126" i="27"/>
  <c r="N119" i="27"/>
  <c r="Q101" i="27"/>
  <c r="Q95" i="27" s="1"/>
  <c r="E97" i="27"/>
  <c r="E157" i="27"/>
  <c r="J72" i="26"/>
  <c r="I147" i="29"/>
  <c r="I111" i="29"/>
  <c r="Q113" i="29"/>
  <c r="Q119" i="29"/>
  <c r="Q120" i="29"/>
  <c r="Q117" i="29"/>
  <c r="Q112" i="29"/>
  <c r="E105" i="29"/>
  <c r="E95" i="29" s="1"/>
  <c r="E141" i="29"/>
  <c r="K104" i="32"/>
  <c r="K98" i="32"/>
  <c r="E50" i="35"/>
  <c r="Q199" i="23"/>
  <c r="O195" i="25"/>
  <c r="Q193" i="25"/>
  <c r="G184" i="25"/>
  <c r="Q140" i="25"/>
  <c r="L119" i="27"/>
  <c r="N116" i="27"/>
  <c r="I140" i="28"/>
  <c r="I102" i="28"/>
  <c r="Q96" i="28"/>
  <c r="Q103" i="28"/>
  <c r="Q98" i="28"/>
  <c r="Q105" i="28"/>
  <c r="Q100" i="28"/>
  <c r="J157" i="29"/>
  <c r="G207" i="21"/>
  <c r="K203" i="21"/>
  <c r="G201" i="21"/>
  <c r="B77" i="22"/>
  <c r="B168" i="6" s="1"/>
  <c r="P69" i="22"/>
  <c r="H174" i="23"/>
  <c r="L170" i="23"/>
  <c r="P163" i="23"/>
  <c r="D158" i="23"/>
  <c r="H156" i="23"/>
  <c r="H152" i="23"/>
  <c r="H147" i="23"/>
  <c r="L145" i="23"/>
  <c r="D140" i="23"/>
  <c r="P137" i="23"/>
  <c r="D133" i="23"/>
  <c r="H131" i="23"/>
  <c r="B151" i="24"/>
  <c r="G158" i="24"/>
  <c r="K156" i="24"/>
  <c r="O154" i="24"/>
  <c r="K152" i="24"/>
  <c r="K150" i="24"/>
  <c r="K147" i="24"/>
  <c r="O145" i="24"/>
  <c r="C144" i="24"/>
  <c r="G140" i="24"/>
  <c r="C138" i="24"/>
  <c r="G136" i="24"/>
  <c r="G133" i="24"/>
  <c r="K131" i="24"/>
  <c r="I204" i="25"/>
  <c r="N195" i="25"/>
  <c r="F184" i="25"/>
  <c r="N140" i="25"/>
  <c r="Q144" i="27"/>
  <c r="Q96" i="27"/>
  <c r="P96" i="28"/>
  <c r="P103" i="28"/>
  <c r="P98" i="28"/>
  <c r="P105" i="28"/>
  <c r="P100" i="28"/>
  <c r="I157" i="29"/>
  <c r="O69" i="22"/>
  <c r="K181" i="23"/>
  <c r="M195" i="25"/>
  <c r="O193" i="25"/>
  <c r="J68" i="26"/>
  <c r="P66" i="26"/>
  <c r="J119" i="27"/>
  <c r="K119" i="28"/>
  <c r="C111" i="28"/>
  <c r="K108" i="28"/>
  <c r="O99" i="28"/>
  <c r="O95" i="28" s="1"/>
  <c r="O97" i="28"/>
  <c r="D34" i="34"/>
  <c r="D35" i="34"/>
  <c r="Q89" i="31"/>
  <c r="E56" i="35"/>
  <c r="L35" i="30"/>
  <c r="E106" i="33"/>
  <c r="E100" i="33"/>
  <c r="I65" i="35"/>
  <c r="I80" i="37"/>
  <c r="H51" i="37"/>
  <c r="H72" i="37"/>
  <c r="C53" i="37"/>
  <c r="C74" i="37"/>
  <c r="L103" i="29"/>
  <c r="H35" i="30"/>
  <c r="C100" i="33"/>
  <c r="C90" i="33"/>
  <c r="C104" i="33"/>
  <c r="J67" i="37"/>
  <c r="J82" i="37"/>
  <c r="M54" i="37"/>
  <c r="M75" i="37"/>
  <c r="Q73" i="37"/>
  <c r="Q52" i="37"/>
  <c r="E51" i="37"/>
  <c r="E72" i="37"/>
  <c r="E93" i="33"/>
  <c r="L54" i="37"/>
  <c r="L75" i="37"/>
  <c r="P73" i="37"/>
  <c r="P52" i="37"/>
  <c r="P50" i="37" s="1"/>
  <c r="D51" i="37"/>
  <c r="D72" i="37"/>
  <c r="K108" i="32"/>
  <c r="K92" i="32"/>
  <c r="K87" i="32"/>
  <c r="D99" i="33"/>
  <c r="D93" i="33"/>
  <c r="D88" i="33"/>
  <c r="J66" i="36"/>
  <c r="Q75" i="48"/>
  <c r="Q58" i="47"/>
  <c r="M53" i="47"/>
  <c r="M51" i="47" s="1"/>
  <c r="M70" i="48"/>
  <c r="Q57" i="47"/>
  <c r="Q68" i="48"/>
  <c r="Q54" i="47"/>
  <c r="Q55" i="47"/>
  <c r="Q61" i="47"/>
  <c r="Q56" i="47"/>
  <c r="Q52" i="47"/>
  <c r="Q62" i="47"/>
  <c r="D117" i="29"/>
  <c r="Q59" i="35"/>
  <c r="Q76" i="37"/>
  <c r="Q37" i="30"/>
  <c r="Q174" i="6" s="1"/>
  <c r="Q102" i="32"/>
  <c r="Q90" i="32"/>
  <c r="Q104" i="32"/>
  <c r="Q85" i="32"/>
  <c r="Q92" i="32"/>
  <c r="Q106" i="32"/>
  <c r="D37" i="34"/>
  <c r="D175" i="6" s="1"/>
  <c r="B80" i="36"/>
  <c r="B80" i="35"/>
  <c r="Q71" i="37"/>
  <c r="D87" i="44"/>
  <c r="D87" i="43"/>
  <c r="L86" i="44"/>
  <c r="L86" i="43"/>
  <c r="L65" i="43"/>
  <c r="L83" i="43"/>
  <c r="B113" i="29"/>
  <c r="F103" i="29"/>
  <c r="P36" i="30"/>
  <c r="P90" i="32"/>
  <c r="P104" i="32"/>
  <c r="P92" i="32"/>
  <c r="P106" i="32"/>
  <c r="P87" i="32"/>
  <c r="P94" i="32"/>
  <c r="P101" i="32"/>
  <c r="P108" i="32"/>
  <c r="E88" i="33"/>
  <c r="E89" i="33"/>
  <c r="K85" i="32"/>
  <c r="O90" i="32"/>
  <c r="O104" i="32"/>
  <c r="O92" i="32"/>
  <c r="O106" i="32"/>
  <c r="O87" i="32"/>
  <c r="O94" i="32"/>
  <c r="O101" i="32"/>
  <c r="O108" i="32"/>
  <c r="D89" i="33"/>
  <c r="P75" i="37"/>
  <c r="J85" i="31"/>
  <c r="J92" i="31"/>
  <c r="J106" i="31"/>
  <c r="N90" i="32"/>
  <c r="N104" i="32"/>
  <c r="N92" i="32"/>
  <c r="N106" i="32"/>
  <c r="C89" i="33"/>
  <c r="C86" i="33"/>
  <c r="C115" i="33"/>
  <c r="I112" i="33"/>
  <c r="I85" i="31"/>
  <c r="I92" i="31"/>
  <c r="I106" i="31"/>
  <c r="M90" i="32"/>
  <c r="M104" i="32"/>
  <c r="M92" i="32"/>
  <c r="M106" i="32"/>
  <c r="M87" i="32"/>
  <c r="M94" i="32"/>
  <c r="M101" i="32"/>
  <c r="M108" i="32"/>
  <c r="M63" i="35"/>
  <c r="D53" i="37"/>
  <c r="L36" i="30"/>
  <c r="L106" i="32"/>
  <c r="L94" i="32"/>
  <c r="L83" i="32" s="1"/>
  <c r="L101" i="32"/>
  <c r="L89" i="32"/>
  <c r="L96" i="32"/>
  <c r="L103" i="32"/>
  <c r="Q85" i="33"/>
  <c r="Q114" i="33"/>
  <c r="B101" i="52"/>
  <c r="B78" i="52"/>
  <c r="N76" i="52"/>
  <c r="N99" i="52"/>
  <c r="B75" i="52"/>
  <c r="B98" i="52"/>
  <c r="F73" i="52"/>
  <c r="F96" i="52"/>
  <c r="B78" i="22"/>
  <c r="B169" i="6" s="1"/>
  <c r="K75" i="26"/>
  <c r="K172" i="6" s="1"/>
  <c r="O159" i="28"/>
  <c r="K158" i="28"/>
  <c r="O156" i="28"/>
  <c r="C155" i="28"/>
  <c r="C150" i="28"/>
  <c r="O149" i="28"/>
  <c r="K148" i="28"/>
  <c r="O146" i="28"/>
  <c r="C145" i="28"/>
  <c r="G140" i="28"/>
  <c r="G137" i="28"/>
  <c r="K135" i="28"/>
  <c r="M154" i="29"/>
  <c r="I126" i="29"/>
  <c r="P111" i="29"/>
  <c r="J84" i="31"/>
  <c r="J99" i="31"/>
  <c r="F87" i="31"/>
  <c r="F94" i="31"/>
  <c r="F101" i="31"/>
  <c r="F83" i="31" s="1"/>
  <c r="P98" i="32"/>
  <c r="N95" i="32"/>
  <c r="N99" i="32"/>
  <c r="B98" i="32"/>
  <c r="J36" i="30"/>
  <c r="J106" i="32"/>
  <c r="J94" i="32"/>
  <c r="J101" i="32"/>
  <c r="G115" i="33"/>
  <c r="G35" i="34"/>
  <c r="P34" i="34"/>
  <c r="B73" i="35"/>
  <c r="Q54" i="36"/>
  <c r="N153" i="28"/>
  <c r="J150" i="28"/>
  <c r="F147" i="28"/>
  <c r="J145" i="28"/>
  <c r="N143" i="28"/>
  <c r="F157" i="29"/>
  <c r="K154" i="29"/>
  <c r="G126" i="29"/>
  <c r="O111" i="29"/>
  <c r="J37" i="30"/>
  <c r="J174" i="6" s="1"/>
  <c r="I37" i="30"/>
  <c r="I174" i="6" s="1"/>
  <c r="C35" i="30"/>
  <c r="I84" i="31"/>
  <c r="I99" i="31"/>
  <c r="E120" i="33"/>
  <c r="E112" i="33"/>
  <c r="E87" i="31"/>
  <c r="E94" i="31"/>
  <c r="E101" i="31"/>
  <c r="E83" i="31" s="1"/>
  <c r="O98" i="32"/>
  <c r="M95" i="32"/>
  <c r="M99" i="32"/>
  <c r="I106" i="32"/>
  <c r="I94" i="32"/>
  <c r="I101" i="32"/>
  <c r="I89" i="32"/>
  <c r="I96" i="32"/>
  <c r="I103" i="32"/>
  <c r="E115" i="33"/>
  <c r="C35" i="34"/>
  <c r="H82" i="37"/>
  <c r="G72" i="37"/>
  <c r="M66" i="37"/>
  <c r="M81" i="37"/>
  <c r="I79" i="37"/>
  <c r="I62" i="37"/>
  <c r="Q77" i="37"/>
  <c r="Q56" i="37"/>
  <c r="Q53" i="37"/>
  <c r="Q74" i="37"/>
  <c r="E52" i="37"/>
  <c r="E73" i="37"/>
  <c r="I65" i="37"/>
  <c r="I56" i="37"/>
  <c r="I63" i="37"/>
  <c r="I71" i="37"/>
  <c r="I57" i="37"/>
  <c r="I55" i="37"/>
  <c r="K63" i="26"/>
  <c r="I155" i="27"/>
  <c r="Q135" i="27"/>
  <c r="M159" i="28"/>
  <c r="I158" i="28"/>
  <c r="M156" i="28"/>
  <c r="Q154" i="28"/>
  <c r="Q151" i="28"/>
  <c r="M149" i="28"/>
  <c r="I148" i="28"/>
  <c r="M146" i="28"/>
  <c r="Q144" i="28"/>
  <c r="E140" i="28"/>
  <c r="Q138" i="28"/>
  <c r="E137" i="28"/>
  <c r="I135" i="28"/>
  <c r="M111" i="29"/>
  <c r="J86" i="31"/>
  <c r="H84" i="31"/>
  <c r="H88" i="31"/>
  <c r="N98" i="32"/>
  <c r="L95" i="32"/>
  <c r="L99" i="32"/>
  <c r="H101" i="32"/>
  <c r="H89" i="32"/>
  <c r="H103" i="32"/>
  <c r="H84" i="32"/>
  <c r="H91" i="32"/>
  <c r="H105" i="32"/>
  <c r="N34" i="34"/>
  <c r="Q58" i="35"/>
  <c r="G67" i="41"/>
  <c r="G82" i="41"/>
  <c r="K54" i="41"/>
  <c r="K75" i="41"/>
  <c r="O52" i="41"/>
  <c r="O73" i="41"/>
  <c r="C72" i="41"/>
  <c r="C51" i="41"/>
  <c r="C50" i="41" s="1"/>
  <c r="O76" i="26"/>
  <c r="O173" i="6" s="1"/>
  <c r="P128" i="27"/>
  <c r="D127" i="27"/>
  <c r="H125" i="27"/>
  <c r="H123" i="27" s="1"/>
  <c r="P148" i="28"/>
  <c r="D147" i="28"/>
  <c r="H145" i="28"/>
  <c r="L143" i="28"/>
  <c r="K111" i="29"/>
  <c r="O108" i="29"/>
  <c r="I86" i="31"/>
  <c r="G99" i="31"/>
  <c r="C120" i="33"/>
  <c r="C97" i="31"/>
  <c r="G95" i="31"/>
  <c r="G119" i="33"/>
  <c r="K118" i="33"/>
  <c r="G117" i="33"/>
  <c r="G88" i="31"/>
  <c r="C112" i="33"/>
  <c r="C90" i="31"/>
  <c r="C104" i="31"/>
  <c r="C92" i="31"/>
  <c r="C106" i="31"/>
  <c r="C87" i="31"/>
  <c r="C94" i="31"/>
  <c r="C101" i="31"/>
  <c r="C108" i="31"/>
  <c r="M98" i="32"/>
  <c r="Q87" i="32"/>
  <c r="Q84" i="32"/>
  <c r="K99" i="32"/>
  <c r="G101" i="32"/>
  <c r="G89" i="32"/>
  <c r="G103" i="32"/>
  <c r="G84" i="32"/>
  <c r="G91" i="32"/>
  <c r="G105" i="32"/>
  <c r="D106" i="33"/>
  <c r="D94" i="33"/>
  <c r="Q59" i="47"/>
  <c r="C58" i="26"/>
  <c r="C56" i="26" s="1"/>
  <c r="C115" i="6" s="1"/>
  <c r="L156" i="28"/>
  <c r="K159" i="28"/>
  <c r="G158" i="28"/>
  <c r="K156" i="28"/>
  <c r="O154" i="28"/>
  <c r="O151" i="28"/>
  <c r="K149" i="28"/>
  <c r="G148" i="28"/>
  <c r="K146" i="28"/>
  <c r="O144" i="28"/>
  <c r="C140" i="28"/>
  <c r="O138" i="28"/>
  <c r="C137" i="28"/>
  <c r="G135" i="28"/>
  <c r="E154" i="29"/>
  <c r="C120" i="29"/>
  <c r="M108" i="29"/>
  <c r="D114" i="29"/>
  <c r="J98" i="31"/>
  <c r="M88" i="31"/>
  <c r="H86" i="31"/>
  <c r="B120" i="31"/>
  <c r="B89" i="31"/>
  <c r="B96" i="31"/>
  <c r="B103" i="31"/>
  <c r="N87" i="32"/>
  <c r="P84" i="32"/>
  <c r="F36" i="30"/>
  <c r="F101" i="32"/>
  <c r="F83" i="32" s="1"/>
  <c r="F89" i="32"/>
  <c r="F103" i="32"/>
  <c r="L34" i="34"/>
  <c r="J66" i="37"/>
  <c r="J81" i="37"/>
  <c r="N74" i="37"/>
  <c r="N53" i="37"/>
  <c r="M67" i="44"/>
  <c r="M85" i="44"/>
  <c r="E64" i="44"/>
  <c r="E82" i="44"/>
  <c r="J153" i="28"/>
  <c r="F150" i="28"/>
  <c r="N148" i="28"/>
  <c r="B147" i="28"/>
  <c r="F145" i="28"/>
  <c r="J143" i="28"/>
  <c r="B99" i="28"/>
  <c r="K108" i="29"/>
  <c r="E37" i="30"/>
  <c r="E174" i="6" s="1"/>
  <c r="J104" i="31"/>
  <c r="J100" i="31"/>
  <c r="I98" i="31"/>
  <c r="E119" i="33"/>
  <c r="E117" i="33"/>
  <c r="B93" i="32"/>
  <c r="O84" i="32"/>
  <c r="E101" i="32"/>
  <c r="E89" i="32"/>
  <c r="E103" i="32"/>
  <c r="E84" i="32"/>
  <c r="E91" i="32"/>
  <c r="E105" i="32"/>
  <c r="E83" i="32" s="1"/>
  <c r="K34" i="34"/>
  <c r="E35" i="34"/>
  <c r="L67" i="37"/>
  <c r="L68" i="26"/>
  <c r="G63" i="26"/>
  <c r="Q117" i="27"/>
  <c r="Q110" i="27"/>
  <c r="I159" i="28"/>
  <c r="E158" i="28"/>
  <c r="I156" i="28"/>
  <c r="M154" i="28"/>
  <c r="M151" i="28"/>
  <c r="I149" i="28"/>
  <c r="E148" i="28"/>
  <c r="I146" i="28"/>
  <c r="M144" i="28"/>
  <c r="Q141" i="28"/>
  <c r="Q139" i="28"/>
  <c r="M138" i="28"/>
  <c r="Q136" i="28"/>
  <c r="E135" i="28"/>
  <c r="B149" i="29"/>
  <c r="I108" i="29"/>
  <c r="B114" i="29"/>
  <c r="I104" i="31"/>
  <c r="J102" i="31"/>
  <c r="I100" i="31"/>
  <c r="H98" i="31"/>
  <c r="J96" i="31"/>
  <c r="J90" i="31"/>
  <c r="J88" i="31"/>
  <c r="Q103" i="32"/>
  <c r="Q100" i="32"/>
  <c r="J34" i="34"/>
  <c r="Q65" i="35"/>
  <c r="Q51" i="35"/>
  <c r="Q50" i="35" s="1"/>
  <c r="K67" i="37"/>
  <c r="D37" i="38"/>
  <c r="D176" i="6" s="1"/>
  <c r="O74" i="26"/>
  <c r="O171" i="6" s="1"/>
  <c r="P129" i="27"/>
  <c r="P126" i="27"/>
  <c r="D150" i="28"/>
  <c r="P149" i="28"/>
  <c r="L148" i="28"/>
  <c r="P146" i="28"/>
  <c r="D145" i="28"/>
  <c r="H143" i="28"/>
  <c r="P133" i="28"/>
  <c r="H108" i="29"/>
  <c r="M128" i="29"/>
  <c r="H104" i="31"/>
  <c r="I102" i="31"/>
  <c r="H100" i="31"/>
  <c r="I96" i="31"/>
  <c r="J94" i="31"/>
  <c r="H92" i="31"/>
  <c r="I90" i="31"/>
  <c r="I88" i="31"/>
  <c r="C119" i="33"/>
  <c r="G118" i="33"/>
  <c r="C117" i="33"/>
  <c r="I120" i="32"/>
  <c r="P100" i="32"/>
  <c r="B90" i="32"/>
  <c r="M84" i="32"/>
  <c r="J57" i="36"/>
  <c r="J54" i="36"/>
  <c r="I67" i="37"/>
  <c r="G69" i="45"/>
  <c r="G87" i="45"/>
  <c r="O68" i="45"/>
  <c r="O86" i="45"/>
  <c r="O83" i="45"/>
  <c r="O65" i="45"/>
  <c r="C82" i="45"/>
  <c r="C64" i="45"/>
  <c r="G68" i="45"/>
  <c r="G73" i="45"/>
  <c r="G80" i="45"/>
  <c r="G71" i="45"/>
  <c r="G67" i="45"/>
  <c r="G159" i="28"/>
  <c r="C158" i="28"/>
  <c r="G156" i="28"/>
  <c r="K154" i="28"/>
  <c r="K151" i="28"/>
  <c r="G149" i="28"/>
  <c r="C148" i="28"/>
  <c r="G146" i="28"/>
  <c r="K144" i="28"/>
  <c r="O141" i="28"/>
  <c r="O139" i="28"/>
  <c r="K138" i="28"/>
  <c r="O136" i="28"/>
  <c r="C135" i="28"/>
  <c r="G144" i="29"/>
  <c r="D120" i="29"/>
  <c r="N36" i="30"/>
  <c r="H102" i="31"/>
  <c r="I94" i="31"/>
  <c r="M117" i="32"/>
  <c r="O103" i="32"/>
  <c r="O100" i="32"/>
  <c r="Q89" i="32"/>
  <c r="Q86" i="32"/>
  <c r="L84" i="32"/>
  <c r="B36" i="30"/>
  <c r="B89" i="32"/>
  <c r="B103" i="32"/>
  <c r="B91" i="32"/>
  <c r="B105" i="32"/>
  <c r="C52" i="35"/>
  <c r="C50" i="35" s="1"/>
  <c r="C59" i="35"/>
  <c r="J104" i="27"/>
  <c r="B104" i="28"/>
  <c r="J156" i="29"/>
  <c r="E144" i="29"/>
  <c r="Q122" i="33"/>
  <c r="E118" i="33"/>
  <c r="N103" i="32"/>
  <c r="N100" i="32"/>
  <c r="P89" i="32"/>
  <c r="P86" i="32"/>
  <c r="M56" i="35"/>
  <c r="D61" i="36"/>
  <c r="F58" i="22"/>
  <c r="F111" i="6" s="1"/>
  <c r="O64" i="26"/>
  <c r="C63" i="26"/>
  <c r="Q128" i="27"/>
  <c r="I125" i="27"/>
  <c r="Q115" i="27"/>
  <c r="M110" i="27"/>
  <c r="Q108" i="27"/>
  <c r="E159" i="28"/>
  <c r="Q157" i="28"/>
  <c r="E156" i="28"/>
  <c r="I154" i="28"/>
  <c r="I151" i="28"/>
  <c r="E149" i="28"/>
  <c r="Q147" i="28"/>
  <c r="E146" i="28"/>
  <c r="I144" i="28"/>
  <c r="M141" i="28"/>
  <c r="M139" i="28"/>
  <c r="I138" i="28"/>
  <c r="M136" i="28"/>
  <c r="Q134" i="28"/>
  <c r="C144" i="29"/>
  <c r="B120" i="29"/>
  <c r="I112" i="32"/>
  <c r="M103" i="32"/>
  <c r="M100" i="32"/>
  <c r="O89" i="32"/>
  <c r="O86" i="32"/>
  <c r="F34" i="34"/>
  <c r="F35" i="34"/>
  <c r="M65" i="35"/>
  <c r="Q61" i="35"/>
  <c r="M51" i="35"/>
  <c r="G76" i="26"/>
  <c r="G173" i="6" s="1"/>
  <c r="G125" i="27"/>
  <c r="P124" i="27"/>
  <c r="H104" i="27"/>
  <c r="Q141" i="29"/>
  <c r="O122" i="33"/>
  <c r="O121" i="33"/>
  <c r="O98" i="31"/>
  <c r="C118" i="33"/>
  <c r="Q108" i="32"/>
  <c r="N89" i="32"/>
  <c r="N86" i="32"/>
  <c r="P61" i="35"/>
  <c r="J66" i="41"/>
  <c r="J81" i="41"/>
  <c r="K90" i="44"/>
  <c r="K76" i="43"/>
  <c r="K88" i="44"/>
  <c r="K70" i="43"/>
  <c r="O82" i="44"/>
  <c r="O64" i="43"/>
  <c r="C81" i="44"/>
  <c r="C63" i="43"/>
  <c r="N84" i="45"/>
  <c r="N66" i="45"/>
  <c r="B83" i="45"/>
  <c r="B65" i="45"/>
  <c r="F81" i="45"/>
  <c r="F63" i="45"/>
  <c r="F62" i="45" s="1"/>
  <c r="M53" i="41"/>
  <c r="M74" i="41"/>
  <c r="Q51" i="41"/>
  <c r="Q72" i="41"/>
  <c r="O34" i="42"/>
  <c r="O37" i="42"/>
  <c r="O177" i="6" s="1"/>
  <c r="M84" i="45"/>
  <c r="M66" i="45"/>
  <c r="Q82" i="45"/>
  <c r="Q64" i="45"/>
  <c r="E81" i="45"/>
  <c r="E63" i="45"/>
  <c r="E62" i="45" s="1"/>
  <c r="C61" i="47"/>
  <c r="C55" i="47"/>
  <c r="C52" i="47"/>
  <c r="C68" i="49"/>
  <c r="P55" i="48"/>
  <c r="P53" i="48"/>
  <c r="P57" i="48"/>
  <c r="P54" i="48"/>
  <c r="N34" i="42"/>
  <c r="N37" i="42"/>
  <c r="N177" i="6" s="1"/>
  <c r="N76" i="45"/>
  <c r="L84" i="45"/>
  <c r="L66" i="45"/>
  <c r="P82" i="45"/>
  <c r="P64" i="45"/>
  <c r="D81" i="45"/>
  <c r="D63" i="45"/>
  <c r="M67" i="39"/>
  <c r="M61" i="39"/>
  <c r="M34" i="42"/>
  <c r="M37" i="42"/>
  <c r="M177" i="6" s="1"/>
  <c r="D72" i="43"/>
  <c r="L64" i="43"/>
  <c r="L82" i="43"/>
  <c r="K84" i="45"/>
  <c r="K66" i="45"/>
  <c r="O82" i="45"/>
  <c r="O64" i="45"/>
  <c r="C81" i="45"/>
  <c r="C63" i="45"/>
  <c r="J100" i="52"/>
  <c r="J77" i="52"/>
  <c r="N75" i="52"/>
  <c r="N98" i="52"/>
  <c r="B74" i="52"/>
  <c r="B97" i="52"/>
  <c r="F60" i="41"/>
  <c r="F55" i="41"/>
  <c r="B55" i="41"/>
  <c r="B60" i="41"/>
  <c r="G90" i="44"/>
  <c r="G76" i="43"/>
  <c r="G88" i="44"/>
  <c r="G70" i="43"/>
  <c r="O87" i="44"/>
  <c r="O69" i="43"/>
  <c r="K82" i="44"/>
  <c r="K64" i="43"/>
  <c r="O80" i="44"/>
  <c r="O76" i="43"/>
  <c r="O63" i="43"/>
  <c r="O70" i="43"/>
  <c r="K76" i="45"/>
  <c r="J84" i="45"/>
  <c r="J66" i="45"/>
  <c r="N82" i="45"/>
  <c r="N64" i="45"/>
  <c r="B81" i="45"/>
  <c r="B63" i="45"/>
  <c r="M64" i="48"/>
  <c r="M77" i="48"/>
  <c r="M58" i="48"/>
  <c r="M75" i="48"/>
  <c r="F59" i="49"/>
  <c r="F76" i="49"/>
  <c r="N55" i="49"/>
  <c r="N72" i="49"/>
  <c r="B54" i="49"/>
  <c r="B71" i="49"/>
  <c r="F52" i="49"/>
  <c r="F69" i="49"/>
  <c r="J52" i="36"/>
  <c r="C82" i="37"/>
  <c r="O57" i="39"/>
  <c r="C58" i="40"/>
  <c r="K37" i="42"/>
  <c r="K177" i="6" s="1"/>
  <c r="K35" i="42"/>
  <c r="J74" i="43"/>
  <c r="J64" i="43"/>
  <c r="J76" i="45"/>
  <c r="C53" i="47"/>
  <c r="P56" i="48"/>
  <c r="Q55" i="36"/>
  <c r="I52" i="36"/>
  <c r="J82" i="40"/>
  <c r="J61" i="39"/>
  <c r="D67" i="41"/>
  <c r="D50" i="41" s="1"/>
  <c r="N53" i="41"/>
  <c r="N50" i="41" s="1"/>
  <c r="J37" i="42"/>
  <c r="J177" i="6" s="1"/>
  <c r="J35" i="42"/>
  <c r="Q73" i="43"/>
  <c r="P35" i="46"/>
  <c r="B62" i="47"/>
  <c r="P62" i="48"/>
  <c r="P60" i="36"/>
  <c r="D57" i="36"/>
  <c r="Q36" i="38"/>
  <c r="M74" i="39"/>
  <c r="D86" i="43"/>
  <c r="D76" i="43"/>
  <c r="P73" i="43"/>
  <c r="D70" i="43"/>
  <c r="D66" i="43"/>
  <c r="D84" i="43"/>
  <c r="H64" i="43"/>
  <c r="M80" i="44"/>
  <c r="E57" i="47"/>
  <c r="E74" i="48"/>
  <c r="O60" i="36"/>
  <c r="O55" i="36"/>
  <c r="D54" i="40"/>
  <c r="D61" i="40"/>
  <c r="F63" i="41"/>
  <c r="O67" i="43"/>
  <c r="C90" i="44"/>
  <c r="C76" i="43"/>
  <c r="O89" i="44"/>
  <c r="O71" i="43"/>
  <c r="C88" i="44"/>
  <c r="C70" i="43"/>
  <c r="K87" i="44"/>
  <c r="K69" i="43"/>
  <c r="K80" i="44"/>
  <c r="K63" i="43"/>
  <c r="K62" i="43" s="1"/>
  <c r="H90" i="44"/>
  <c r="H76" i="44"/>
  <c r="P66" i="44"/>
  <c r="P64" i="44"/>
  <c r="P76" i="44"/>
  <c r="N72" i="45"/>
  <c r="N68" i="45"/>
  <c r="M76" i="48"/>
  <c r="M62" i="48"/>
  <c r="O50" i="40"/>
  <c r="C54" i="40"/>
  <c r="C61" i="40"/>
  <c r="C52" i="40"/>
  <c r="C59" i="40"/>
  <c r="F66" i="41"/>
  <c r="J53" i="41"/>
  <c r="J50" i="41" s="1"/>
  <c r="G35" i="42"/>
  <c r="D85" i="43"/>
  <c r="O66" i="44"/>
  <c r="O64" i="44"/>
  <c r="C57" i="47"/>
  <c r="C74" i="49"/>
  <c r="C54" i="47"/>
  <c r="I76" i="48"/>
  <c r="D96" i="51"/>
  <c r="D106" i="51"/>
  <c r="D36" i="50"/>
  <c r="D98" i="51"/>
  <c r="D99" i="51"/>
  <c r="Q56" i="36"/>
  <c r="Q53" i="36"/>
  <c r="F59" i="37"/>
  <c r="F57" i="37"/>
  <c r="D34" i="38"/>
  <c r="J57" i="39"/>
  <c r="F56" i="41"/>
  <c r="F35" i="42"/>
  <c r="P34" i="42"/>
  <c r="Q65" i="43"/>
  <c r="N66" i="44"/>
  <c r="N64" i="44"/>
  <c r="C62" i="47"/>
  <c r="K90" i="51"/>
  <c r="K105" i="51"/>
  <c r="G82" i="51"/>
  <c r="G103" i="52"/>
  <c r="O99" i="51"/>
  <c r="O76" i="51"/>
  <c r="P58" i="36"/>
  <c r="C34" i="38"/>
  <c r="B63" i="41"/>
  <c r="D83" i="43"/>
  <c r="D74" i="43"/>
  <c r="P65" i="43"/>
  <c r="D64" i="43"/>
  <c r="D82" i="43"/>
  <c r="I74" i="44"/>
  <c r="I64" i="44"/>
  <c r="O87" i="45"/>
  <c r="Q60" i="47"/>
  <c r="Q53" i="47"/>
  <c r="O58" i="36"/>
  <c r="O56" i="36"/>
  <c r="O53" i="36"/>
  <c r="H75" i="41"/>
  <c r="F59" i="41"/>
  <c r="O66" i="43"/>
  <c r="K89" i="44"/>
  <c r="K71" i="43"/>
  <c r="G87" i="44"/>
  <c r="G69" i="43"/>
  <c r="C82" i="44"/>
  <c r="C64" i="43"/>
  <c r="G80" i="44"/>
  <c r="G63" i="43"/>
  <c r="P89" i="44"/>
  <c r="P71" i="44"/>
  <c r="D61" i="47"/>
  <c r="P61" i="48"/>
  <c r="J60" i="36"/>
  <c r="M72" i="39"/>
  <c r="P65" i="41"/>
  <c r="B56" i="41"/>
  <c r="C35" i="42"/>
  <c r="K66" i="43"/>
  <c r="F68" i="44"/>
  <c r="O71" i="44"/>
  <c r="O85" i="45"/>
  <c r="M72" i="48"/>
  <c r="P59" i="48"/>
  <c r="P52" i="48"/>
  <c r="Q51" i="36"/>
  <c r="Q82" i="39"/>
  <c r="B60" i="40"/>
  <c r="B55" i="40"/>
  <c r="G66" i="43"/>
  <c r="F74" i="44"/>
  <c r="N73" i="44"/>
  <c r="N71" i="44"/>
  <c r="D36" i="30"/>
  <c r="F106" i="33"/>
  <c r="F94" i="33"/>
  <c r="G66" i="36"/>
  <c r="O65" i="36"/>
  <c r="O63" i="36"/>
  <c r="G60" i="36"/>
  <c r="K58" i="36"/>
  <c r="K56" i="36"/>
  <c r="G55" i="36"/>
  <c r="K53" i="36"/>
  <c r="O51" i="36"/>
  <c r="B35" i="38"/>
  <c r="E82" i="39"/>
  <c r="E71" i="39" s="1"/>
  <c r="J67" i="39"/>
  <c r="P60" i="39"/>
  <c r="D57" i="40"/>
  <c r="D58" i="40"/>
  <c r="D56" i="40"/>
  <c r="B65" i="41"/>
  <c r="O65" i="43"/>
  <c r="F71" i="44"/>
  <c r="O63" i="44"/>
  <c r="L71" i="44"/>
  <c r="L67" i="44"/>
  <c r="F66" i="45"/>
  <c r="M61" i="48"/>
  <c r="M59" i="48"/>
  <c r="I74" i="48"/>
  <c r="E56" i="48"/>
  <c r="E73" i="48"/>
  <c r="I71" i="48"/>
  <c r="J58" i="49"/>
  <c r="J75" i="49"/>
  <c r="B55" i="49"/>
  <c r="B72" i="49"/>
  <c r="F53" i="49"/>
  <c r="F70" i="49"/>
  <c r="M121" i="33"/>
  <c r="B67" i="35"/>
  <c r="B61" i="35"/>
  <c r="N65" i="36"/>
  <c r="N63" i="36"/>
  <c r="F60" i="36"/>
  <c r="J58" i="36"/>
  <c r="J56" i="36"/>
  <c r="N51" i="36"/>
  <c r="Q63" i="37"/>
  <c r="I72" i="39"/>
  <c r="I81" i="39"/>
  <c r="O60" i="39"/>
  <c r="C57" i="39"/>
  <c r="C57" i="40"/>
  <c r="C56" i="40"/>
  <c r="I59" i="41"/>
  <c r="I57" i="41"/>
  <c r="K65" i="43"/>
  <c r="N63" i="44"/>
  <c r="K71" i="44"/>
  <c r="K67" i="44"/>
  <c r="G65" i="44"/>
  <c r="G72" i="44"/>
  <c r="B69" i="47"/>
  <c r="B76" i="47"/>
  <c r="N69" i="47"/>
  <c r="C56" i="47"/>
  <c r="N34" i="38"/>
  <c r="P59" i="41"/>
  <c r="P57" i="41"/>
  <c r="P60" i="48"/>
  <c r="K122" i="33"/>
  <c r="K121" i="33"/>
  <c r="Q35" i="34"/>
  <c r="E34" i="34"/>
  <c r="P60" i="35"/>
  <c r="L71" i="37"/>
  <c r="L63" i="36"/>
  <c r="P61" i="36"/>
  <c r="D60" i="36"/>
  <c r="H58" i="36"/>
  <c r="O63" i="37"/>
  <c r="O50" i="37" s="1"/>
  <c r="O56" i="37"/>
  <c r="Q80" i="39"/>
  <c r="M66" i="39"/>
  <c r="M60" i="39"/>
  <c r="Q58" i="39"/>
  <c r="H65" i="41"/>
  <c r="O35" i="42"/>
  <c r="K63" i="44"/>
  <c r="I73" i="44"/>
  <c r="I71" i="44"/>
  <c r="M68" i="44"/>
  <c r="I67" i="44"/>
  <c r="M65" i="44"/>
  <c r="E36" i="42"/>
  <c r="E80" i="44"/>
  <c r="C66" i="45"/>
  <c r="F34" i="46"/>
  <c r="Q70" i="48"/>
  <c r="J61" i="48"/>
  <c r="J59" i="48"/>
  <c r="J52" i="48"/>
  <c r="O54" i="49"/>
  <c r="O71" i="49"/>
  <c r="C53" i="49"/>
  <c r="C51" i="49" s="1"/>
  <c r="C70" i="49"/>
  <c r="G68" i="49"/>
  <c r="B106" i="33"/>
  <c r="F104" i="33"/>
  <c r="F100" i="33"/>
  <c r="F98" i="33"/>
  <c r="B94" i="33"/>
  <c r="F90" i="33"/>
  <c r="O67" i="36"/>
  <c r="K65" i="36"/>
  <c r="K63" i="36"/>
  <c r="O61" i="36"/>
  <c r="G58" i="36"/>
  <c r="G56" i="36"/>
  <c r="G53" i="36"/>
  <c r="K51" i="36"/>
  <c r="K50" i="36" s="1"/>
  <c r="C66" i="37"/>
  <c r="M63" i="37"/>
  <c r="M56" i="37"/>
  <c r="P58" i="39"/>
  <c r="E66" i="40"/>
  <c r="D65" i="40"/>
  <c r="D63" i="40"/>
  <c r="D51" i="40"/>
  <c r="F82" i="41"/>
  <c r="B52" i="41"/>
  <c r="F57" i="41"/>
  <c r="N59" i="41"/>
  <c r="N57" i="41"/>
  <c r="N35" i="42"/>
  <c r="G64" i="43"/>
  <c r="H88" i="44"/>
  <c r="P70" i="44"/>
  <c r="H71" i="44"/>
  <c r="H89" i="44"/>
  <c r="H67" i="44"/>
  <c r="O71" i="45"/>
  <c r="M68" i="45"/>
  <c r="B66" i="45"/>
  <c r="I116" i="32"/>
  <c r="M114" i="32"/>
  <c r="J79" i="36"/>
  <c r="B57" i="35"/>
  <c r="B54" i="35"/>
  <c r="N67" i="36"/>
  <c r="J63" i="36"/>
  <c r="N61" i="36"/>
  <c r="F58" i="36"/>
  <c r="O82" i="37"/>
  <c r="C72" i="37"/>
  <c r="Q65" i="37"/>
  <c r="L63" i="37"/>
  <c r="L50" i="37" s="1"/>
  <c r="L56" i="37"/>
  <c r="O58" i="39"/>
  <c r="C63" i="40"/>
  <c r="E59" i="41"/>
  <c r="E57" i="41"/>
  <c r="Q55" i="41"/>
  <c r="M35" i="42"/>
  <c r="P87" i="44"/>
  <c r="O70" i="44"/>
  <c r="L66" i="44"/>
  <c r="G67" i="44"/>
  <c r="C67" i="44"/>
  <c r="C65" i="44"/>
  <c r="P105" i="33"/>
  <c r="D104" i="33"/>
  <c r="D100" i="33"/>
  <c r="P99" i="33"/>
  <c r="D98" i="33"/>
  <c r="P93" i="33"/>
  <c r="D90" i="33"/>
  <c r="P88" i="33"/>
  <c r="B34" i="34"/>
  <c r="M67" i="36"/>
  <c r="I63" i="36"/>
  <c r="M61" i="36"/>
  <c r="Q59" i="36"/>
  <c r="E58" i="36"/>
  <c r="Q57" i="36"/>
  <c r="E53" i="36"/>
  <c r="I51" i="36"/>
  <c r="K63" i="37"/>
  <c r="K56" i="37"/>
  <c r="N65" i="37"/>
  <c r="N63" i="37"/>
  <c r="F60" i="37"/>
  <c r="J56" i="37"/>
  <c r="F55" i="37"/>
  <c r="J34" i="38"/>
  <c r="J60" i="39"/>
  <c r="N58" i="39"/>
  <c r="D53" i="40"/>
  <c r="B65" i="40"/>
  <c r="B63" i="40"/>
  <c r="N52" i="40"/>
  <c r="B51" i="40"/>
  <c r="C82" i="41"/>
  <c r="P66" i="41"/>
  <c r="P81" i="41"/>
  <c r="I35" i="42"/>
  <c r="H87" i="44"/>
  <c r="P74" i="44"/>
  <c r="N70" i="44"/>
  <c r="K66" i="44"/>
  <c r="F67" i="44"/>
  <c r="B65" i="44"/>
  <c r="B63" i="44"/>
  <c r="C34" i="46"/>
  <c r="K91" i="51"/>
  <c r="K106" i="51"/>
  <c r="K79" i="51"/>
  <c r="K102" i="51"/>
  <c r="C99" i="51"/>
  <c r="C76" i="51"/>
  <c r="K85" i="51"/>
  <c r="K82" i="51"/>
  <c r="K83" i="51"/>
  <c r="K73" i="51"/>
  <c r="K77" i="51"/>
  <c r="M35" i="34"/>
  <c r="P58" i="35"/>
  <c r="H63" i="36"/>
  <c r="L61" i="36"/>
  <c r="D58" i="36"/>
  <c r="P57" i="36"/>
  <c r="L54" i="39"/>
  <c r="Q63" i="39"/>
  <c r="I60" i="39"/>
  <c r="M58" i="39"/>
  <c r="C53" i="40"/>
  <c r="Q55" i="40"/>
  <c r="Q53" i="40"/>
  <c r="Q60" i="40"/>
  <c r="Q51" i="40"/>
  <c r="Q58" i="40"/>
  <c r="Q65" i="40"/>
  <c r="B82" i="41"/>
  <c r="N51" i="41"/>
  <c r="O66" i="41"/>
  <c r="O81" i="41"/>
  <c r="K34" i="42"/>
  <c r="G73" i="43"/>
  <c r="M86" i="44"/>
  <c r="O74" i="44"/>
  <c r="L70" i="44"/>
  <c r="J66" i="44"/>
  <c r="F63" i="44"/>
  <c r="F62" i="44" s="1"/>
  <c r="E73" i="44"/>
  <c r="E71" i="44"/>
  <c r="I68" i="44"/>
  <c r="E67" i="44"/>
  <c r="I65" i="44"/>
  <c r="M63" i="44"/>
  <c r="B34" i="46"/>
  <c r="B35" i="46"/>
  <c r="G55" i="47"/>
  <c r="B104" i="33"/>
  <c r="B100" i="33"/>
  <c r="B98" i="33"/>
  <c r="B90" i="33"/>
  <c r="N81" i="35"/>
  <c r="K67" i="36"/>
  <c r="G65" i="36"/>
  <c r="G63" i="36"/>
  <c r="K61" i="36"/>
  <c r="O59" i="36"/>
  <c r="O57" i="36"/>
  <c r="O54" i="36"/>
  <c r="G51" i="36"/>
  <c r="L52" i="39"/>
  <c r="P65" i="39"/>
  <c r="P63" i="39"/>
  <c r="H60" i="39"/>
  <c r="L58" i="39"/>
  <c r="P72" i="40"/>
  <c r="J34" i="42"/>
  <c r="N74" i="44"/>
  <c r="K70" i="44"/>
  <c r="D62" i="44"/>
  <c r="J71" i="45"/>
  <c r="I63" i="45"/>
  <c r="I62" i="45" s="1"/>
  <c r="I114" i="32"/>
  <c r="B52" i="35"/>
  <c r="F63" i="36"/>
  <c r="J61" i="36"/>
  <c r="N59" i="36"/>
  <c r="N57" i="36"/>
  <c r="O63" i="39"/>
  <c r="Q53" i="41"/>
  <c r="Q74" i="41"/>
  <c r="E52" i="41"/>
  <c r="E73" i="41"/>
  <c r="O72" i="43"/>
  <c r="N76" i="43"/>
  <c r="J72" i="43"/>
  <c r="N70" i="43"/>
  <c r="N66" i="43"/>
  <c r="J70" i="44"/>
  <c r="M72" i="45"/>
  <c r="K74" i="49"/>
  <c r="P103" i="51"/>
  <c r="P96" i="51"/>
  <c r="P89" i="33"/>
  <c r="P37" i="34"/>
  <c r="P175" i="6" s="1"/>
  <c r="J72" i="35"/>
  <c r="I67" i="36"/>
  <c r="E65" i="36"/>
  <c r="E63" i="36"/>
  <c r="M59" i="36"/>
  <c r="M57" i="36"/>
  <c r="M54" i="36"/>
  <c r="Q52" i="36"/>
  <c r="E51" i="36"/>
  <c r="J65" i="37"/>
  <c r="J63" i="37"/>
  <c r="F56" i="37"/>
  <c r="N37" i="38"/>
  <c r="N176" i="6" s="1"/>
  <c r="F34" i="38"/>
  <c r="N63" i="39"/>
  <c r="J58" i="39"/>
  <c r="B71" i="40"/>
  <c r="C65" i="40"/>
  <c r="B67" i="40"/>
  <c r="B61" i="40"/>
  <c r="L66" i="41"/>
  <c r="L81" i="41"/>
  <c r="G34" i="42"/>
  <c r="L35" i="42"/>
  <c r="L81" i="43"/>
  <c r="L90" i="43"/>
  <c r="K72" i="43"/>
  <c r="Q74" i="43"/>
  <c r="I72" i="43"/>
  <c r="M66" i="43"/>
  <c r="Q64" i="43"/>
  <c r="L73" i="44"/>
  <c r="F65" i="44"/>
  <c r="O80" i="45"/>
  <c r="L72" i="45"/>
  <c r="L62" i="45" s="1"/>
  <c r="P84" i="45"/>
  <c r="P66" i="45"/>
  <c r="D83" i="45"/>
  <c r="D65" i="45"/>
  <c r="D62" i="45" s="1"/>
  <c r="H81" i="45"/>
  <c r="H63" i="45"/>
  <c r="P36" i="46"/>
  <c r="B60" i="47"/>
  <c r="B53" i="47"/>
  <c r="I53" i="48"/>
  <c r="I35" i="34"/>
  <c r="P63" i="35"/>
  <c r="D63" i="36"/>
  <c r="H61" i="36"/>
  <c r="L57" i="36"/>
  <c r="Q67" i="39"/>
  <c r="M63" i="39"/>
  <c r="Q61" i="39"/>
  <c r="K66" i="41"/>
  <c r="K81" i="41"/>
  <c r="G55" i="41"/>
  <c r="G60" i="41"/>
  <c r="F34" i="42"/>
  <c r="Q34" i="42"/>
  <c r="Q37" i="42"/>
  <c r="Q177" i="6" s="1"/>
  <c r="D90" i="43"/>
  <c r="L76" i="43"/>
  <c r="P74" i="43"/>
  <c r="H72" i="43"/>
  <c r="L70" i="43"/>
  <c r="L66" i="43"/>
  <c r="P64" i="43"/>
  <c r="D63" i="43"/>
  <c r="D81" i="43"/>
  <c r="M84" i="44"/>
  <c r="K73" i="44"/>
  <c r="K72" i="45"/>
  <c r="O84" i="45"/>
  <c r="O66" i="45"/>
  <c r="C83" i="45"/>
  <c r="C65" i="45"/>
  <c r="G81" i="45"/>
  <c r="G63" i="45"/>
  <c r="E60" i="47"/>
  <c r="E51" i="47" s="1"/>
  <c r="E55" i="47"/>
  <c r="G68" i="48"/>
  <c r="F105" i="52"/>
  <c r="J60" i="48"/>
  <c r="G61" i="49"/>
  <c r="G59" i="49"/>
  <c r="H88" i="51"/>
  <c r="H84" i="51"/>
  <c r="H80" i="51"/>
  <c r="C74" i="52"/>
  <c r="I88" i="53"/>
  <c r="I84" i="53"/>
  <c r="I82" i="53"/>
  <c r="I80" i="53"/>
  <c r="M36" i="50"/>
  <c r="G98" i="51"/>
  <c r="I90" i="53"/>
  <c r="I86" i="53"/>
  <c r="M56" i="48"/>
  <c r="L97" i="51"/>
  <c r="K76" i="51"/>
  <c r="F89" i="52"/>
  <c r="F85" i="52"/>
  <c r="O71" i="48"/>
  <c r="D77" i="52"/>
  <c r="H75" i="52"/>
  <c r="J62" i="48"/>
  <c r="J56" i="48"/>
  <c r="C85" i="52"/>
  <c r="M57" i="48"/>
  <c r="M54" i="48"/>
  <c r="E68" i="48"/>
  <c r="J60" i="49"/>
  <c r="O106" i="51"/>
  <c r="J96" i="52"/>
  <c r="L83" i="53"/>
  <c r="G105" i="51"/>
  <c r="I80" i="52"/>
  <c r="N104" i="51"/>
  <c r="D78" i="52"/>
  <c r="D75" i="52"/>
  <c r="H73" i="52"/>
  <c r="J57" i="48"/>
  <c r="J54" i="48"/>
  <c r="G60" i="49"/>
  <c r="O56" i="49"/>
  <c r="H83" i="51"/>
  <c r="G84" i="52"/>
  <c r="G82" i="52"/>
  <c r="G80" i="52"/>
  <c r="I83" i="53"/>
  <c r="J73" i="43"/>
  <c r="N86" i="44"/>
  <c r="N65" i="43"/>
  <c r="N71" i="47"/>
  <c r="F72" i="49"/>
  <c r="J70" i="49"/>
  <c r="M64" i="49"/>
  <c r="M57" i="49"/>
  <c r="Q57" i="49"/>
  <c r="I37" i="50"/>
  <c r="I179" i="6" s="1"/>
  <c r="I90" i="52"/>
  <c r="O77" i="53"/>
  <c r="D55" i="39"/>
  <c r="I73" i="43"/>
  <c r="M65" i="43"/>
  <c r="Q63" i="43"/>
  <c r="G86" i="45"/>
  <c r="L73" i="45"/>
  <c r="L71" i="45"/>
  <c r="M72" i="47"/>
  <c r="B61" i="47"/>
  <c r="N53" i="47"/>
  <c r="B52" i="47"/>
  <c r="C62" i="48"/>
  <c r="K61" i="48"/>
  <c r="K59" i="48"/>
  <c r="C56" i="48"/>
  <c r="K52" i="48"/>
  <c r="I70" i="49"/>
  <c r="L57" i="49"/>
  <c r="B103" i="51"/>
  <c r="K103" i="51"/>
  <c r="M85" i="51"/>
  <c r="Q78" i="51"/>
  <c r="M77" i="51"/>
  <c r="Q98" i="52"/>
  <c r="E74" i="51"/>
  <c r="D88" i="52"/>
  <c r="D84" i="52"/>
  <c r="D82" i="52"/>
  <c r="D80" i="52"/>
  <c r="D73" i="52"/>
  <c r="F58" i="39"/>
  <c r="M65" i="41"/>
  <c r="M63" i="41"/>
  <c r="E60" i="41"/>
  <c r="I56" i="41"/>
  <c r="E55" i="41"/>
  <c r="L34" i="42"/>
  <c r="G89" i="44"/>
  <c r="C87" i="44"/>
  <c r="K86" i="44"/>
  <c r="G85" i="44"/>
  <c r="K83" i="44"/>
  <c r="O81" i="44"/>
  <c r="C80" i="44"/>
  <c r="M72" i="44"/>
  <c r="E68" i="44"/>
  <c r="Q66" i="44"/>
  <c r="E65" i="44"/>
  <c r="I63" i="44"/>
  <c r="G85" i="45"/>
  <c r="K36" i="46"/>
  <c r="I56" i="48"/>
  <c r="E57" i="48"/>
  <c r="E54" i="48"/>
  <c r="I69" i="48"/>
  <c r="G70" i="49"/>
  <c r="N57" i="49"/>
  <c r="O78" i="51"/>
  <c r="K89" i="51"/>
  <c r="O101" i="51"/>
  <c r="O75" i="51"/>
  <c r="G95" i="52"/>
  <c r="E73" i="52"/>
  <c r="F90" i="52"/>
  <c r="F86" i="52"/>
  <c r="F85" i="44"/>
  <c r="J65" i="43"/>
  <c r="N63" i="43"/>
  <c r="M74" i="48"/>
  <c r="Q61" i="49"/>
  <c r="Q59" i="49"/>
  <c r="Q90" i="51"/>
  <c r="N78" i="51"/>
  <c r="E82" i="52"/>
  <c r="O78" i="53"/>
  <c r="K77" i="53"/>
  <c r="Q72" i="43"/>
  <c r="I65" i="43"/>
  <c r="M63" i="43"/>
  <c r="I72" i="47"/>
  <c r="N68" i="49"/>
  <c r="G61" i="48"/>
  <c r="G51" i="48" s="1"/>
  <c r="C57" i="48"/>
  <c r="O72" i="48"/>
  <c r="C54" i="48"/>
  <c r="D34" i="50"/>
  <c r="N34" i="50"/>
  <c r="N82" i="51"/>
  <c r="Q84" i="51"/>
  <c r="M75" i="51"/>
  <c r="B82" i="52"/>
  <c r="D90" i="52"/>
  <c r="D86" i="52"/>
  <c r="N66" i="40"/>
  <c r="N60" i="40"/>
  <c r="B59" i="40"/>
  <c r="B57" i="40"/>
  <c r="N55" i="40"/>
  <c r="B54" i="40"/>
  <c r="D73" i="43"/>
  <c r="P72" i="43"/>
  <c r="H65" i="43"/>
  <c r="L63" i="43"/>
  <c r="N34" i="46"/>
  <c r="L59" i="48"/>
  <c r="D56" i="48"/>
  <c r="D51" i="48" s="1"/>
  <c r="L52" i="48"/>
  <c r="F61" i="48"/>
  <c r="B57" i="48"/>
  <c r="B54" i="48"/>
  <c r="F52" i="48"/>
  <c r="O61" i="49"/>
  <c r="O59" i="49"/>
  <c r="G56" i="49"/>
  <c r="C34" i="50"/>
  <c r="H89" i="51"/>
  <c r="P88" i="51"/>
  <c r="H85" i="51"/>
  <c r="P84" i="51"/>
  <c r="P80" i="51"/>
  <c r="C90" i="52"/>
  <c r="Q88" i="53"/>
  <c r="Q84" i="53"/>
  <c r="Q82" i="53"/>
  <c r="Q80" i="53"/>
  <c r="M78" i="53"/>
  <c r="I77" i="53"/>
  <c r="I65" i="41"/>
  <c r="I63" i="41"/>
  <c r="Q59" i="41"/>
  <c r="Q57" i="41"/>
  <c r="E56" i="41"/>
  <c r="H34" i="42"/>
  <c r="M76" i="44"/>
  <c r="I72" i="44"/>
  <c r="M70" i="44"/>
  <c r="M66" i="44"/>
  <c r="Q64" i="44"/>
  <c r="E63" i="44"/>
  <c r="G36" i="46"/>
  <c r="N75" i="47"/>
  <c r="I59" i="48"/>
  <c r="I52" i="48"/>
  <c r="E61" i="48"/>
  <c r="E59" i="48"/>
  <c r="M55" i="48"/>
  <c r="N61" i="49"/>
  <c r="C86" i="51"/>
  <c r="O88" i="51"/>
  <c r="O80" i="51"/>
  <c r="K78" i="51"/>
  <c r="E90" i="52"/>
  <c r="B104" i="52"/>
  <c r="N95" i="52"/>
  <c r="P88" i="53"/>
  <c r="P84" i="53"/>
  <c r="P80" i="53"/>
  <c r="M57" i="39"/>
  <c r="N72" i="43"/>
  <c r="F86" i="44"/>
  <c r="J63" i="43"/>
  <c r="M73" i="48"/>
  <c r="H59" i="48"/>
  <c r="N75" i="49"/>
  <c r="K101" i="51"/>
  <c r="B90" i="52"/>
  <c r="I83" i="52"/>
  <c r="I74" i="52"/>
  <c r="O88" i="53"/>
  <c r="O84" i="53"/>
  <c r="O82" i="53"/>
  <c r="O80" i="53"/>
  <c r="K78" i="53"/>
  <c r="G77" i="53"/>
  <c r="M72" i="43"/>
  <c r="Q66" i="43"/>
  <c r="I63" i="43"/>
  <c r="P72" i="45"/>
  <c r="B55" i="47"/>
  <c r="G59" i="48"/>
  <c r="O55" i="48"/>
  <c r="O51" i="48" s="1"/>
  <c r="C61" i="48"/>
  <c r="C59" i="48"/>
  <c r="O70" i="48"/>
  <c r="C52" i="48"/>
  <c r="J34" i="50"/>
  <c r="I90" i="51"/>
  <c r="M88" i="51"/>
  <c r="Q86" i="51"/>
  <c r="M82" i="51"/>
  <c r="M80" i="51"/>
  <c r="M73" i="51"/>
  <c r="H83" i="52"/>
  <c r="P77" i="52"/>
  <c r="D76" i="52"/>
  <c r="N88" i="53"/>
  <c r="N84" i="53"/>
  <c r="N80" i="53"/>
  <c r="N58" i="40"/>
  <c r="N56" i="40"/>
  <c r="N53" i="40"/>
  <c r="B52" i="40"/>
  <c r="P76" i="43"/>
  <c r="L72" i="43"/>
  <c r="P70" i="43"/>
  <c r="P66" i="43"/>
  <c r="D65" i="43"/>
  <c r="H63" i="43"/>
  <c r="D74" i="47"/>
  <c r="D59" i="48"/>
  <c r="B61" i="48"/>
  <c r="N60" i="48"/>
  <c r="B59" i="48"/>
  <c r="B52" i="48"/>
  <c r="N85" i="51"/>
  <c r="L88" i="51"/>
  <c r="L84" i="51"/>
  <c r="L80" i="51"/>
  <c r="G83" i="52"/>
  <c r="Q90" i="53"/>
  <c r="M88" i="53"/>
  <c r="Q86" i="53"/>
  <c r="M84" i="53"/>
  <c r="M82" i="53"/>
  <c r="M80" i="53"/>
  <c r="I78" i="53"/>
  <c r="E77" i="53"/>
  <c r="E65" i="41"/>
  <c r="E63" i="41"/>
  <c r="M59" i="41"/>
  <c r="M57" i="41"/>
  <c r="P81" i="43"/>
  <c r="D34" i="42"/>
  <c r="P88" i="44"/>
  <c r="I76" i="44"/>
  <c r="M74" i="44"/>
  <c r="E72" i="44"/>
  <c r="I70" i="44"/>
  <c r="I66" i="44"/>
  <c r="M64" i="44"/>
  <c r="Q36" i="42"/>
  <c r="C36" i="46"/>
  <c r="D60" i="47"/>
  <c r="P74" i="48"/>
  <c r="I55" i="48"/>
  <c r="Q77" i="48"/>
  <c r="M60" i="48"/>
  <c r="I72" i="48"/>
  <c r="M53" i="48"/>
  <c r="J61" i="49"/>
  <c r="B56" i="49"/>
  <c r="B82" i="51"/>
  <c r="O105" i="51"/>
  <c r="K88" i="51"/>
  <c r="O104" i="51"/>
  <c r="K84" i="51"/>
  <c r="K80" i="51"/>
  <c r="J106" i="52"/>
  <c r="F83" i="52"/>
  <c r="J102" i="52"/>
  <c r="F74" i="52"/>
  <c r="L88" i="53"/>
  <c r="L84" i="53"/>
  <c r="L80" i="53"/>
  <c r="K93" i="6"/>
  <c r="E154" i="12"/>
  <c r="E154" i="11"/>
  <c r="M151" i="12"/>
  <c r="M151" i="11"/>
  <c r="M150" i="12"/>
  <c r="M150" i="11"/>
  <c r="E150" i="12"/>
  <c r="E150" i="11"/>
  <c r="E149" i="12"/>
  <c r="E149" i="11"/>
  <c r="I148" i="12"/>
  <c r="I148" i="11"/>
  <c r="M147" i="12"/>
  <c r="M147" i="11"/>
  <c r="E147" i="12"/>
  <c r="E147" i="11"/>
  <c r="I146" i="12"/>
  <c r="I146" i="11"/>
  <c r="M143" i="12"/>
  <c r="M143" i="11"/>
  <c r="M142" i="12"/>
  <c r="M142" i="11"/>
  <c r="M141" i="12"/>
  <c r="M141" i="11"/>
  <c r="I140" i="12"/>
  <c r="I140" i="11"/>
  <c r="H213" i="17"/>
  <c r="H207" i="17"/>
  <c r="B93" i="6"/>
  <c r="N245" i="21"/>
  <c r="N206" i="19"/>
  <c r="B245" i="21"/>
  <c r="B206" i="19"/>
  <c r="F244" i="21"/>
  <c r="F203" i="19"/>
  <c r="N243" i="21"/>
  <c r="N200" i="19"/>
  <c r="F243" i="21"/>
  <c r="F200" i="19"/>
  <c r="J242" i="21"/>
  <c r="J199" i="19"/>
  <c r="B242" i="21"/>
  <c r="B199" i="19"/>
  <c r="F234" i="21"/>
  <c r="F187" i="19"/>
  <c r="N233" i="21"/>
  <c r="N184" i="19"/>
  <c r="F233" i="21"/>
  <c r="F184" i="19"/>
  <c r="N232" i="21"/>
  <c r="N181" i="19"/>
  <c r="N232" i="20"/>
  <c r="N231" i="21"/>
  <c r="N180" i="19"/>
  <c r="F231" i="21"/>
  <c r="F180" i="19"/>
  <c r="F223" i="21"/>
  <c r="F168" i="19"/>
  <c r="B222" i="21"/>
  <c r="B165" i="19"/>
  <c r="N221" i="21"/>
  <c r="N164" i="19"/>
  <c r="B221" i="21"/>
  <c r="B164" i="19"/>
  <c r="J219" i="21"/>
  <c r="J162" i="19"/>
  <c r="J214" i="20"/>
  <c r="L55" i="22"/>
  <c r="M93" i="6"/>
  <c r="H93" i="6"/>
  <c r="C93" i="6"/>
  <c r="M136" i="6"/>
  <c r="M135" i="6"/>
  <c r="M134" i="6"/>
  <c r="I132" i="6"/>
  <c r="I130" i="6"/>
  <c r="I127" i="6"/>
  <c r="P66" i="10"/>
  <c r="P155" i="6" s="1"/>
  <c r="P53" i="6"/>
  <c r="L66" i="10"/>
  <c r="L155" i="6" s="1"/>
  <c r="L53" i="6"/>
  <c r="H66" i="10"/>
  <c r="H155" i="6" s="1"/>
  <c r="H53" i="6"/>
  <c r="D66" i="10"/>
  <c r="D155" i="6" s="1"/>
  <c r="D53" i="6"/>
  <c r="P51" i="6"/>
  <c r="P65" i="10"/>
  <c r="P154" i="6" s="1"/>
  <c r="P52" i="6"/>
  <c r="L65" i="10"/>
  <c r="L154" i="6" s="1"/>
  <c r="L52" i="6"/>
  <c r="H51" i="6"/>
  <c r="H65" i="10"/>
  <c r="H154" i="6" s="1"/>
  <c r="H52" i="6"/>
  <c r="D65" i="10"/>
  <c r="D154" i="6" s="1"/>
  <c r="D52" i="6"/>
  <c r="D51" i="6"/>
  <c r="Q154" i="11"/>
  <c r="Q150" i="11"/>
  <c r="Q146" i="11"/>
  <c r="Q140" i="11"/>
  <c r="B145" i="12"/>
  <c r="O69" i="14"/>
  <c r="K69" i="14"/>
  <c r="G69" i="14"/>
  <c r="C69" i="14"/>
  <c r="O59" i="6"/>
  <c r="O132" i="6" s="1"/>
  <c r="O88" i="14"/>
  <c r="O99" i="14"/>
  <c r="O160" i="6" s="1"/>
  <c r="O58" i="6"/>
  <c r="O87" i="14"/>
  <c r="K87" i="14"/>
  <c r="K99" i="14"/>
  <c r="K160" i="6" s="1"/>
  <c r="G99" i="14"/>
  <c r="G160" i="6" s="1"/>
  <c r="G58" i="6"/>
  <c r="O57" i="6"/>
  <c r="O86" i="14"/>
  <c r="O96" i="14"/>
  <c r="O157" i="6" s="1"/>
  <c r="O55" i="6"/>
  <c r="O130" i="6" s="1"/>
  <c r="O84" i="14"/>
  <c r="K84" i="14"/>
  <c r="K96" i="14"/>
  <c r="K157" i="6" s="1"/>
  <c r="G96" i="14"/>
  <c r="G157" i="6" s="1"/>
  <c r="G55" i="6"/>
  <c r="G130" i="6" s="1"/>
  <c r="C84" i="14"/>
  <c r="C96" i="14"/>
  <c r="C157" i="6" s="1"/>
  <c r="Q253" i="15"/>
  <c r="Q257" i="15"/>
  <c r="Q88" i="14"/>
  <c r="Q250" i="15"/>
  <c r="Q254" i="15"/>
  <c r="M252" i="15"/>
  <c r="M256" i="15"/>
  <c r="M253" i="15"/>
  <c r="M257" i="15"/>
  <c r="E251" i="15"/>
  <c r="E255" i="15"/>
  <c r="E252" i="15"/>
  <c r="E256" i="15"/>
  <c r="E88" i="14"/>
  <c r="Q243" i="15"/>
  <c r="Q247" i="15"/>
  <c r="Q87" i="14"/>
  <c r="Q240" i="15"/>
  <c r="Q244" i="15"/>
  <c r="M242" i="15"/>
  <c r="M246" i="15"/>
  <c r="M243" i="15"/>
  <c r="M247" i="15"/>
  <c r="E241" i="15"/>
  <c r="E245" i="15"/>
  <c r="E242" i="15"/>
  <c r="E246" i="15"/>
  <c r="E87" i="14"/>
  <c r="Q233" i="15"/>
  <c r="Q237" i="15"/>
  <c r="Q86" i="14"/>
  <c r="Q230" i="15"/>
  <c r="Q234" i="15"/>
  <c r="M232" i="15"/>
  <c r="M236" i="15"/>
  <c r="M233" i="15"/>
  <c r="M237" i="15"/>
  <c r="E231" i="15"/>
  <c r="E235" i="15"/>
  <c r="E232" i="15"/>
  <c r="E236" i="15"/>
  <c r="E86" i="14"/>
  <c r="Q223" i="15"/>
  <c r="Q227" i="15"/>
  <c r="Q84" i="14"/>
  <c r="Q224" i="15"/>
  <c r="M222" i="15"/>
  <c r="M226" i="15"/>
  <c r="M223" i="15"/>
  <c r="M227" i="15"/>
  <c r="E221" i="15"/>
  <c r="E225" i="15"/>
  <c r="E222" i="15"/>
  <c r="E226" i="15"/>
  <c r="E84" i="14"/>
  <c r="Q82" i="14"/>
  <c r="I82" i="14"/>
  <c r="E82" i="14"/>
  <c r="Q81" i="14"/>
  <c r="I81" i="14"/>
  <c r="E81" i="14"/>
  <c r="Q80" i="14"/>
  <c r="I80" i="14"/>
  <c r="E80" i="14"/>
  <c r="Q252" i="15"/>
  <c r="M245" i="15"/>
  <c r="E240" i="15"/>
  <c r="Q232" i="15"/>
  <c r="M225" i="15"/>
  <c r="E257" i="15"/>
  <c r="Q255" i="15"/>
  <c r="M254" i="15"/>
  <c r="E247" i="15"/>
  <c r="Q245" i="15"/>
  <c r="M244" i="15"/>
  <c r="E237" i="15"/>
  <c r="M234" i="15"/>
  <c r="E227" i="15"/>
  <c r="Q225" i="15"/>
  <c r="O157" i="20"/>
  <c r="P93" i="6"/>
  <c r="B10" i="7"/>
  <c r="I115" i="11"/>
  <c r="Q98" i="11"/>
  <c r="I98" i="11"/>
  <c r="M154" i="12"/>
  <c r="M154" i="11"/>
  <c r="M153" i="12"/>
  <c r="M153" i="11"/>
  <c r="E153" i="12"/>
  <c r="E153" i="11"/>
  <c r="I152" i="12"/>
  <c r="I152" i="11"/>
  <c r="E152" i="12"/>
  <c r="E152" i="11"/>
  <c r="I151" i="12"/>
  <c r="I151" i="11"/>
  <c r="I150" i="12"/>
  <c r="I150" i="11"/>
  <c r="M149" i="12"/>
  <c r="M149" i="11"/>
  <c r="E143" i="12"/>
  <c r="E143" i="11"/>
  <c r="E142" i="12"/>
  <c r="E142" i="11"/>
  <c r="I141" i="12"/>
  <c r="I141" i="11"/>
  <c r="M139" i="12"/>
  <c r="M139" i="11"/>
  <c r="I139" i="12"/>
  <c r="I139" i="11"/>
  <c r="E139" i="12"/>
  <c r="E139" i="11"/>
  <c r="Q138" i="12"/>
  <c r="M138" i="12"/>
  <c r="M138" i="11"/>
  <c r="I138" i="12"/>
  <c r="I138" i="11"/>
  <c r="E138" i="12"/>
  <c r="E138" i="11"/>
  <c r="Q137" i="12"/>
  <c r="M137" i="12"/>
  <c r="M137" i="11"/>
  <c r="I137" i="12"/>
  <c r="I137" i="11"/>
  <c r="E137" i="12"/>
  <c r="E137" i="11"/>
  <c r="Q136" i="12"/>
  <c r="M136" i="12"/>
  <c r="M136" i="11"/>
  <c r="I136" i="12"/>
  <c r="I136" i="11"/>
  <c r="E136" i="12"/>
  <c r="E136" i="11"/>
  <c r="Q135" i="12"/>
  <c r="M135" i="12"/>
  <c r="M135" i="11"/>
  <c r="I135" i="12"/>
  <c r="I135" i="11"/>
  <c r="E135" i="12"/>
  <c r="E135" i="11"/>
  <c r="N98" i="12"/>
  <c r="N63" i="10"/>
  <c r="N145" i="12"/>
  <c r="F63" i="10"/>
  <c r="F145" i="12"/>
  <c r="N183" i="17"/>
  <c r="B183" i="17"/>
  <c r="F158" i="17"/>
  <c r="H249" i="17"/>
  <c r="H77" i="14"/>
  <c r="H106" i="6" s="1"/>
  <c r="H214" i="17"/>
  <c r="H209" i="17"/>
  <c r="H206" i="17"/>
  <c r="D77" i="14"/>
  <c r="D106" i="6" s="1"/>
  <c r="D249" i="17"/>
  <c r="D209" i="17"/>
  <c r="D212" i="17"/>
  <c r="D214" i="17"/>
  <c r="B99" i="14"/>
  <c r="B160" i="6" s="1"/>
  <c r="N104" i="6"/>
  <c r="N98" i="14"/>
  <c r="N159" i="6" s="1"/>
  <c r="N93" i="6"/>
  <c r="J93" i="6"/>
  <c r="J210" i="19"/>
  <c r="J246" i="20"/>
  <c r="J245" i="21"/>
  <c r="J206" i="19"/>
  <c r="J244" i="21"/>
  <c r="J203" i="19"/>
  <c r="J244" i="20"/>
  <c r="J243" i="21"/>
  <c r="J200" i="19"/>
  <c r="N242" i="21"/>
  <c r="N199" i="19"/>
  <c r="F242" i="21"/>
  <c r="F199" i="19"/>
  <c r="N198" i="19"/>
  <c r="N241" i="20"/>
  <c r="J197" i="19"/>
  <c r="J240" i="20"/>
  <c r="N237" i="21"/>
  <c r="N237" i="20"/>
  <c r="J191" i="19"/>
  <c r="J235" i="20"/>
  <c r="N234" i="21"/>
  <c r="N187" i="19"/>
  <c r="J232" i="21"/>
  <c r="J181" i="19"/>
  <c r="B232" i="21"/>
  <c r="B181" i="19"/>
  <c r="N177" i="19"/>
  <c r="N228" i="20"/>
  <c r="J223" i="21"/>
  <c r="J168" i="19"/>
  <c r="J222" i="21"/>
  <c r="J165" i="19"/>
  <c r="J222" i="20"/>
  <c r="F221" i="21"/>
  <c r="F164" i="19"/>
  <c r="N219" i="21"/>
  <c r="N162" i="19"/>
  <c r="N219" i="20"/>
  <c r="F219" i="21"/>
  <c r="F162" i="19"/>
  <c r="B219" i="21"/>
  <c r="B162" i="19"/>
  <c r="N158" i="19"/>
  <c r="N215" i="20"/>
  <c r="H55" i="22"/>
  <c r="Q93" i="6"/>
  <c r="G93" i="6"/>
  <c r="Q150" i="6"/>
  <c r="M150" i="6"/>
  <c r="I150" i="6"/>
  <c r="E150" i="6"/>
  <c r="Q149" i="6"/>
  <c r="M149" i="6"/>
  <c r="I149" i="6"/>
  <c r="E149" i="6"/>
  <c r="Q148" i="6"/>
  <c r="M148" i="6"/>
  <c r="I148" i="6"/>
  <c r="E148" i="6"/>
  <c r="Q147" i="6"/>
  <c r="M147" i="6"/>
  <c r="I147" i="6"/>
  <c r="E147" i="6"/>
  <c r="Q146" i="6"/>
  <c r="M146" i="6"/>
  <c r="I146" i="6"/>
  <c r="E146" i="6"/>
  <c r="Q145" i="6"/>
  <c r="M145" i="6"/>
  <c r="I145" i="6"/>
  <c r="E145" i="6"/>
  <c r="Q144" i="6"/>
  <c r="M144" i="6"/>
  <c r="I144" i="6"/>
  <c r="E144" i="6"/>
  <c r="Q143" i="6"/>
  <c r="M143" i="6"/>
  <c r="I143" i="6"/>
  <c r="E143" i="6"/>
  <c r="Q142" i="6"/>
  <c r="M142" i="6"/>
  <c r="I142" i="6"/>
  <c r="E142" i="6"/>
  <c r="Q140" i="6"/>
  <c r="M140" i="6"/>
  <c r="I140" i="6"/>
  <c r="E140" i="6"/>
  <c r="Q139" i="6"/>
  <c r="M139" i="6"/>
  <c r="I139" i="6"/>
  <c r="E139" i="6"/>
  <c r="Q138" i="6"/>
  <c r="M138" i="6"/>
  <c r="I138" i="6"/>
  <c r="E138" i="6"/>
  <c r="Q136" i="6"/>
  <c r="Q135" i="6"/>
  <c r="Q134" i="6"/>
  <c r="Q132" i="6"/>
  <c r="Q130" i="6"/>
  <c r="Q127" i="6"/>
  <c r="Q153" i="11"/>
  <c r="Q149" i="11"/>
  <c r="Q143" i="11"/>
  <c r="Q139" i="11"/>
  <c r="Q135" i="11"/>
  <c r="F100" i="14"/>
  <c r="F161" i="6" s="1"/>
  <c r="M87" i="14"/>
  <c r="G85" i="14"/>
  <c r="Q256" i="15"/>
  <c r="M251" i="15"/>
  <c r="E244" i="15"/>
  <c r="Q236" i="15"/>
  <c r="M231" i="15"/>
  <c r="E224" i="15"/>
  <c r="N235" i="17"/>
  <c r="J235" i="17"/>
  <c r="F235" i="17"/>
  <c r="B235" i="17"/>
  <c r="D213" i="17"/>
  <c r="N245" i="20"/>
  <c r="N239" i="20"/>
  <c r="J238" i="20"/>
  <c r="N230" i="20"/>
  <c r="J229" i="20"/>
  <c r="N221" i="20"/>
  <c r="J220" i="20"/>
  <c r="E93" i="6"/>
  <c r="B15" i="7"/>
  <c r="E98" i="11"/>
  <c r="I154" i="12"/>
  <c r="I154" i="11"/>
  <c r="I153" i="12"/>
  <c r="I153" i="11"/>
  <c r="M152" i="12"/>
  <c r="M152" i="11"/>
  <c r="E151" i="12"/>
  <c r="E151" i="11"/>
  <c r="I149" i="12"/>
  <c r="I149" i="11"/>
  <c r="M148" i="12"/>
  <c r="M148" i="11"/>
  <c r="E148" i="12"/>
  <c r="E148" i="11"/>
  <c r="I147" i="12"/>
  <c r="I147" i="11"/>
  <c r="M146" i="12"/>
  <c r="M146" i="11"/>
  <c r="E146" i="12"/>
  <c r="E146" i="11"/>
  <c r="I143" i="12"/>
  <c r="I143" i="11"/>
  <c r="I142" i="12"/>
  <c r="I142" i="11"/>
  <c r="E141" i="12"/>
  <c r="E141" i="11"/>
  <c r="M140" i="12"/>
  <c r="M140" i="11"/>
  <c r="E140" i="12"/>
  <c r="E140" i="11"/>
  <c r="J63" i="10"/>
  <c r="J145" i="12"/>
  <c r="L77" i="14"/>
  <c r="L106" i="6" s="1"/>
  <c r="L205" i="17"/>
  <c r="L206" i="17"/>
  <c r="L207" i="17"/>
  <c r="L209" i="17"/>
  <c r="L210" i="17"/>
  <c r="L212" i="17"/>
  <c r="L213" i="17"/>
  <c r="L214" i="17"/>
  <c r="L216" i="17"/>
  <c r="L249" i="17"/>
  <c r="H212" i="17"/>
  <c r="H210" i="17"/>
  <c r="H205" i="17"/>
  <c r="F93" i="6"/>
  <c r="F245" i="21"/>
  <c r="F206" i="19"/>
  <c r="N244" i="21"/>
  <c r="N203" i="19"/>
  <c r="B244" i="21"/>
  <c r="B203" i="19"/>
  <c r="B243" i="21"/>
  <c r="B200" i="19"/>
  <c r="J234" i="21"/>
  <c r="J187" i="19"/>
  <c r="B234" i="21"/>
  <c r="B187" i="19"/>
  <c r="J233" i="21"/>
  <c r="J184" i="19"/>
  <c r="B233" i="21"/>
  <c r="B184" i="19"/>
  <c r="F232" i="21"/>
  <c r="F181" i="19"/>
  <c r="J231" i="21"/>
  <c r="J180" i="19"/>
  <c r="J231" i="20"/>
  <c r="B231" i="21"/>
  <c r="B180" i="19"/>
  <c r="J176" i="19"/>
  <c r="J227" i="20"/>
  <c r="N223" i="21"/>
  <c r="N168" i="19"/>
  <c r="N223" i="20"/>
  <c r="B223" i="21"/>
  <c r="B168" i="19"/>
  <c r="N222" i="21"/>
  <c r="N165" i="19"/>
  <c r="F222" i="21"/>
  <c r="F165" i="19"/>
  <c r="J221" i="21"/>
  <c r="J164" i="19"/>
  <c r="J161" i="19"/>
  <c r="J218" i="20"/>
  <c r="P55" i="22"/>
  <c r="D55" i="22"/>
  <c r="O110" i="6"/>
  <c r="O93" i="6"/>
  <c r="I93" i="6"/>
  <c r="D93" i="6"/>
  <c r="K132" i="6"/>
  <c r="K130" i="6"/>
  <c r="K127" i="6"/>
  <c r="N53" i="10"/>
  <c r="N98" i="6" s="1"/>
  <c r="F53" i="10"/>
  <c r="F98" i="6" s="1"/>
  <c r="P50" i="10"/>
  <c r="H50" i="10"/>
  <c r="D50" i="10"/>
  <c r="Q151" i="11"/>
  <c r="Q147" i="11"/>
  <c r="Q141" i="11"/>
  <c r="Q137" i="11"/>
  <c r="B98" i="14"/>
  <c r="B159" i="6" s="1"/>
  <c r="H105" i="6"/>
  <c r="H99" i="14"/>
  <c r="H160" i="6" s="1"/>
  <c r="I200" i="16"/>
  <c r="E200" i="16"/>
  <c r="Q167" i="16"/>
  <c r="M167" i="16"/>
  <c r="Q183" i="16"/>
  <c r="I183" i="16"/>
  <c r="Q91" i="14"/>
  <c r="Q92" i="14"/>
  <c r="I91" i="14"/>
  <c r="I92" i="14"/>
  <c r="E91" i="14"/>
  <c r="E92" i="14"/>
  <c r="Q162" i="16"/>
  <c r="I162" i="16"/>
  <c r="Q161" i="16"/>
  <c r="I161" i="16"/>
  <c r="Q160" i="16"/>
  <c r="I160" i="16"/>
  <c r="Q159" i="16"/>
  <c r="Q158" i="16" s="1"/>
  <c r="I159" i="16"/>
  <c r="Q90" i="14"/>
  <c r="I90" i="14"/>
  <c r="E90" i="14"/>
  <c r="J242" i="20"/>
  <c r="N234" i="20"/>
  <c r="J233" i="20"/>
  <c r="J224" i="20"/>
  <c r="N217" i="20"/>
  <c r="J216" i="20"/>
  <c r="J53" i="10"/>
  <c r="J98" i="6" s="1"/>
  <c r="B53" i="10"/>
  <c r="B98" i="6" s="1"/>
  <c r="N50" i="10"/>
  <c r="J50" i="10"/>
  <c r="F50" i="10"/>
  <c r="B50" i="10"/>
  <c r="K115" i="11"/>
  <c r="O98" i="11"/>
  <c r="L115" i="12"/>
  <c r="P98" i="12"/>
  <c r="P154" i="12"/>
  <c r="L154" i="12"/>
  <c r="H154" i="12"/>
  <c r="D154" i="12"/>
  <c r="P153" i="12"/>
  <c r="L153" i="12"/>
  <c r="H153" i="12"/>
  <c r="D153" i="12"/>
  <c r="P152" i="12"/>
  <c r="L152" i="12"/>
  <c r="H152" i="12"/>
  <c r="D152" i="12"/>
  <c r="P151" i="12"/>
  <c r="L151" i="12"/>
  <c r="H151" i="12"/>
  <c r="D151" i="12"/>
  <c r="P150" i="12"/>
  <c r="L150" i="12"/>
  <c r="H150" i="12"/>
  <c r="D150" i="12"/>
  <c r="P149" i="12"/>
  <c r="L149" i="12"/>
  <c r="H149" i="12"/>
  <c r="D149" i="12"/>
  <c r="P148" i="12"/>
  <c r="L148" i="12"/>
  <c r="H148" i="12"/>
  <c r="D148" i="12"/>
  <c r="P147" i="12"/>
  <c r="L147" i="12"/>
  <c r="H147" i="12"/>
  <c r="D147" i="12"/>
  <c r="P146" i="12"/>
  <c r="L146" i="12"/>
  <c r="H146" i="12"/>
  <c r="D146" i="12"/>
  <c r="P145" i="12"/>
  <c r="L145" i="12"/>
  <c r="H145" i="12"/>
  <c r="D145" i="12"/>
  <c r="P143" i="12"/>
  <c r="L143" i="12"/>
  <c r="H143" i="12"/>
  <c r="D143" i="12"/>
  <c r="P142" i="12"/>
  <c r="L142" i="12"/>
  <c r="H142" i="12"/>
  <c r="D142" i="12"/>
  <c r="P141" i="12"/>
  <c r="L141" i="12"/>
  <c r="H141" i="12"/>
  <c r="D141" i="12"/>
  <c r="P140" i="12"/>
  <c r="L140" i="12"/>
  <c r="H140" i="12"/>
  <c r="D140" i="12"/>
  <c r="P139" i="12"/>
  <c r="L139" i="12"/>
  <c r="H139" i="12"/>
  <c r="D139" i="12"/>
  <c r="P138" i="12"/>
  <c r="H138" i="12"/>
  <c r="P137" i="12"/>
  <c r="H137" i="12"/>
  <c r="P136" i="12"/>
  <c r="H136" i="12"/>
  <c r="P135" i="12"/>
  <c r="H135" i="12"/>
  <c r="P134" i="12"/>
  <c r="L134" i="12"/>
  <c r="H134" i="12"/>
  <c r="D134" i="12"/>
  <c r="Q50" i="9"/>
  <c r="M50" i="9"/>
  <c r="I50" i="9"/>
  <c r="E50" i="9"/>
  <c r="Q49" i="9"/>
  <c r="M49" i="9"/>
  <c r="I49" i="9"/>
  <c r="E49" i="9"/>
  <c r="Q48" i="9"/>
  <c r="M48" i="9"/>
  <c r="I48" i="9"/>
  <c r="E48" i="9"/>
  <c r="Q47" i="9"/>
  <c r="P105" i="6"/>
  <c r="P99" i="14"/>
  <c r="P160" i="6" s="1"/>
  <c r="Q69" i="14"/>
  <c r="M69" i="14"/>
  <c r="I69" i="14"/>
  <c r="E69" i="14"/>
  <c r="Q200" i="15"/>
  <c r="M200" i="15"/>
  <c r="Q183" i="15"/>
  <c r="I167" i="15"/>
  <c r="E167" i="15"/>
  <c r="M158" i="15"/>
  <c r="I158" i="15"/>
  <c r="E158" i="15"/>
  <c r="I257" i="15"/>
  <c r="I256" i="15"/>
  <c r="I255" i="15"/>
  <c r="I254" i="15"/>
  <c r="Q253" i="16"/>
  <c r="M253" i="16"/>
  <c r="I253" i="16"/>
  <c r="I253" i="15"/>
  <c r="E253" i="16"/>
  <c r="Q252" i="16"/>
  <c r="M252" i="16"/>
  <c r="I252" i="16"/>
  <c r="I252" i="15"/>
  <c r="E252" i="16"/>
  <c r="Q251" i="16"/>
  <c r="M251" i="16"/>
  <c r="I251" i="16"/>
  <c r="I251" i="15"/>
  <c r="E251" i="16"/>
  <c r="Q250" i="16"/>
  <c r="M250" i="16"/>
  <c r="I250" i="16"/>
  <c r="I250" i="15"/>
  <c r="E250" i="16"/>
  <c r="Q249" i="16"/>
  <c r="M249" i="16"/>
  <c r="I249" i="16"/>
  <c r="E249" i="16"/>
  <c r="I247" i="15"/>
  <c r="I246" i="15"/>
  <c r="I245" i="15"/>
  <c r="I244" i="15"/>
  <c r="Q243" i="16"/>
  <c r="M243" i="16"/>
  <c r="I243" i="16"/>
  <c r="I243" i="15"/>
  <c r="E243" i="16"/>
  <c r="Q242" i="16"/>
  <c r="M242" i="16"/>
  <c r="I242" i="16"/>
  <c r="I242" i="15"/>
  <c r="E242" i="16"/>
  <c r="Q241" i="16"/>
  <c r="M241" i="16"/>
  <c r="I241" i="16"/>
  <c r="I241" i="15"/>
  <c r="E241" i="16"/>
  <c r="Q240" i="16"/>
  <c r="M240" i="16"/>
  <c r="I240" i="16"/>
  <c r="I240" i="15"/>
  <c r="E240" i="16"/>
  <c r="I237" i="15"/>
  <c r="I236" i="15"/>
  <c r="Q235" i="16"/>
  <c r="M235" i="16"/>
  <c r="I235" i="16"/>
  <c r="I235" i="15"/>
  <c r="E235" i="16"/>
  <c r="I234" i="15"/>
  <c r="Q233" i="16"/>
  <c r="M233" i="16"/>
  <c r="I233" i="16"/>
  <c r="I233" i="15"/>
  <c r="E233" i="16"/>
  <c r="Q232" i="16"/>
  <c r="M232" i="16"/>
  <c r="I232" i="16"/>
  <c r="I232" i="15"/>
  <c r="E232" i="16"/>
  <c r="Q231" i="16"/>
  <c r="M231" i="16"/>
  <c r="I231" i="16"/>
  <c r="I231" i="15"/>
  <c r="E231" i="16"/>
  <c r="Q230" i="16"/>
  <c r="M230" i="16"/>
  <c r="I230" i="16"/>
  <c r="I230" i="15"/>
  <c r="E230" i="16"/>
  <c r="Q229" i="16"/>
  <c r="M229" i="16"/>
  <c r="I229" i="16"/>
  <c r="E229" i="16"/>
  <c r="I227" i="15"/>
  <c r="I226" i="15"/>
  <c r="I225" i="15"/>
  <c r="Q224" i="16"/>
  <c r="M224" i="16"/>
  <c r="I224" i="16"/>
  <c r="I224" i="15"/>
  <c r="E224" i="16"/>
  <c r="Q223" i="16"/>
  <c r="M223" i="16"/>
  <c r="I223" i="16"/>
  <c r="I223" i="15"/>
  <c r="E223" i="16"/>
  <c r="Q222" i="16"/>
  <c r="M222" i="16"/>
  <c r="I222" i="16"/>
  <c r="I222" i="15"/>
  <c r="E222" i="16"/>
  <c r="Q221" i="16"/>
  <c r="M221" i="16"/>
  <c r="I221" i="16"/>
  <c r="I221" i="15"/>
  <c r="E221" i="16"/>
  <c r="H247" i="17"/>
  <c r="H246" i="17"/>
  <c r="H245" i="17"/>
  <c r="H244" i="17"/>
  <c r="H239" i="17"/>
  <c r="L75" i="14"/>
  <c r="L74" i="14" s="1"/>
  <c r="L103" i="6" s="1"/>
  <c r="L172" i="17"/>
  <c r="L174" i="17"/>
  <c r="L175" i="17"/>
  <c r="L177" i="17"/>
  <c r="L178" i="17"/>
  <c r="L179" i="17"/>
  <c r="L181" i="17"/>
  <c r="L229" i="17"/>
  <c r="H229" i="17"/>
  <c r="H75" i="14"/>
  <c r="H74" i="14" s="1"/>
  <c r="H179" i="17"/>
  <c r="H178" i="17"/>
  <c r="H177" i="17"/>
  <c r="H175" i="17"/>
  <c r="H174" i="17"/>
  <c r="H172" i="17"/>
  <c r="C78" i="18"/>
  <c r="C100" i="18"/>
  <c r="C163" i="6" s="1"/>
  <c r="N75" i="18"/>
  <c r="J75" i="18"/>
  <c r="F75" i="18"/>
  <c r="B75" i="18"/>
  <c r="D133" i="6"/>
  <c r="O239" i="19"/>
  <c r="O241" i="19"/>
  <c r="O243" i="19"/>
  <c r="O245" i="19"/>
  <c r="G239" i="19"/>
  <c r="G241" i="19"/>
  <c r="G243" i="19"/>
  <c r="G245" i="19"/>
  <c r="G238" i="19"/>
  <c r="G240" i="19"/>
  <c r="G242" i="19"/>
  <c r="G244" i="19"/>
  <c r="G246" i="19"/>
  <c r="G92" i="18"/>
  <c r="C92" i="18"/>
  <c r="C98" i="18"/>
  <c r="K91" i="18"/>
  <c r="K227" i="19"/>
  <c r="K229" i="19"/>
  <c r="K231" i="19"/>
  <c r="K233" i="19"/>
  <c r="K235" i="19"/>
  <c r="K228" i="19"/>
  <c r="K230" i="19"/>
  <c r="K232" i="19"/>
  <c r="K234" i="19"/>
  <c r="K97" i="18"/>
  <c r="C91" i="18"/>
  <c r="C97" i="18"/>
  <c r="C228" i="19"/>
  <c r="C230" i="19"/>
  <c r="C232" i="19"/>
  <c r="C234" i="19"/>
  <c r="O95" i="18"/>
  <c r="O96" i="18"/>
  <c r="O215" i="19"/>
  <c r="O217" i="19"/>
  <c r="O219" i="19"/>
  <c r="O221" i="19"/>
  <c r="O223" i="19"/>
  <c r="O216" i="19"/>
  <c r="O218" i="19"/>
  <c r="O220" i="19"/>
  <c r="O222" i="19"/>
  <c r="O224" i="19"/>
  <c r="K90" i="18"/>
  <c r="K95" i="18"/>
  <c r="G95" i="18"/>
  <c r="G96" i="18"/>
  <c r="G90" i="18"/>
  <c r="G216" i="19"/>
  <c r="G218" i="19"/>
  <c r="G220" i="19"/>
  <c r="G222" i="19"/>
  <c r="G224" i="19"/>
  <c r="C90" i="18"/>
  <c r="C95" i="18"/>
  <c r="C96" i="18"/>
  <c r="O86" i="18"/>
  <c r="K86" i="18"/>
  <c r="G86" i="18"/>
  <c r="C86" i="18"/>
  <c r="O85" i="18"/>
  <c r="K85" i="18"/>
  <c r="G85" i="18"/>
  <c r="O84" i="18"/>
  <c r="K84" i="18"/>
  <c r="G84" i="18"/>
  <c r="C84" i="18"/>
  <c r="O244" i="19"/>
  <c r="C229" i="19"/>
  <c r="G221" i="19"/>
  <c r="Q50" i="10"/>
  <c r="M50" i="10"/>
  <c r="I50" i="10"/>
  <c r="E50" i="10"/>
  <c r="Q51" i="6"/>
  <c r="Q128" i="6" s="1"/>
  <c r="M51" i="6"/>
  <c r="M128" i="6" s="1"/>
  <c r="I51" i="6"/>
  <c r="I128" i="6" s="1"/>
  <c r="M57" i="10"/>
  <c r="I61" i="10"/>
  <c r="N154" i="13"/>
  <c r="J154" i="13"/>
  <c r="F154" i="13"/>
  <c r="B154" i="13"/>
  <c r="N153" i="13"/>
  <c r="J153" i="13"/>
  <c r="F153" i="13"/>
  <c r="B153" i="13"/>
  <c r="N151" i="13"/>
  <c r="J151" i="13"/>
  <c r="F151" i="13"/>
  <c r="B151" i="13"/>
  <c r="N150" i="13"/>
  <c r="J150" i="13"/>
  <c r="F150" i="13"/>
  <c r="B150" i="13"/>
  <c r="N143" i="13"/>
  <c r="J143" i="13"/>
  <c r="F143" i="13"/>
  <c r="B143" i="13"/>
  <c r="N142" i="13"/>
  <c r="J142" i="13"/>
  <c r="F142" i="13"/>
  <c r="B142" i="13"/>
  <c r="N141" i="13"/>
  <c r="J141" i="13"/>
  <c r="F141" i="13"/>
  <c r="B141" i="13"/>
  <c r="N140" i="13"/>
  <c r="J140" i="13"/>
  <c r="F140" i="13"/>
  <c r="B140" i="13"/>
  <c r="N139" i="13"/>
  <c r="J139" i="13"/>
  <c r="F139" i="13"/>
  <c r="B139" i="13"/>
  <c r="F143" i="12"/>
  <c r="F142" i="12"/>
  <c r="F141" i="12"/>
  <c r="F140" i="12"/>
  <c r="F139" i="12"/>
  <c r="O115" i="12"/>
  <c r="O98" i="12"/>
  <c r="N100" i="14"/>
  <c r="N161" i="6" s="1"/>
  <c r="J99" i="14"/>
  <c r="J160" i="6" s="1"/>
  <c r="F98" i="14"/>
  <c r="F159" i="6" s="1"/>
  <c r="N88" i="14"/>
  <c r="N87" i="14"/>
  <c r="N86" i="14"/>
  <c r="N84" i="14"/>
  <c r="D105" i="6"/>
  <c r="D99" i="14"/>
  <c r="D160" i="6" s="1"/>
  <c r="E253" i="15"/>
  <c r="Q251" i="15"/>
  <c r="M250" i="15"/>
  <c r="E243" i="15"/>
  <c r="Q241" i="15"/>
  <c r="M240" i="15"/>
  <c r="Q235" i="15"/>
  <c r="E233" i="15"/>
  <c r="Q231" i="15"/>
  <c r="M230" i="15"/>
  <c r="M224" i="15"/>
  <c r="E223" i="15"/>
  <c r="Q221" i="15"/>
  <c r="P200" i="15"/>
  <c r="L200" i="15"/>
  <c r="P183" i="15"/>
  <c r="P158" i="15"/>
  <c r="P247" i="17"/>
  <c r="P247" i="16"/>
  <c r="P246" i="17"/>
  <c r="P246" i="16"/>
  <c r="P245" i="17"/>
  <c r="P245" i="16"/>
  <c r="P244" i="17"/>
  <c r="P244" i="16"/>
  <c r="P239" i="17"/>
  <c r="P239" i="16"/>
  <c r="P237" i="17"/>
  <c r="P237" i="16"/>
  <c r="P236" i="17"/>
  <c r="P236" i="16"/>
  <c r="P234" i="16"/>
  <c r="P234" i="17"/>
  <c r="L234" i="16"/>
  <c r="L234" i="17"/>
  <c r="P229" i="16"/>
  <c r="P229" i="17"/>
  <c r="P227" i="16"/>
  <c r="P227" i="17"/>
  <c r="L227" i="16"/>
  <c r="L227" i="17"/>
  <c r="P226" i="16"/>
  <c r="P226" i="17"/>
  <c r="L226" i="16"/>
  <c r="L226" i="17"/>
  <c r="P225" i="16"/>
  <c r="P225" i="17"/>
  <c r="L225" i="16"/>
  <c r="L225" i="17"/>
  <c r="P220" i="16"/>
  <c r="P220" i="17"/>
  <c r="L220" i="16"/>
  <c r="L220" i="17"/>
  <c r="J256" i="16"/>
  <c r="J255" i="16"/>
  <c r="J254" i="16"/>
  <c r="P183" i="16"/>
  <c r="L183" i="16"/>
  <c r="H183" i="16"/>
  <c r="P158" i="16"/>
  <c r="L158" i="16"/>
  <c r="H158" i="16"/>
  <c r="D227" i="17"/>
  <c r="K96" i="18"/>
  <c r="O90" i="18"/>
  <c r="O242" i="19"/>
  <c r="C231" i="19"/>
  <c r="G223" i="19"/>
  <c r="G215" i="19"/>
  <c r="D175" i="20"/>
  <c r="K157" i="20"/>
  <c r="N210" i="20"/>
  <c r="N246" i="20"/>
  <c r="F246" i="20"/>
  <c r="F210" i="20"/>
  <c r="B210" i="20"/>
  <c r="B246" i="20"/>
  <c r="J206" i="20"/>
  <c r="J245" i="20"/>
  <c r="F206" i="20"/>
  <c r="F245" i="20"/>
  <c r="B245" i="20"/>
  <c r="B206" i="20"/>
  <c r="N203" i="20"/>
  <c r="N244" i="20"/>
  <c r="F244" i="20"/>
  <c r="F203" i="20"/>
  <c r="B203" i="20"/>
  <c r="B244" i="20"/>
  <c r="J200" i="20"/>
  <c r="J243" i="20"/>
  <c r="F200" i="20"/>
  <c r="F243" i="20"/>
  <c r="B243" i="20"/>
  <c r="B200" i="20"/>
  <c r="N199" i="20"/>
  <c r="N242" i="20"/>
  <c r="F242" i="20"/>
  <c r="F199" i="20"/>
  <c r="B199" i="20"/>
  <c r="B242" i="20"/>
  <c r="J198" i="20"/>
  <c r="J241" i="20"/>
  <c r="F198" i="20"/>
  <c r="F241" i="20"/>
  <c r="B241" i="20"/>
  <c r="B198" i="20"/>
  <c r="N197" i="20"/>
  <c r="N240" i="20"/>
  <c r="F240" i="20"/>
  <c r="F197" i="20"/>
  <c r="B197" i="20"/>
  <c r="B240" i="20"/>
  <c r="J196" i="20"/>
  <c r="J239" i="20"/>
  <c r="F196" i="20"/>
  <c r="F239" i="20"/>
  <c r="B239" i="20"/>
  <c r="B196" i="20"/>
  <c r="N195" i="20"/>
  <c r="N238" i="20"/>
  <c r="F238" i="20"/>
  <c r="F195" i="20"/>
  <c r="B195" i="20"/>
  <c r="B238" i="20"/>
  <c r="J237" i="20"/>
  <c r="F237" i="20"/>
  <c r="B237" i="20"/>
  <c r="N191" i="20"/>
  <c r="N235" i="20"/>
  <c r="F235" i="20"/>
  <c r="F191" i="20"/>
  <c r="B235" i="20"/>
  <c r="B191" i="20"/>
  <c r="J187" i="20"/>
  <c r="J234" i="20"/>
  <c r="F234" i="20"/>
  <c r="F187" i="20"/>
  <c r="B234" i="20"/>
  <c r="B187" i="20"/>
  <c r="N184" i="20"/>
  <c r="N233" i="20"/>
  <c r="F233" i="20"/>
  <c r="F184" i="20"/>
  <c r="B233" i="20"/>
  <c r="B184" i="20"/>
  <c r="J181" i="20"/>
  <c r="J232" i="20"/>
  <c r="F232" i="20"/>
  <c r="F181" i="20"/>
  <c r="B232" i="20"/>
  <c r="B181" i="20"/>
  <c r="N180" i="20"/>
  <c r="N231" i="20"/>
  <c r="F231" i="20"/>
  <c r="F180" i="20"/>
  <c r="B231" i="20"/>
  <c r="B180" i="20"/>
  <c r="J179" i="20"/>
  <c r="J230" i="20"/>
  <c r="F230" i="20"/>
  <c r="F179" i="20"/>
  <c r="B230" i="20"/>
  <c r="B179" i="20"/>
  <c r="N178" i="20"/>
  <c r="N229" i="20"/>
  <c r="F229" i="20"/>
  <c r="F178" i="20"/>
  <c r="B229" i="20"/>
  <c r="B178" i="20"/>
  <c r="J177" i="20"/>
  <c r="J228" i="20"/>
  <c r="F228" i="20"/>
  <c r="F177" i="20"/>
  <c r="B228" i="20"/>
  <c r="B177" i="20"/>
  <c r="N176" i="20"/>
  <c r="N227" i="20"/>
  <c r="F227" i="20"/>
  <c r="F176" i="20"/>
  <c r="B227" i="20"/>
  <c r="B176" i="20"/>
  <c r="J226" i="20"/>
  <c r="F226" i="20"/>
  <c r="B226" i="20"/>
  <c r="N172" i="20"/>
  <c r="N224" i="20"/>
  <c r="F172" i="20"/>
  <c r="F224" i="20"/>
  <c r="B172" i="20"/>
  <c r="B224" i="20"/>
  <c r="J168" i="20"/>
  <c r="J223" i="20"/>
  <c r="F168" i="20"/>
  <c r="F223" i="20"/>
  <c r="B168" i="20"/>
  <c r="B223" i="20"/>
  <c r="N165" i="20"/>
  <c r="N222" i="20"/>
  <c r="F165" i="20"/>
  <c r="F222" i="20"/>
  <c r="B165" i="20"/>
  <c r="B222" i="20"/>
  <c r="J164" i="20"/>
  <c r="J221" i="20"/>
  <c r="F164" i="20"/>
  <c r="F221" i="20"/>
  <c r="B164" i="20"/>
  <c r="B221" i="20"/>
  <c r="N163" i="20"/>
  <c r="N220" i="20"/>
  <c r="F163" i="20"/>
  <c r="F220" i="20"/>
  <c r="B163" i="20"/>
  <c r="B220" i="20"/>
  <c r="J162" i="20"/>
  <c r="J219" i="20"/>
  <c r="F162" i="20"/>
  <c r="F219" i="20"/>
  <c r="B162" i="20"/>
  <c r="B219" i="20"/>
  <c r="N161" i="20"/>
  <c r="N218" i="20"/>
  <c r="F161" i="20"/>
  <c r="F218" i="20"/>
  <c r="B161" i="20"/>
  <c r="B218" i="20"/>
  <c r="J160" i="20"/>
  <c r="J217" i="20"/>
  <c r="F160" i="20"/>
  <c r="F217" i="20"/>
  <c r="B160" i="20"/>
  <c r="B217" i="20"/>
  <c r="N159" i="20"/>
  <c r="N157" i="20" s="1"/>
  <c r="N216" i="20"/>
  <c r="F159" i="20"/>
  <c r="F216" i="20"/>
  <c r="B159" i="20"/>
  <c r="B216" i="20"/>
  <c r="J158" i="20"/>
  <c r="J215" i="20"/>
  <c r="F158" i="20"/>
  <c r="F215" i="20"/>
  <c r="B158" i="20"/>
  <c r="B215" i="20"/>
  <c r="N214" i="20"/>
  <c r="F214" i="20"/>
  <c r="B214" i="20"/>
  <c r="L53" i="10"/>
  <c r="L64" i="10" s="1"/>
  <c r="L153" i="6" s="1"/>
  <c r="D53" i="10"/>
  <c r="O50" i="10"/>
  <c r="K50" i="10"/>
  <c r="G50" i="10"/>
  <c r="C50" i="10"/>
  <c r="O51" i="6"/>
  <c r="O128" i="6" s="1"/>
  <c r="K51" i="6"/>
  <c r="K128" i="6" s="1"/>
  <c r="G51" i="6"/>
  <c r="G128" i="6" s="1"/>
  <c r="C51" i="6"/>
  <c r="C57" i="10"/>
  <c r="M115" i="12"/>
  <c r="L105" i="6"/>
  <c r="L99" i="14"/>
  <c r="L160" i="6" s="1"/>
  <c r="N69" i="14"/>
  <c r="J69" i="14"/>
  <c r="F69" i="14"/>
  <c r="B69" i="14"/>
  <c r="J59" i="6"/>
  <c r="J132" i="6" s="1"/>
  <c r="J100" i="14"/>
  <c r="J161" i="6" s="1"/>
  <c r="J57" i="6"/>
  <c r="J98" i="14"/>
  <c r="J159" i="6" s="1"/>
  <c r="N49" i="6"/>
  <c r="J49" i="6"/>
  <c r="F49" i="6"/>
  <c r="B49" i="6"/>
  <c r="N48" i="6"/>
  <c r="J48" i="6"/>
  <c r="F48" i="6"/>
  <c r="B48" i="6"/>
  <c r="N47" i="6"/>
  <c r="J47" i="6"/>
  <c r="F47" i="6"/>
  <c r="B47" i="6"/>
  <c r="N46" i="6"/>
  <c r="J46" i="6"/>
  <c r="F46" i="6"/>
  <c r="B46" i="6"/>
  <c r="N45" i="6"/>
  <c r="J45" i="6"/>
  <c r="F45" i="6"/>
  <c r="B45" i="6"/>
  <c r="N44" i="6"/>
  <c r="J44" i="6"/>
  <c r="F44" i="6"/>
  <c r="B44" i="6"/>
  <c r="N43" i="6"/>
  <c r="J43" i="6"/>
  <c r="F43" i="6"/>
  <c r="B43" i="6"/>
  <c r="N41" i="6"/>
  <c r="J41" i="6"/>
  <c r="F41" i="6"/>
  <c r="B41" i="6"/>
  <c r="N40" i="6"/>
  <c r="J40" i="6"/>
  <c r="F40" i="6"/>
  <c r="B40" i="6"/>
  <c r="N38" i="6"/>
  <c r="J38" i="6"/>
  <c r="F38" i="6"/>
  <c r="B38" i="6"/>
  <c r="N37" i="6"/>
  <c r="J37" i="6"/>
  <c r="F37" i="6"/>
  <c r="B37" i="6"/>
  <c r="N36" i="6"/>
  <c r="J36" i="6"/>
  <c r="F36" i="6"/>
  <c r="B36" i="6"/>
  <c r="N35" i="6"/>
  <c r="J35" i="6"/>
  <c r="F35" i="6"/>
  <c r="B35" i="6"/>
  <c r="N34" i="6"/>
  <c r="J34" i="6"/>
  <c r="F34" i="6"/>
  <c r="B34" i="6"/>
  <c r="N31" i="6"/>
  <c r="J31" i="6"/>
  <c r="F31" i="6"/>
  <c r="B31" i="6"/>
  <c r="N29" i="6"/>
  <c r="J29" i="6"/>
  <c r="J127" i="6" s="1"/>
  <c r="F29" i="6"/>
  <c r="F127" i="6" s="1"/>
  <c r="B29" i="6"/>
  <c r="B127" i="6" s="1"/>
  <c r="P8" i="6"/>
  <c r="P82" i="14"/>
  <c r="L8" i="6"/>
  <c r="L82" i="14"/>
  <c r="H8" i="6"/>
  <c r="H82" i="14"/>
  <c r="D8" i="6"/>
  <c r="D82" i="14"/>
  <c r="P7" i="6"/>
  <c r="P81" i="14"/>
  <c r="L7" i="6"/>
  <c r="L81" i="14"/>
  <c r="H7" i="6"/>
  <c r="H81" i="14"/>
  <c r="D7" i="6"/>
  <c r="D81" i="14"/>
  <c r="P6" i="6"/>
  <c r="P80" i="14"/>
  <c r="L6" i="6"/>
  <c r="L130" i="6" s="1"/>
  <c r="L80" i="14"/>
  <c r="H6" i="6"/>
  <c r="H130" i="6" s="1"/>
  <c r="H80" i="14"/>
  <c r="D6" i="6"/>
  <c r="D80" i="14"/>
  <c r="N200" i="15"/>
  <c r="J200" i="15"/>
  <c r="N183" i="15"/>
  <c r="B183" i="15"/>
  <c r="F167" i="15"/>
  <c r="B167" i="15"/>
  <c r="N257" i="17"/>
  <c r="N257" i="16"/>
  <c r="F257" i="17"/>
  <c r="F257" i="16"/>
  <c r="N256" i="17"/>
  <c r="N256" i="16"/>
  <c r="F256" i="17"/>
  <c r="F256" i="16"/>
  <c r="N255" i="17"/>
  <c r="N255" i="16"/>
  <c r="F255" i="17"/>
  <c r="F255" i="16"/>
  <c r="N254" i="17"/>
  <c r="N254" i="16"/>
  <c r="F254" i="17"/>
  <c r="F254" i="16"/>
  <c r="N247" i="17"/>
  <c r="N247" i="16"/>
  <c r="J247" i="17"/>
  <c r="F247" i="17"/>
  <c r="F247" i="16"/>
  <c r="B247" i="17"/>
  <c r="N246" i="17"/>
  <c r="N246" i="16"/>
  <c r="J246" i="17"/>
  <c r="F246" i="17"/>
  <c r="F246" i="16"/>
  <c r="B246" i="17"/>
  <c r="N245" i="17"/>
  <c r="N245" i="16"/>
  <c r="J245" i="17"/>
  <c r="F245" i="17"/>
  <c r="F245" i="16"/>
  <c r="B245" i="17"/>
  <c r="N244" i="17"/>
  <c r="N244" i="16"/>
  <c r="J244" i="17"/>
  <c r="F244" i="17"/>
  <c r="F244" i="16"/>
  <c r="B244" i="17"/>
  <c r="N239" i="17"/>
  <c r="N239" i="16"/>
  <c r="J239" i="17"/>
  <c r="F239" i="17"/>
  <c r="F239" i="16"/>
  <c r="B239" i="17"/>
  <c r="N237" i="17"/>
  <c r="N237" i="16"/>
  <c r="J237" i="17"/>
  <c r="F237" i="17"/>
  <c r="F237" i="16"/>
  <c r="B237" i="17"/>
  <c r="N236" i="17"/>
  <c r="N236" i="16"/>
  <c r="J236" i="17"/>
  <c r="F236" i="17"/>
  <c r="F236" i="16"/>
  <c r="B236" i="17"/>
  <c r="J257" i="16"/>
  <c r="P256" i="16"/>
  <c r="B256" i="16"/>
  <c r="B255" i="16"/>
  <c r="B254" i="16"/>
  <c r="B247" i="16"/>
  <c r="B246" i="16"/>
  <c r="B245" i="16"/>
  <c r="B244" i="16"/>
  <c r="B239" i="16"/>
  <c r="B237" i="16"/>
  <c r="B236" i="16"/>
  <c r="H200" i="16"/>
  <c r="D200" i="16"/>
  <c r="P167" i="16"/>
  <c r="H256" i="16"/>
  <c r="P255" i="16"/>
  <c r="H255" i="16"/>
  <c r="P254" i="16"/>
  <c r="H254" i="16"/>
  <c r="P253" i="16"/>
  <c r="H253" i="16"/>
  <c r="P252" i="16"/>
  <c r="H252" i="16"/>
  <c r="P251" i="16"/>
  <c r="H251" i="16"/>
  <c r="P250" i="16"/>
  <c r="H250" i="16"/>
  <c r="P94" i="14"/>
  <c r="L94" i="14"/>
  <c r="H94" i="14"/>
  <c r="D94" i="14"/>
  <c r="P93" i="14"/>
  <c r="L93" i="14"/>
  <c r="H93" i="14"/>
  <c r="D93" i="14"/>
  <c r="P91" i="14"/>
  <c r="L91" i="14"/>
  <c r="H91" i="14"/>
  <c r="D91" i="14"/>
  <c r="P90" i="14"/>
  <c r="L90" i="14"/>
  <c r="H90" i="14"/>
  <c r="D90" i="14"/>
  <c r="D234" i="17"/>
  <c r="D225" i="17"/>
  <c r="O70" i="18"/>
  <c r="O89" i="18"/>
  <c r="K70" i="18"/>
  <c r="K89" i="18"/>
  <c r="G70" i="18"/>
  <c r="G89" i="18"/>
  <c r="C70" i="18"/>
  <c r="C89" i="18"/>
  <c r="O246" i="19"/>
  <c r="O238" i="19"/>
  <c r="C235" i="19"/>
  <c r="C227" i="19"/>
  <c r="G219" i="19"/>
  <c r="N243" i="20"/>
  <c r="G180" i="21"/>
  <c r="G185" i="21"/>
  <c r="G192" i="21"/>
  <c r="G181" i="21"/>
  <c r="G187" i="21"/>
  <c r="G184" i="21"/>
  <c r="P249" i="16"/>
  <c r="H249" i="16"/>
  <c r="Q102" i="18"/>
  <c r="Q165" i="6" s="1"/>
  <c r="E88" i="18"/>
  <c r="H51" i="18"/>
  <c r="H60" i="6" s="1"/>
  <c r="H133" i="6" s="1"/>
  <c r="I246" i="19"/>
  <c r="E245" i="19"/>
  <c r="I244" i="19"/>
  <c r="E243" i="19"/>
  <c r="I242" i="19"/>
  <c r="E241" i="19"/>
  <c r="I240" i="19"/>
  <c r="E239" i="19"/>
  <c r="I238" i="19"/>
  <c r="I235" i="19"/>
  <c r="Q172" i="19"/>
  <c r="M172" i="19"/>
  <c r="I172" i="19"/>
  <c r="E172" i="19"/>
  <c r="E157" i="19" s="1"/>
  <c r="O194" i="20"/>
  <c r="J194" i="21"/>
  <c r="K181" i="21"/>
  <c r="K187" i="21"/>
  <c r="K226" i="21"/>
  <c r="K80" i="18"/>
  <c r="C184" i="21"/>
  <c r="C189" i="21"/>
  <c r="C226" i="21"/>
  <c r="K189" i="21"/>
  <c r="G188" i="21"/>
  <c r="K234" i="21"/>
  <c r="C187" i="21"/>
  <c r="K184" i="21"/>
  <c r="G233" i="21"/>
  <c r="G182" i="21"/>
  <c r="C181" i="21"/>
  <c r="O50" i="22"/>
  <c r="O64" i="6" s="1"/>
  <c r="O137" i="6" s="1"/>
  <c r="O68" i="22"/>
  <c r="K50" i="22"/>
  <c r="K64" i="6" s="1"/>
  <c r="K137" i="6" s="1"/>
  <c r="K68" i="22"/>
  <c r="G50" i="22"/>
  <c r="G64" i="6" s="1"/>
  <c r="G137" i="6" s="1"/>
  <c r="G68" i="22"/>
  <c r="C50" i="22"/>
  <c r="C64" i="6" s="1"/>
  <c r="C137" i="6" s="1"/>
  <c r="Q162" i="24"/>
  <c r="Q129" i="24"/>
  <c r="N62" i="10"/>
  <c r="F62" i="10"/>
  <c r="P92" i="14"/>
  <c r="L92" i="14"/>
  <c r="H92" i="14"/>
  <c r="D92" i="14"/>
  <c r="P69" i="14"/>
  <c r="L69" i="14"/>
  <c r="H69" i="14"/>
  <c r="D69" i="14"/>
  <c r="P100" i="14"/>
  <c r="P161" i="6" s="1"/>
  <c r="P98" i="14"/>
  <c r="P159" i="6" s="1"/>
  <c r="P49" i="6"/>
  <c r="L49" i="6"/>
  <c r="H49" i="6"/>
  <c r="D49" i="6"/>
  <c r="P48" i="6"/>
  <c r="L48" i="6"/>
  <c r="H48" i="6"/>
  <c r="D48" i="6"/>
  <c r="P47" i="6"/>
  <c r="L47" i="6"/>
  <c r="H47" i="6"/>
  <c r="D47" i="6"/>
  <c r="P46" i="6"/>
  <c r="L46" i="6"/>
  <c r="H46" i="6"/>
  <c r="D46" i="6"/>
  <c r="P45" i="6"/>
  <c r="L45" i="6"/>
  <c r="H45" i="6"/>
  <c r="D45" i="6"/>
  <c r="P44" i="6"/>
  <c r="L44" i="6"/>
  <c r="H44" i="6"/>
  <c r="D44" i="6"/>
  <c r="P43" i="6"/>
  <c r="L43" i="6"/>
  <c r="H43" i="6"/>
  <c r="D43" i="6"/>
  <c r="P41" i="6"/>
  <c r="L41" i="6"/>
  <c r="H41" i="6"/>
  <c r="D41" i="6"/>
  <c r="P40" i="6"/>
  <c r="L40" i="6"/>
  <c r="H40" i="6"/>
  <c r="D40" i="6"/>
  <c r="P38" i="6"/>
  <c r="L38" i="6"/>
  <c r="H38" i="6"/>
  <c r="D38" i="6"/>
  <c r="P37" i="6"/>
  <c r="L37" i="6"/>
  <c r="H37" i="6"/>
  <c r="D37" i="6"/>
  <c r="P36" i="6"/>
  <c r="L36" i="6"/>
  <c r="H36" i="6"/>
  <c r="D36" i="6"/>
  <c r="P35" i="6"/>
  <c r="L35" i="6"/>
  <c r="H35" i="6"/>
  <c r="D35" i="6"/>
  <c r="P34" i="6"/>
  <c r="L34" i="6"/>
  <c r="H34" i="6"/>
  <c r="D34" i="6"/>
  <c r="P31" i="6"/>
  <c r="L31" i="6"/>
  <c r="H31" i="6"/>
  <c r="D31" i="6"/>
  <c r="P29" i="6"/>
  <c r="L29" i="6"/>
  <c r="L127" i="6" s="1"/>
  <c r="H29" i="6"/>
  <c r="H127" i="6" s="1"/>
  <c r="D29" i="6"/>
  <c r="D127" i="6" s="1"/>
  <c r="O200" i="15"/>
  <c r="K200" i="15"/>
  <c r="C200" i="15"/>
  <c r="O183" i="15"/>
  <c r="K183" i="15"/>
  <c r="G183" i="15"/>
  <c r="C167" i="15"/>
  <c r="G158" i="15"/>
  <c r="O253" i="16"/>
  <c r="K253" i="16"/>
  <c r="G253" i="16"/>
  <c r="C253" i="16"/>
  <c r="O252" i="16"/>
  <c r="K252" i="16"/>
  <c r="G252" i="16"/>
  <c r="C252" i="16"/>
  <c r="O251" i="16"/>
  <c r="K251" i="16"/>
  <c r="G251" i="16"/>
  <c r="C251" i="16"/>
  <c r="O250" i="16"/>
  <c r="K250" i="16"/>
  <c r="G250" i="16"/>
  <c r="C250" i="16"/>
  <c r="O249" i="16"/>
  <c r="K249" i="16"/>
  <c r="G249" i="16"/>
  <c r="C249" i="16"/>
  <c r="O243" i="16"/>
  <c r="K243" i="16"/>
  <c r="G243" i="16"/>
  <c r="C243" i="16"/>
  <c r="O242" i="16"/>
  <c r="K242" i="16"/>
  <c r="G242" i="16"/>
  <c r="C242" i="16"/>
  <c r="O241" i="16"/>
  <c r="K241" i="16"/>
  <c r="G241" i="16"/>
  <c r="C241" i="16"/>
  <c r="O240" i="16"/>
  <c r="K240" i="16"/>
  <c r="G240" i="16"/>
  <c r="C240" i="16"/>
  <c r="O235" i="16"/>
  <c r="K235" i="16"/>
  <c r="G235" i="16"/>
  <c r="C235" i="16"/>
  <c r="O233" i="15"/>
  <c r="K233" i="16"/>
  <c r="G233" i="15"/>
  <c r="C233" i="16"/>
  <c r="O232" i="15"/>
  <c r="K232" i="16"/>
  <c r="G232" i="15"/>
  <c r="C232" i="16"/>
  <c r="O231" i="15"/>
  <c r="K231" i="16"/>
  <c r="G231" i="15"/>
  <c r="C231" i="16"/>
  <c r="O230" i="15"/>
  <c r="K230" i="16"/>
  <c r="G230" i="15"/>
  <c r="C230" i="16"/>
  <c r="O229" i="16"/>
  <c r="K229" i="16"/>
  <c r="G229" i="16"/>
  <c r="C229" i="16"/>
  <c r="O224" i="15"/>
  <c r="K224" i="16"/>
  <c r="G224" i="15"/>
  <c r="C224" i="16"/>
  <c r="O223" i="15"/>
  <c r="K223" i="16"/>
  <c r="G223" i="15"/>
  <c r="C223" i="16"/>
  <c r="O222" i="15"/>
  <c r="K222" i="16"/>
  <c r="G222" i="15"/>
  <c r="C222" i="16"/>
  <c r="O221" i="15"/>
  <c r="K221" i="16"/>
  <c r="G221" i="15"/>
  <c r="C221" i="16"/>
  <c r="F200" i="16"/>
  <c r="B200" i="16"/>
  <c r="N183" i="16"/>
  <c r="J183" i="16"/>
  <c r="N158" i="16"/>
  <c r="F158" i="16"/>
  <c r="B158" i="16"/>
  <c r="H257" i="17"/>
  <c r="H256" i="17"/>
  <c r="H255" i="17"/>
  <c r="H254" i="17"/>
  <c r="H237" i="17"/>
  <c r="H236" i="17"/>
  <c r="H234" i="17"/>
  <c r="H216" i="17"/>
  <c r="O183" i="17"/>
  <c r="K183" i="17"/>
  <c r="G183" i="17"/>
  <c r="H181" i="17"/>
  <c r="O158" i="17"/>
  <c r="C158" i="17"/>
  <c r="M89" i="18"/>
  <c r="G78" i="18"/>
  <c r="K75" i="18"/>
  <c r="Q246" i="19"/>
  <c r="M245" i="19"/>
  <c r="Q244" i="19"/>
  <c r="M243" i="19"/>
  <c r="Q242" i="19"/>
  <c r="M241" i="19"/>
  <c r="Q240" i="19"/>
  <c r="M239" i="19"/>
  <c r="Q238" i="19"/>
  <c r="Q235" i="19"/>
  <c r="E235" i="19"/>
  <c r="Q233" i="19"/>
  <c r="E233" i="19"/>
  <c r="Q231" i="19"/>
  <c r="E231" i="19"/>
  <c r="Q229" i="19"/>
  <c r="E229" i="19"/>
  <c r="Q227" i="19"/>
  <c r="E227" i="19"/>
  <c r="E224" i="19"/>
  <c r="I223" i="19"/>
  <c r="E222" i="19"/>
  <c r="I221" i="19"/>
  <c r="E220" i="19"/>
  <c r="I219" i="19"/>
  <c r="E218" i="19"/>
  <c r="I217" i="19"/>
  <c r="E216" i="19"/>
  <c r="I215" i="19"/>
  <c r="Q191" i="19"/>
  <c r="M191" i="19"/>
  <c r="I191" i="19"/>
  <c r="E191" i="19"/>
  <c r="Q187" i="19"/>
  <c r="M187" i="19"/>
  <c r="I187" i="19"/>
  <c r="E187" i="19"/>
  <c r="Q184" i="19"/>
  <c r="M184" i="19"/>
  <c r="I184" i="19"/>
  <c r="E184" i="19"/>
  <c r="Q181" i="19"/>
  <c r="M181" i="19"/>
  <c r="I181" i="19"/>
  <c r="E181" i="19"/>
  <c r="Q180" i="19"/>
  <c r="M180" i="19"/>
  <c r="I180" i="19"/>
  <c r="E180" i="19"/>
  <c r="Q179" i="19"/>
  <c r="M179" i="19"/>
  <c r="I179" i="19"/>
  <c r="E179" i="19"/>
  <c r="Q178" i="19"/>
  <c r="M178" i="19"/>
  <c r="I178" i="19"/>
  <c r="E178" i="19"/>
  <c r="Q177" i="19"/>
  <c r="M177" i="19"/>
  <c r="I177" i="19"/>
  <c r="E177" i="19"/>
  <c r="Q176" i="19"/>
  <c r="M176" i="19"/>
  <c r="I176" i="19"/>
  <c r="E176" i="19"/>
  <c r="K246" i="20"/>
  <c r="K246" i="19"/>
  <c r="C246" i="20"/>
  <c r="C246" i="19"/>
  <c r="K245" i="20"/>
  <c r="K245" i="19"/>
  <c r="G245" i="20"/>
  <c r="G245" i="21"/>
  <c r="C245" i="20"/>
  <c r="C245" i="19"/>
  <c r="K244" i="20"/>
  <c r="K244" i="19"/>
  <c r="C244" i="20"/>
  <c r="C244" i="21"/>
  <c r="C244" i="19"/>
  <c r="K243" i="20"/>
  <c r="K243" i="19"/>
  <c r="C243" i="20"/>
  <c r="C243" i="19"/>
  <c r="K242" i="20"/>
  <c r="K242" i="21"/>
  <c r="K242" i="19"/>
  <c r="C242" i="20"/>
  <c r="C242" i="19"/>
  <c r="K241" i="20"/>
  <c r="K241" i="19"/>
  <c r="C241" i="20"/>
  <c r="C241" i="19"/>
  <c r="K240" i="20"/>
  <c r="K240" i="19"/>
  <c r="C240" i="20"/>
  <c r="C240" i="19"/>
  <c r="K239" i="20"/>
  <c r="K239" i="19"/>
  <c r="C239" i="20"/>
  <c r="C239" i="19"/>
  <c r="K238" i="20"/>
  <c r="K238" i="19"/>
  <c r="C238" i="20"/>
  <c r="C238" i="19"/>
  <c r="G237" i="20"/>
  <c r="G237" i="21"/>
  <c r="O235" i="20"/>
  <c r="O235" i="19"/>
  <c r="G235" i="20"/>
  <c r="G235" i="19"/>
  <c r="O234" i="20"/>
  <c r="O234" i="19"/>
  <c r="G234" i="20"/>
  <c r="G234" i="19"/>
  <c r="C234" i="20"/>
  <c r="C234" i="21"/>
  <c r="O233" i="20"/>
  <c r="O233" i="19"/>
  <c r="G233" i="20"/>
  <c r="G233" i="19"/>
  <c r="O232" i="20"/>
  <c r="O232" i="19"/>
  <c r="K232" i="20"/>
  <c r="K232" i="21"/>
  <c r="G232" i="20"/>
  <c r="G232" i="19"/>
  <c r="O231" i="20"/>
  <c r="O231" i="19"/>
  <c r="G231" i="20"/>
  <c r="G231" i="21"/>
  <c r="G231" i="19"/>
  <c r="O230" i="20"/>
  <c r="O230" i="19"/>
  <c r="G230" i="20"/>
  <c r="G230" i="19"/>
  <c r="O229" i="20"/>
  <c r="O229" i="19"/>
  <c r="G229" i="20"/>
  <c r="G229" i="19"/>
  <c r="O228" i="20"/>
  <c r="O228" i="19"/>
  <c r="G228" i="20"/>
  <c r="G228" i="19"/>
  <c r="O227" i="20"/>
  <c r="O227" i="19"/>
  <c r="G227" i="20"/>
  <c r="G227" i="19"/>
  <c r="K224" i="20"/>
  <c r="K224" i="19"/>
  <c r="C224" i="20"/>
  <c r="C224" i="19"/>
  <c r="K223" i="20"/>
  <c r="K223" i="19"/>
  <c r="C223" i="20"/>
  <c r="C223" i="19"/>
  <c r="K222" i="20"/>
  <c r="K222" i="19"/>
  <c r="C222" i="20"/>
  <c r="C222" i="19"/>
  <c r="K221" i="20"/>
  <c r="K221" i="19"/>
  <c r="C221" i="20"/>
  <c r="C221" i="19"/>
  <c r="K220" i="20"/>
  <c r="K220" i="19"/>
  <c r="C220" i="20"/>
  <c r="C220" i="19"/>
  <c r="K219" i="20"/>
  <c r="K219" i="19"/>
  <c r="C219" i="20"/>
  <c r="C219" i="19"/>
  <c r="K218" i="20"/>
  <c r="K218" i="19"/>
  <c r="C218" i="20"/>
  <c r="C218" i="19"/>
  <c r="K217" i="20"/>
  <c r="K217" i="19"/>
  <c r="C217" i="20"/>
  <c r="C217" i="19"/>
  <c r="K216" i="20"/>
  <c r="K216" i="19"/>
  <c r="C216" i="20"/>
  <c r="C216" i="19"/>
  <c r="K215" i="20"/>
  <c r="K215" i="19"/>
  <c r="C215" i="20"/>
  <c r="C215" i="19"/>
  <c r="O98" i="18"/>
  <c r="G98" i="18"/>
  <c r="O97" i="18"/>
  <c r="G97" i="18"/>
  <c r="C245" i="21"/>
  <c r="G242" i="21"/>
  <c r="K233" i="21"/>
  <c r="C231" i="21"/>
  <c r="G222" i="21"/>
  <c r="K214" i="21"/>
  <c r="D210" i="21"/>
  <c r="D198" i="21"/>
  <c r="D197" i="21"/>
  <c r="D196" i="21"/>
  <c r="D195" i="21"/>
  <c r="C192" i="21"/>
  <c r="K182" i="21"/>
  <c r="C180" i="21"/>
  <c r="K165" i="21"/>
  <c r="O170" i="21"/>
  <c r="K173" i="21"/>
  <c r="G214" i="21"/>
  <c r="C173" i="21"/>
  <c r="G170" i="21"/>
  <c r="K169" i="21"/>
  <c r="C169" i="21"/>
  <c r="O168" i="21"/>
  <c r="O223" i="21"/>
  <c r="G168" i="21"/>
  <c r="G223" i="21"/>
  <c r="O166" i="21"/>
  <c r="K166" i="21"/>
  <c r="C166" i="21"/>
  <c r="O165" i="21"/>
  <c r="O222" i="21"/>
  <c r="K222" i="21"/>
  <c r="G165" i="21"/>
  <c r="C222" i="21"/>
  <c r="O164" i="21"/>
  <c r="O221" i="21"/>
  <c r="K164" i="21"/>
  <c r="G221" i="21"/>
  <c r="C164" i="21"/>
  <c r="O162" i="21"/>
  <c r="O219" i="21"/>
  <c r="K219" i="21"/>
  <c r="G162" i="21"/>
  <c r="C219" i="21"/>
  <c r="C68" i="22"/>
  <c r="C191" i="23"/>
  <c r="P203" i="24"/>
  <c r="G162" i="24"/>
  <c r="P200" i="17"/>
  <c r="M183" i="17"/>
  <c r="E183" i="17"/>
  <c r="E158" i="17"/>
  <c r="Q75" i="18"/>
  <c r="M75" i="18"/>
  <c r="I75" i="18"/>
  <c r="E75" i="18"/>
  <c r="Q51" i="18"/>
  <c r="Q60" i="6" s="1"/>
  <c r="Q133" i="6" s="1"/>
  <c r="M51" i="18"/>
  <c r="M60" i="6" s="1"/>
  <c r="M133" i="6" s="1"/>
  <c r="I51" i="18"/>
  <c r="I60" i="6" s="1"/>
  <c r="I133" i="6" s="1"/>
  <c r="E51" i="18"/>
  <c r="E60" i="6" s="1"/>
  <c r="E133" i="6" s="1"/>
  <c r="P194" i="20"/>
  <c r="G175" i="20"/>
  <c r="P58" i="22"/>
  <c r="P111" i="6" s="1"/>
  <c r="D58" i="22"/>
  <c r="D111" i="6" s="1"/>
  <c r="D76" i="22"/>
  <c r="D167" i="6" s="1"/>
  <c r="O202" i="23"/>
  <c r="Q129" i="23"/>
  <c r="L211" i="24"/>
  <c r="L175" i="23"/>
  <c r="H211" i="24"/>
  <c r="H175" i="23"/>
  <c r="D211" i="24"/>
  <c r="D175" i="23"/>
  <c r="P210" i="25"/>
  <c r="P210" i="24"/>
  <c r="P172" i="23"/>
  <c r="L210" i="25"/>
  <c r="L172" i="23"/>
  <c r="H210" i="25"/>
  <c r="H210" i="24"/>
  <c r="H172" i="23"/>
  <c r="D210" i="25"/>
  <c r="D210" i="24"/>
  <c r="D172" i="23"/>
  <c r="P171" i="23"/>
  <c r="P209" i="24"/>
  <c r="L209" i="24"/>
  <c r="L171" i="23"/>
  <c r="H209" i="24"/>
  <c r="H171" i="23"/>
  <c r="D209" i="24"/>
  <c r="D171" i="23"/>
  <c r="P208" i="25"/>
  <c r="P208" i="24"/>
  <c r="P168" i="23"/>
  <c r="L208" i="25"/>
  <c r="L168" i="23"/>
  <c r="L208" i="24"/>
  <c r="H208" i="25"/>
  <c r="H208" i="24"/>
  <c r="H168" i="23"/>
  <c r="D208" i="25"/>
  <c r="D208" i="24"/>
  <c r="D168" i="23"/>
  <c r="P207" i="25"/>
  <c r="P167" i="23"/>
  <c r="L207" i="25"/>
  <c r="L207" i="24"/>
  <c r="L167" i="23"/>
  <c r="H207" i="25"/>
  <c r="H207" i="24"/>
  <c r="H167" i="23"/>
  <c r="D207" i="25"/>
  <c r="D207" i="24"/>
  <c r="D167" i="23"/>
  <c r="P206" i="24"/>
  <c r="P166" i="23"/>
  <c r="H206" i="24"/>
  <c r="H166" i="23"/>
  <c r="D206" i="24"/>
  <c r="D166" i="23"/>
  <c r="P165" i="23"/>
  <c r="P205" i="24"/>
  <c r="L205" i="24"/>
  <c r="L165" i="23"/>
  <c r="H205" i="24"/>
  <c r="H165" i="23"/>
  <c r="D205" i="24"/>
  <c r="D165" i="23"/>
  <c r="P204" i="24"/>
  <c r="P164" i="23"/>
  <c r="L164" i="23"/>
  <c r="L204" i="24"/>
  <c r="H204" i="24"/>
  <c r="H164" i="23"/>
  <c r="D204" i="24"/>
  <c r="D164" i="23"/>
  <c r="L203" i="24"/>
  <c r="L163" i="23"/>
  <c r="D203" i="24"/>
  <c r="D163" i="23"/>
  <c r="P200" i="25"/>
  <c r="P157" i="23"/>
  <c r="L200" i="25"/>
  <c r="L157" i="23"/>
  <c r="H200" i="25"/>
  <c r="H157" i="23"/>
  <c r="D200" i="25"/>
  <c r="D157" i="23"/>
  <c r="P199" i="25"/>
  <c r="P154" i="23"/>
  <c r="L199" i="25"/>
  <c r="L154" i="23"/>
  <c r="H199" i="25"/>
  <c r="H154" i="23"/>
  <c r="D199" i="25"/>
  <c r="D154" i="23"/>
  <c r="P198" i="25"/>
  <c r="P150" i="23"/>
  <c r="L198" i="25"/>
  <c r="L150" i="23"/>
  <c r="H198" i="25"/>
  <c r="H150" i="23"/>
  <c r="D198" i="25"/>
  <c r="D150" i="23"/>
  <c r="P196" i="25"/>
  <c r="P148" i="23"/>
  <c r="P143" i="23" s="1"/>
  <c r="L196" i="25"/>
  <c r="L148" i="23"/>
  <c r="H196" i="25"/>
  <c r="H148" i="23"/>
  <c r="D196" i="25"/>
  <c r="D148" i="23"/>
  <c r="P188" i="25"/>
  <c r="P139" i="23"/>
  <c r="L188" i="25"/>
  <c r="L139" i="23"/>
  <c r="H188" i="25"/>
  <c r="H139" i="23"/>
  <c r="D188" i="25"/>
  <c r="D139" i="23"/>
  <c r="P187" i="25"/>
  <c r="P136" i="23"/>
  <c r="L187" i="25"/>
  <c r="L136" i="23"/>
  <c r="H187" i="25"/>
  <c r="H136" i="23"/>
  <c r="D187" i="25"/>
  <c r="D136" i="23"/>
  <c r="P185" i="25"/>
  <c r="P134" i="23"/>
  <c r="L185" i="25"/>
  <c r="L134" i="23"/>
  <c r="H185" i="25"/>
  <c r="H134" i="23"/>
  <c r="D185" i="25"/>
  <c r="D134" i="23"/>
  <c r="P211" i="24"/>
  <c r="L206" i="24"/>
  <c r="O162" i="24"/>
  <c r="N58" i="22"/>
  <c r="N111" i="6" s="1"/>
  <c r="N76" i="22"/>
  <c r="N167" i="6" s="1"/>
  <c r="J58" i="22"/>
  <c r="J111" i="6" s="1"/>
  <c r="J76" i="22"/>
  <c r="J167" i="6" s="1"/>
  <c r="Q50" i="22"/>
  <c r="Q64" i="6" s="1"/>
  <c r="Q137" i="6" s="1"/>
  <c r="M50" i="22"/>
  <c r="M64" i="6" s="1"/>
  <c r="M137" i="6" s="1"/>
  <c r="I50" i="22"/>
  <c r="I64" i="6" s="1"/>
  <c r="I137" i="6" s="1"/>
  <c r="E50" i="22"/>
  <c r="E64" i="6" s="1"/>
  <c r="E137" i="6" s="1"/>
  <c r="N210" i="25"/>
  <c r="N210" i="24"/>
  <c r="J210" i="25"/>
  <c r="J210" i="24"/>
  <c r="B210" i="25"/>
  <c r="B210" i="24"/>
  <c r="N208" i="25"/>
  <c r="N208" i="24"/>
  <c r="J208" i="25"/>
  <c r="J208" i="24"/>
  <c r="B208" i="25"/>
  <c r="B208" i="24"/>
  <c r="N207" i="25"/>
  <c r="N207" i="24"/>
  <c r="J207" i="25"/>
  <c r="J207" i="24"/>
  <c r="B207" i="25"/>
  <c r="B207" i="24"/>
  <c r="J200" i="25"/>
  <c r="J200" i="24"/>
  <c r="F200" i="25"/>
  <c r="F200" i="24"/>
  <c r="N199" i="25"/>
  <c r="N199" i="24"/>
  <c r="J199" i="25"/>
  <c r="J199" i="24"/>
  <c r="B199" i="25"/>
  <c r="B199" i="24"/>
  <c r="J198" i="25"/>
  <c r="J198" i="24"/>
  <c r="F198" i="25"/>
  <c r="F198" i="24"/>
  <c r="J196" i="25"/>
  <c r="J196" i="24"/>
  <c r="F196" i="25"/>
  <c r="F196" i="24"/>
  <c r="N188" i="25"/>
  <c r="N188" i="24"/>
  <c r="J188" i="25"/>
  <c r="J188" i="24"/>
  <c r="B188" i="25"/>
  <c r="B188" i="24"/>
  <c r="J187" i="25"/>
  <c r="J187" i="24"/>
  <c r="F187" i="25"/>
  <c r="F187" i="24"/>
  <c r="J185" i="25"/>
  <c r="J185" i="24"/>
  <c r="F185" i="25"/>
  <c r="F185" i="24"/>
  <c r="F211" i="24"/>
  <c r="F207" i="24"/>
  <c r="F199" i="24"/>
  <c r="N196" i="24"/>
  <c r="N187" i="24"/>
  <c r="B185" i="24"/>
  <c r="F182" i="24"/>
  <c r="N166" i="25"/>
  <c r="N206" i="25"/>
  <c r="J166" i="25"/>
  <c r="J206" i="25"/>
  <c r="B166" i="25"/>
  <c r="B206" i="25"/>
  <c r="N165" i="25"/>
  <c r="N205" i="25"/>
  <c r="J165" i="25"/>
  <c r="J205" i="25"/>
  <c r="B165" i="25"/>
  <c r="B205" i="25"/>
  <c r="N164" i="25"/>
  <c r="N204" i="25"/>
  <c r="J164" i="25"/>
  <c r="J204" i="25"/>
  <c r="B164" i="25"/>
  <c r="B204" i="25"/>
  <c r="N163" i="25"/>
  <c r="N203" i="25"/>
  <c r="J163" i="25"/>
  <c r="J203" i="25"/>
  <c r="B163" i="25"/>
  <c r="B203" i="25"/>
  <c r="P189" i="25"/>
  <c r="P140" i="25"/>
  <c r="H140" i="25"/>
  <c r="H189" i="25"/>
  <c r="D189" i="25"/>
  <c r="D140" i="25"/>
  <c r="P135" i="25"/>
  <c r="P186" i="25"/>
  <c r="L135" i="25"/>
  <c r="L186" i="25"/>
  <c r="H135" i="25"/>
  <c r="H186" i="25"/>
  <c r="D135" i="25"/>
  <c r="D186" i="25"/>
  <c r="P133" i="25"/>
  <c r="P184" i="25"/>
  <c r="L133" i="25"/>
  <c r="L184" i="25"/>
  <c r="H133" i="25"/>
  <c r="H184" i="25"/>
  <c r="D133" i="25"/>
  <c r="D184" i="25"/>
  <c r="P132" i="25"/>
  <c r="P183" i="25"/>
  <c r="L132" i="25"/>
  <c r="L183" i="25"/>
  <c r="H132" i="25"/>
  <c r="H183" i="25"/>
  <c r="D132" i="25"/>
  <c r="D183" i="25"/>
  <c r="P131" i="25"/>
  <c r="P182" i="25"/>
  <c r="L131" i="25"/>
  <c r="L182" i="25"/>
  <c r="H131" i="25"/>
  <c r="H182" i="25"/>
  <c r="D131" i="25"/>
  <c r="D182" i="25"/>
  <c r="P130" i="25"/>
  <c r="P181" i="25"/>
  <c r="L130" i="25"/>
  <c r="L181" i="25"/>
  <c r="H130" i="25"/>
  <c r="H181" i="25"/>
  <c r="D130" i="25"/>
  <c r="D181" i="25"/>
  <c r="M95" i="27"/>
  <c r="P75" i="18"/>
  <c r="L75" i="18"/>
  <c r="H75" i="18"/>
  <c r="D75" i="18"/>
  <c r="O51" i="18"/>
  <c r="O60" i="6" s="1"/>
  <c r="O133" i="6" s="1"/>
  <c r="K51" i="18"/>
  <c r="K60" i="6" s="1"/>
  <c r="K133" i="6" s="1"/>
  <c r="G51" i="18"/>
  <c r="G60" i="6" s="1"/>
  <c r="G133" i="6" s="1"/>
  <c r="C51" i="18"/>
  <c r="C60" i="6" s="1"/>
  <c r="C133" i="6" s="1"/>
  <c r="H194" i="19"/>
  <c r="D194" i="19"/>
  <c r="L157" i="19"/>
  <c r="P245" i="21"/>
  <c r="L245" i="21"/>
  <c r="H245" i="21"/>
  <c r="D245" i="21"/>
  <c r="P244" i="21"/>
  <c r="L244" i="21"/>
  <c r="H244" i="21"/>
  <c r="D244" i="21"/>
  <c r="P243" i="21"/>
  <c r="L243" i="21"/>
  <c r="H243" i="21"/>
  <c r="D243" i="21"/>
  <c r="P242" i="21"/>
  <c r="L242" i="21"/>
  <c r="H242" i="21"/>
  <c r="D242" i="21"/>
  <c r="P237" i="21"/>
  <c r="L237" i="21"/>
  <c r="H237" i="21"/>
  <c r="D237" i="21"/>
  <c r="P234" i="21"/>
  <c r="L234" i="21"/>
  <c r="H234" i="21"/>
  <c r="D234" i="21"/>
  <c r="P233" i="21"/>
  <c r="L233" i="21"/>
  <c r="H233" i="21"/>
  <c r="D233" i="21"/>
  <c r="P232" i="21"/>
  <c r="L232" i="21"/>
  <c r="H232" i="21"/>
  <c r="D232" i="21"/>
  <c r="P231" i="21"/>
  <c r="L231" i="21"/>
  <c r="H231" i="21"/>
  <c r="D231" i="21"/>
  <c r="P237" i="20"/>
  <c r="H237" i="20"/>
  <c r="P234" i="20"/>
  <c r="H234" i="20"/>
  <c r="P233" i="20"/>
  <c r="H233" i="20"/>
  <c r="P232" i="20"/>
  <c r="H232" i="20"/>
  <c r="P231" i="20"/>
  <c r="H231" i="20"/>
  <c r="P223" i="20"/>
  <c r="H223" i="20"/>
  <c r="P222" i="20"/>
  <c r="H222" i="20"/>
  <c r="P221" i="20"/>
  <c r="H221" i="20"/>
  <c r="P219" i="20"/>
  <c r="H219" i="20"/>
  <c r="Q194" i="20"/>
  <c r="M194" i="20"/>
  <c r="E194" i="20"/>
  <c r="M175" i="20"/>
  <c r="E175" i="20"/>
  <c r="I157" i="20"/>
  <c r="K244" i="21"/>
  <c r="G243" i="21"/>
  <c r="C242" i="21"/>
  <c r="C232" i="21"/>
  <c r="J70" i="22"/>
  <c r="J69" i="22"/>
  <c r="J68" i="22"/>
  <c r="E68" i="22"/>
  <c r="H58" i="22"/>
  <c r="Q55" i="22"/>
  <c r="M55" i="22"/>
  <c r="I55" i="22"/>
  <c r="E55" i="22"/>
  <c r="D50" i="22"/>
  <c r="D64" i="6" s="1"/>
  <c r="D137" i="6" s="1"/>
  <c r="D68" i="22"/>
  <c r="L50" i="22"/>
  <c r="L64" i="6" s="1"/>
  <c r="L137" i="6" s="1"/>
  <c r="G211" i="23"/>
  <c r="M210" i="23"/>
  <c r="C210" i="23"/>
  <c r="G209" i="23"/>
  <c r="M208" i="23"/>
  <c r="C208" i="23"/>
  <c r="G207" i="23"/>
  <c r="M206" i="23"/>
  <c r="C206" i="23"/>
  <c r="G205" i="23"/>
  <c r="C204" i="23"/>
  <c r="G203" i="23"/>
  <c r="Q200" i="23"/>
  <c r="G200" i="23"/>
  <c r="K199" i="23"/>
  <c r="Q198" i="23"/>
  <c r="G198" i="23"/>
  <c r="K197" i="23"/>
  <c r="Q196" i="23"/>
  <c r="G196" i="23"/>
  <c r="K195" i="23"/>
  <c r="Q194" i="23"/>
  <c r="G194" i="23"/>
  <c r="K193" i="23"/>
  <c r="G192" i="23"/>
  <c r="O189" i="23"/>
  <c r="E189" i="23"/>
  <c r="K188" i="23"/>
  <c r="O187" i="23"/>
  <c r="E187" i="23"/>
  <c r="K186" i="23"/>
  <c r="O185" i="23"/>
  <c r="E185" i="23"/>
  <c r="K184" i="23"/>
  <c r="O183" i="23"/>
  <c r="E183" i="23"/>
  <c r="K182" i="23"/>
  <c r="O181" i="23"/>
  <c r="N140" i="23"/>
  <c r="J140" i="23"/>
  <c r="F140" i="23"/>
  <c r="N139" i="23"/>
  <c r="J139" i="23"/>
  <c r="F139" i="23"/>
  <c r="B139" i="23"/>
  <c r="N136" i="23"/>
  <c r="J136" i="23"/>
  <c r="F136" i="23"/>
  <c r="B136" i="23"/>
  <c r="N135" i="23"/>
  <c r="J135" i="23"/>
  <c r="B135" i="23"/>
  <c r="N134" i="23"/>
  <c r="J134" i="23"/>
  <c r="F134" i="23"/>
  <c r="B134" i="23"/>
  <c r="N133" i="23"/>
  <c r="J133" i="23"/>
  <c r="F133" i="23"/>
  <c r="B133" i="23"/>
  <c r="J132" i="23"/>
  <c r="F132" i="23"/>
  <c r="B132" i="23"/>
  <c r="N131" i="23"/>
  <c r="J131" i="23"/>
  <c r="B131" i="23"/>
  <c r="N130" i="23"/>
  <c r="J130" i="23"/>
  <c r="F130" i="23"/>
  <c r="Q211" i="24"/>
  <c r="Q211" i="23"/>
  <c r="M211" i="24"/>
  <c r="I211" i="24"/>
  <c r="I211" i="23"/>
  <c r="E211" i="24"/>
  <c r="Q210" i="24"/>
  <c r="Q210" i="23"/>
  <c r="M210" i="24"/>
  <c r="M210" i="25"/>
  <c r="I210" i="24"/>
  <c r="I210" i="23"/>
  <c r="E210" i="24"/>
  <c r="E210" i="25"/>
  <c r="Q209" i="24"/>
  <c r="Q209" i="23"/>
  <c r="M209" i="24"/>
  <c r="I209" i="24"/>
  <c r="I209" i="23"/>
  <c r="E209" i="24"/>
  <c r="Q208" i="24"/>
  <c r="Q208" i="23"/>
  <c r="M208" i="24"/>
  <c r="M208" i="25"/>
  <c r="I208" i="24"/>
  <c r="I208" i="23"/>
  <c r="E208" i="24"/>
  <c r="E208" i="25"/>
  <c r="Q207" i="24"/>
  <c r="Q207" i="23"/>
  <c r="M207" i="24"/>
  <c r="M207" i="25"/>
  <c r="I207" i="24"/>
  <c r="I207" i="23"/>
  <c r="E207" i="24"/>
  <c r="E207" i="25"/>
  <c r="Q206" i="24"/>
  <c r="Q206" i="23"/>
  <c r="M206" i="24"/>
  <c r="I206" i="24"/>
  <c r="I206" i="23"/>
  <c r="E206" i="24"/>
  <c r="Q205" i="24"/>
  <c r="Q205" i="23"/>
  <c r="M205" i="24"/>
  <c r="I205" i="24"/>
  <c r="I205" i="23"/>
  <c r="E205" i="24"/>
  <c r="Q204" i="24"/>
  <c r="Q204" i="23"/>
  <c r="M204" i="24"/>
  <c r="I204" i="24"/>
  <c r="I204" i="23"/>
  <c r="E204" i="24"/>
  <c r="Q203" i="24"/>
  <c r="Q203" i="23"/>
  <c r="M203" i="24"/>
  <c r="I203" i="24"/>
  <c r="I203" i="23"/>
  <c r="E203" i="24"/>
  <c r="M202" i="24"/>
  <c r="I202" i="24"/>
  <c r="E202" i="24"/>
  <c r="Q200" i="24"/>
  <c r="M200" i="24"/>
  <c r="M200" i="23"/>
  <c r="I200" i="24"/>
  <c r="E200" i="24"/>
  <c r="E200" i="25"/>
  <c r="E200" i="23"/>
  <c r="Q199" i="24"/>
  <c r="M199" i="24"/>
  <c r="M199" i="25"/>
  <c r="M199" i="23"/>
  <c r="I199" i="24"/>
  <c r="E199" i="24"/>
  <c r="E199" i="25"/>
  <c r="E199" i="23"/>
  <c r="Q198" i="24"/>
  <c r="M198" i="24"/>
  <c r="M198" i="25"/>
  <c r="M198" i="23"/>
  <c r="I198" i="24"/>
  <c r="E198" i="24"/>
  <c r="E198" i="25"/>
  <c r="E198" i="23"/>
  <c r="Q197" i="24"/>
  <c r="M197" i="24"/>
  <c r="M197" i="23"/>
  <c r="I197" i="24"/>
  <c r="E197" i="24"/>
  <c r="E197" i="23"/>
  <c r="Q196" i="24"/>
  <c r="M196" i="24"/>
  <c r="M196" i="25"/>
  <c r="M196" i="23"/>
  <c r="I196" i="24"/>
  <c r="E196" i="24"/>
  <c r="E196" i="23"/>
  <c r="Q195" i="24"/>
  <c r="M195" i="24"/>
  <c r="M195" i="23"/>
  <c r="I195" i="24"/>
  <c r="E195" i="24"/>
  <c r="E195" i="23"/>
  <c r="Q194" i="24"/>
  <c r="M194" i="24"/>
  <c r="M194" i="23"/>
  <c r="I194" i="24"/>
  <c r="E194" i="24"/>
  <c r="E194" i="23"/>
  <c r="Q193" i="24"/>
  <c r="M193" i="24"/>
  <c r="M193" i="23"/>
  <c r="I193" i="24"/>
  <c r="E193" i="24"/>
  <c r="E193" i="23"/>
  <c r="Q192" i="24"/>
  <c r="M192" i="24"/>
  <c r="M192" i="23"/>
  <c r="I192" i="24"/>
  <c r="E192" i="24"/>
  <c r="E192" i="23"/>
  <c r="Q191" i="24"/>
  <c r="M191" i="24"/>
  <c r="I191" i="24"/>
  <c r="E191" i="24"/>
  <c r="Q189" i="24"/>
  <c r="Q189" i="23"/>
  <c r="M189" i="24"/>
  <c r="I189" i="24"/>
  <c r="I189" i="23"/>
  <c r="E189" i="24"/>
  <c r="Q188" i="24"/>
  <c r="Q188" i="23"/>
  <c r="M188" i="24"/>
  <c r="M188" i="25"/>
  <c r="I188" i="24"/>
  <c r="I188" i="23"/>
  <c r="E188" i="24"/>
  <c r="E188" i="25"/>
  <c r="Q187" i="23"/>
  <c r="I187" i="23"/>
  <c r="Q186" i="23"/>
  <c r="I186" i="23"/>
  <c r="Q185" i="23"/>
  <c r="I185" i="23"/>
  <c r="Q184" i="23"/>
  <c r="I184" i="23"/>
  <c r="Q183" i="23"/>
  <c r="I183" i="23"/>
  <c r="Q182" i="23"/>
  <c r="I182" i="23"/>
  <c r="Q181" i="23"/>
  <c r="I181" i="23"/>
  <c r="F208" i="24"/>
  <c r="F204" i="24"/>
  <c r="N198" i="24"/>
  <c r="B196" i="24"/>
  <c r="B187" i="24"/>
  <c r="O245" i="21"/>
  <c r="O244" i="21"/>
  <c r="O243" i="21"/>
  <c r="O242" i="21"/>
  <c r="O237" i="21"/>
  <c r="O234" i="21"/>
  <c r="O233" i="21"/>
  <c r="O232" i="21"/>
  <c r="O231" i="21"/>
  <c r="N74" i="22"/>
  <c r="J74" i="22"/>
  <c r="F74" i="22"/>
  <c r="B74" i="22"/>
  <c r="N73" i="22"/>
  <c r="J73" i="22"/>
  <c r="F73" i="22"/>
  <c r="B73" i="22"/>
  <c r="N72" i="22"/>
  <c r="J72" i="22"/>
  <c r="F72" i="22"/>
  <c r="B72" i="22"/>
  <c r="B70" i="22"/>
  <c r="B69" i="22"/>
  <c r="M68" i="22"/>
  <c r="B68" i="22"/>
  <c r="B58" i="22"/>
  <c r="B111" i="6" s="1"/>
  <c r="B76" i="22"/>
  <c r="B167" i="6" s="1"/>
  <c r="O55" i="22"/>
  <c r="K55" i="22"/>
  <c r="G55" i="22"/>
  <c r="C55" i="22"/>
  <c r="C211" i="23"/>
  <c r="G210" i="23"/>
  <c r="C209" i="23"/>
  <c r="G208" i="23"/>
  <c r="C207" i="23"/>
  <c r="G206" i="23"/>
  <c r="C205" i="23"/>
  <c r="K200" i="23"/>
  <c r="G199" i="23"/>
  <c r="K198" i="23"/>
  <c r="G197" i="23"/>
  <c r="K196" i="23"/>
  <c r="G195" i="23"/>
  <c r="K194" i="23"/>
  <c r="K189" i="23"/>
  <c r="O188" i="23"/>
  <c r="K187" i="23"/>
  <c r="O186" i="23"/>
  <c r="K185" i="23"/>
  <c r="O184" i="23"/>
  <c r="K183" i="23"/>
  <c r="N175" i="23"/>
  <c r="J175" i="23"/>
  <c r="B175" i="23"/>
  <c r="N172" i="23"/>
  <c r="J172" i="23"/>
  <c r="F172" i="23"/>
  <c r="B172" i="23"/>
  <c r="N171" i="23"/>
  <c r="J171" i="23"/>
  <c r="B171" i="23"/>
  <c r="N168" i="23"/>
  <c r="J168" i="23"/>
  <c r="F168" i="23"/>
  <c r="B168" i="23"/>
  <c r="N167" i="23"/>
  <c r="J167" i="23"/>
  <c r="F167" i="23"/>
  <c r="B167" i="23"/>
  <c r="N166" i="23"/>
  <c r="J166" i="23"/>
  <c r="F166" i="23"/>
  <c r="B166" i="23"/>
  <c r="N165" i="23"/>
  <c r="J165" i="23"/>
  <c r="B165" i="23"/>
  <c r="N164" i="23"/>
  <c r="J164" i="23"/>
  <c r="B164" i="23"/>
  <c r="N163" i="23"/>
  <c r="F163" i="23"/>
  <c r="I143" i="23"/>
  <c r="F210" i="24"/>
  <c r="B200" i="24"/>
  <c r="F188" i="24"/>
  <c r="N185" i="24"/>
  <c r="N129" i="24"/>
  <c r="Q95" i="28"/>
  <c r="Q71" i="26"/>
  <c r="Q143" i="28"/>
  <c r="Q70" i="26"/>
  <c r="Q133" i="28"/>
  <c r="E194" i="21"/>
  <c r="N55" i="22"/>
  <c r="J55" i="22"/>
  <c r="F55" i="22"/>
  <c r="B55" i="22"/>
  <c r="N50" i="22"/>
  <c r="N64" i="6" s="1"/>
  <c r="N137" i="6" s="1"/>
  <c r="J50" i="22"/>
  <c r="F50" i="22"/>
  <c r="B50" i="22"/>
  <c r="O211" i="24"/>
  <c r="K211" i="24"/>
  <c r="G211" i="24"/>
  <c r="C211" i="24"/>
  <c r="O210" i="24"/>
  <c r="K210" i="24"/>
  <c r="G210" i="24"/>
  <c r="C210" i="24"/>
  <c r="O209" i="24"/>
  <c r="K209" i="24"/>
  <c r="G209" i="24"/>
  <c r="C209" i="24"/>
  <c r="O208" i="24"/>
  <c r="K208" i="24"/>
  <c r="G208" i="24"/>
  <c r="C208" i="24"/>
  <c r="O207" i="24"/>
  <c r="K207" i="24"/>
  <c r="G207" i="24"/>
  <c r="C207" i="24"/>
  <c r="O206" i="24"/>
  <c r="K206" i="24"/>
  <c r="G206" i="24"/>
  <c r="C206" i="24"/>
  <c r="O205" i="24"/>
  <c r="K205" i="24"/>
  <c r="G205" i="24"/>
  <c r="C205" i="24"/>
  <c r="O204" i="24"/>
  <c r="K204" i="24"/>
  <c r="G204" i="24"/>
  <c r="C204" i="24"/>
  <c r="O203" i="24"/>
  <c r="K203" i="24"/>
  <c r="G203" i="24"/>
  <c r="C203" i="24"/>
  <c r="O202" i="24"/>
  <c r="K202" i="24"/>
  <c r="G202" i="24"/>
  <c r="C202" i="24"/>
  <c r="O200" i="24"/>
  <c r="K200" i="24"/>
  <c r="G200" i="24"/>
  <c r="C200" i="24"/>
  <c r="O199" i="24"/>
  <c r="K199" i="24"/>
  <c r="G199" i="24"/>
  <c r="C199" i="24"/>
  <c r="O198" i="24"/>
  <c r="K198" i="24"/>
  <c r="G198" i="24"/>
  <c r="C198" i="24"/>
  <c r="O197" i="24"/>
  <c r="K197" i="24"/>
  <c r="G197" i="24"/>
  <c r="C197" i="24"/>
  <c r="O196" i="24"/>
  <c r="K196" i="24"/>
  <c r="G196" i="24"/>
  <c r="C196" i="24"/>
  <c r="O195" i="24"/>
  <c r="K195" i="24"/>
  <c r="G195" i="24"/>
  <c r="C195" i="24"/>
  <c r="O194" i="24"/>
  <c r="K194" i="24"/>
  <c r="G194" i="24"/>
  <c r="C194" i="24"/>
  <c r="O193" i="24"/>
  <c r="K193" i="24"/>
  <c r="G193" i="24"/>
  <c r="C193" i="24"/>
  <c r="O192" i="24"/>
  <c r="K192" i="24"/>
  <c r="G192" i="24"/>
  <c r="C192" i="24"/>
  <c r="O191" i="24"/>
  <c r="K191" i="24"/>
  <c r="G191" i="24"/>
  <c r="C191" i="24"/>
  <c r="O189" i="24"/>
  <c r="K189" i="24"/>
  <c r="G189" i="24"/>
  <c r="C189" i="24"/>
  <c r="O188" i="24"/>
  <c r="K188" i="24"/>
  <c r="G188" i="24"/>
  <c r="C188" i="24"/>
  <c r="O187" i="24"/>
  <c r="K187" i="24"/>
  <c r="G187" i="24"/>
  <c r="C187" i="24"/>
  <c r="O186" i="24"/>
  <c r="K186" i="24"/>
  <c r="G186" i="24"/>
  <c r="C186" i="24"/>
  <c r="O185" i="24"/>
  <c r="K185" i="24"/>
  <c r="G185" i="24"/>
  <c r="C185" i="24"/>
  <c r="O184" i="24"/>
  <c r="K184" i="24"/>
  <c r="G184" i="24"/>
  <c r="C184" i="24"/>
  <c r="O183" i="24"/>
  <c r="K183" i="24"/>
  <c r="G183" i="24"/>
  <c r="C183" i="24"/>
  <c r="O182" i="24"/>
  <c r="K182" i="24"/>
  <c r="G182" i="24"/>
  <c r="C182" i="24"/>
  <c r="O181" i="24"/>
  <c r="K181" i="24"/>
  <c r="G181" i="24"/>
  <c r="C181" i="24"/>
  <c r="O180" i="24"/>
  <c r="K180" i="24"/>
  <c r="G180" i="24"/>
  <c r="C180" i="24"/>
  <c r="P206" i="25"/>
  <c r="P205" i="25"/>
  <c r="P204" i="25"/>
  <c r="P203" i="25"/>
  <c r="E191" i="25"/>
  <c r="J189" i="25"/>
  <c r="E180" i="25"/>
  <c r="E138" i="25"/>
  <c r="M61" i="22"/>
  <c r="M168" i="25"/>
  <c r="M172" i="25"/>
  <c r="M176" i="25"/>
  <c r="M202" i="25"/>
  <c r="M167" i="25"/>
  <c r="M169" i="25"/>
  <c r="M173" i="25"/>
  <c r="N66" i="26"/>
  <c r="N51" i="26"/>
  <c r="N68" i="6" s="1"/>
  <c r="N141" i="6" s="1"/>
  <c r="F66" i="26"/>
  <c r="F51" i="26"/>
  <c r="B51" i="26"/>
  <c r="Q154" i="27"/>
  <c r="Q155" i="27"/>
  <c r="Q156" i="27"/>
  <c r="Q157" i="27"/>
  <c r="Q158" i="27"/>
  <c r="Q159" i="27"/>
  <c r="Q64" i="26"/>
  <c r="Q68" i="26"/>
  <c r="M64" i="26"/>
  <c r="M68" i="26"/>
  <c r="I64" i="26"/>
  <c r="I68" i="26"/>
  <c r="E64" i="26"/>
  <c r="E68" i="26"/>
  <c r="Q63" i="26"/>
  <c r="Q67" i="26"/>
  <c r="M63" i="26"/>
  <c r="M67" i="26"/>
  <c r="I63" i="26"/>
  <c r="I67" i="26"/>
  <c r="E144" i="27"/>
  <c r="E145" i="27"/>
  <c r="E146" i="27"/>
  <c r="E147" i="27"/>
  <c r="E148" i="27"/>
  <c r="E149" i="27"/>
  <c r="E150" i="27"/>
  <c r="E151" i="27"/>
  <c r="E63" i="26"/>
  <c r="E67" i="26"/>
  <c r="Q62" i="26"/>
  <c r="Q66" i="26"/>
  <c r="M62" i="26"/>
  <c r="M66" i="26"/>
  <c r="I134" i="27"/>
  <c r="I135" i="27"/>
  <c r="I136" i="27"/>
  <c r="I137" i="27"/>
  <c r="I138" i="27"/>
  <c r="I139" i="27"/>
  <c r="I140" i="27"/>
  <c r="I141" i="27"/>
  <c r="I62" i="26"/>
  <c r="I66" i="26"/>
  <c r="E62" i="26"/>
  <c r="E66" i="26"/>
  <c r="E158" i="27"/>
  <c r="E156" i="27"/>
  <c r="E154" i="27"/>
  <c r="I150" i="27"/>
  <c r="I148" i="27"/>
  <c r="I146" i="27"/>
  <c r="I144" i="27"/>
  <c r="M140" i="27"/>
  <c r="M138" i="27"/>
  <c r="M136" i="27"/>
  <c r="M134" i="27"/>
  <c r="F119" i="27"/>
  <c r="F116" i="27"/>
  <c r="F113" i="27"/>
  <c r="F112" i="27"/>
  <c r="F111" i="27"/>
  <c r="F110" i="27"/>
  <c r="F109" i="27"/>
  <c r="F108" i="27"/>
  <c r="D123" i="27"/>
  <c r="P141" i="28"/>
  <c r="P105" i="27"/>
  <c r="L141" i="28"/>
  <c r="L105" i="27"/>
  <c r="H141" i="28"/>
  <c r="H105" i="27"/>
  <c r="D141" i="28"/>
  <c r="D105" i="27"/>
  <c r="P140" i="28"/>
  <c r="P102" i="27"/>
  <c r="L140" i="28"/>
  <c r="L102" i="27"/>
  <c r="H140" i="28"/>
  <c r="H102" i="27"/>
  <c r="D140" i="28"/>
  <c r="D102" i="27"/>
  <c r="P139" i="28"/>
  <c r="P101" i="27"/>
  <c r="L139" i="28"/>
  <c r="L101" i="27"/>
  <c r="H139" i="28"/>
  <c r="H101" i="27"/>
  <c r="D139" i="28"/>
  <c r="D101" i="27"/>
  <c r="P138" i="28"/>
  <c r="P100" i="27"/>
  <c r="L138" i="28"/>
  <c r="L100" i="27"/>
  <c r="H138" i="28"/>
  <c r="H100" i="27"/>
  <c r="D138" i="28"/>
  <c r="D100" i="27"/>
  <c r="P137" i="28"/>
  <c r="P99" i="27"/>
  <c r="L137" i="28"/>
  <c r="L99" i="27"/>
  <c r="H137" i="28"/>
  <c r="H99" i="27"/>
  <c r="D137" i="28"/>
  <c r="D99" i="27"/>
  <c r="P136" i="28"/>
  <c r="P98" i="27"/>
  <c r="L136" i="28"/>
  <c r="L98" i="27"/>
  <c r="H136" i="28"/>
  <c r="H98" i="27"/>
  <c r="D136" i="28"/>
  <c r="D98" i="27"/>
  <c r="P135" i="28"/>
  <c r="P97" i="27"/>
  <c r="L135" i="28"/>
  <c r="L97" i="27"/>
  <c r="H135" i="28"/>
  <c r="H97" i="27"/>
  <c r="D135" i="28"/>
  <c r="D97" i="27"/>
  <c r="P134" i="28"/>
  <c r="P96" i="27"/>
  <c r="L134" i="28"/>
  <c r="L96" i="27"/>
  <c r="H134" i="28"/>
  <c r="H96" i="27"/>
  <c r="D134" i="28"/>
  <c r="D96" i="27"/>
  <c r="P159" i="28"/>
  <c r="P158" i="28"/>
  <c r="P157" i="28"/>
  <c r="P156" i="28"/>
  <c r="P155" i="28"/>
  <c r="P154" i="28"/>
  <c r="K123" i="29"/>
  <c r="M123" i="29"/>
  <c r="E123" i="29"/>
  <c r="M121" i="32"/>
  <c r="G129" i="24"/>
  <c r="M60" i="22"/>
  <c r="M148" i="25"/>
  <c r="M160" i="25"/>
  <c r="M191" i="25"/>
  <c r="M200" i="25"/>
  <c r="M154" i="25"/>
  <c r="E60" i="22"/>
  <c r="E152" i="25"/>
  <c r="E157" i="25"/>
  <c r="E133" i="27"/>
  <c r="I95" i="27"/>
  <c r="D83" i="32"/>
  <c r="K83" i="33"/>
  <c r="Q91" i="53"/>
  <c r="Q106" i="53"/>
  <c r="M106" i="53"/>
  <c r="M91" i="53"/>
  <c r="I91" i="53"/>
  <c r="I106" i="53"/>
  <c r="E91" i="53"/>
  <c r="E106" i="53"/>
  <c r="Q76" i="53"/>
  <c r="Q99" i="53"/>
  <c r="M76" i="53"/>
  <c r="M99" i="53"/>
  <c r="I76" i="53"/>
  <c r="I99" i="53"/>
  <c r="E99" i="53"/>
  <c r="E76" i="53"/>
  <c r="Q75" i="53"/>
  <c r="Q98" i="53"/>
  <c r="M98" i="53"/>
  <c r="M75" i="53"/>
  <c r="I75" i="53"/>
  <c r="I98" i="53"/>
  <c r="E98" i="53"/>
  <c r="E75" i="53"/>
  <c r="Q74" i="53"/>
  <c r="Q97" i="53"/>
  <c r="M74" i="53"/>
  <c r="M97" i="53"/>
  <c r="I74" i="53"/>
  <c r="I97" i="53"/>
  <c r="E97" i="53"/>
  <c r="E74" i="53"/>
  <c r="Q96" i="53"/>
  <c r="Q73" i="53"/>
  <c r="M96" i="53"/>
  <c r="M73" i="53"/>
  <c r="I73" i="53"/>
  <c r="I96" i="53"/>
  <c r="E73" i="53"/>
  <c r="E96" i="53"/>
  <c r="Q187" i="24"/>
  <c r="M187" i="24"/>
  <c r="M187" i="25"/>
  <c r="I187" i="24"/>
  <c r="E187" i="24"/>
  <c r="Q186" i="24"/>
  <c r="M186" i="24"/>
  <c r="I186" i="24"/>
  <c r="E186" i="24"/>
  <c r="Q185" i="24"/>
  <c r="M185" i="24"/>
  <c r="M185" i="25"/>
  <c r="I185" i="24"/>
  <c r="E185" i="24"/>
  <c r="Q184" i="24"/>
  <c r="M184" i="24"/>
  <c r="I184" i="24"/>
  <c r="E184" i="24"/>
  <c r="Q183" i="24"/>
  <c r="M183" i="24"/>
  <c r="I183" i="24"/>
  <c r="E183" i="24"/>
  <c r="Q182" i="24"/>
  <c r="M182" i="24"/>
  <c r="I182" i="24"/>
  <c r="E182" i="24"/>
  <c r="Q181" i="24"/>
  <c r="M181" i="24"/>
  <c r="I181" i="24"/>
  <c r="E181" i="24"/>
  <c r="Q180" i="24"/>
  <c r="M180" i="24"/>
  <c r="I180" i="24"/>
  <c r="E180" i="24"/>
  <c r="J162" i="24"/>
  <c r="E187" i="25"/>
  <c r="M59" i="22"/>
  <c r="M112" i="6" s="1"/>
  <c r="M134" i="25"/>
  <c r="M137" i="25"/>
  <c r="M139" i="25"/>
  <c r="M136" i="25"/>
  <c r="M138" i="25"/>
  <c r="M141" i="25"/>
  <c r="M180" i="25"/>
  <c r="Q123" i="27"/>
  <c r="N107" i="27"/>
  <c r="N159" i="28"/>
  <c r="N129" i="27"/>
  <c r="J159" i="28"/>
  <c r="J129" i="27"/>
  <c r="F159" i="28"/>
  <c r="F129" i="27"/>
  <c r="B159" i="28"/>
  <c r="B129" i="27"/>
  <c r="N158" i="28"/>
  <c r="N128" i="27"/>
  <c r="J158" i="28"/>
  <c r="J128" i="27"/>
  <c r="F158" i="28"/>
  <c r="F128" i="27"/>
  <c r="B158" i="28"/>
  <c r="B128" i="27"/>
  <c r="N157" i="28"/>
  <c r="N127" i="27"/>
  <c r="J157" i="28"/>
  <c r="J127" i="27"/>
  <c r="F157" i="28"/>
  <c r="F127" i="27"/>
  <c r="B157" i="28"/>
  <c r="B127" i="27"/>
  <c r="N156" i="28"/>
  <c r="N126" i="27"/>
  <c r="J156" i="28"/>
  <c r="J126" i="27"/>
  <c r="F156" i="28"/>
  <c r="F126" i="27"/>
  <c r="B156" i="28"/>
  <c r="B126" i="27"/>
  <c r="N155" i="28"/>
  <c r="N125" i="27"/>
  <c r="J155" i="28"/>
  <c r="J125" i="27"/>
  <c r="F155" i="28"/>
  <c r="F125" i="27"/>
  <c r="B155" i="28"/>
  <c r="B125" i="27"/>
  <c r="N154" i="28"/>
  <c r="N124" i="27"/>
  <c r="J154" i="28"/>
  <c r="J124" i="27"/>
  <c r="F154" i="28"/>
  <c r="F124" i="27"/>
  <c r="B154" i="28"/>
  <c r="B124" i="27"/>
  <c r="N141" i="28"/>
  <c r="N105" i="27"/>
  <c r="J141" i="28"/>
  <c r="J105" i="27"/>
  <c r="F141" i="28"/>
  <c r="F105" i="27"/>
  <c r="B141" i="28"/>
  <c r="B105" i="27"/>
  <c r="N140" i="28"/>
  <c r="N102" i="27"/>
  <c r="J140" i="28"/>
  <c r="J102" i="27"/>
  <c r="F140" i="28"/>
  <c r="F102" i="27"/>
  <c r="B140" i="28"/>
  <c r="B102" i="27"/>
  <c r="N139" i="28"/>
  <c r="N101" i="27"/>
  <c r="J139" i="28"/>
  <c r="J101" i="27"/>
  <c r="F139" i="28"/>
  <c r="F101" i="27"/>
  <c r="B139" i="28"/>
  <c r="B101" i="27"/>
  <c r="N138" i="28"/>
  <c r="N100" i="27"/>
  <c r="J138" i="28"/>
  <c r="J100" i="27"/>
  <c r="F138" i="28"/>
  <c r="F100" i="27"/>
  <c r="B138" i="28"/>
  <c r="B138" i="29"/>
  <c r="B100" i="27"/>
  <c r="N137" i="28"/>
  <c r="N99" i="27"/>
  <c r="J137" i="28"/>
  <c r="J99" i="27"/>
  <c r="F137" i="28"/>
  <c r="F99" i="27"/>
  <c r="B137" i="28"/>
  <c r="B99" i="27"/>
  <c r="N136" i="28"/>
  <c r="N98" i="27"/>
  <c r="J136" i="28"/>
  <c r="J98" i="27"/>
  <c r="F136" i="28"/>
  <c r="F98" i="27"/>
  <c r="B136" i="28"/>
  <c r="B98" i="27"/>
  <c r="N135" i="28"/>
  <c r="N97" i="27"/>
  <c r="J135" i="28"/>
  <c r="J97" i="27"/>
  <c r="F135" i="28"/>
  <c r="F97" i="27"/>
  <c r="B135" i="28"/>
  <c r="B97" i="27"/>
  <c r="N134" i="28"/>
  <c r="N96" i="27"/>
  <c r="J134" i="28"/>
  <c r="J96" i="27"/>
  <c r="F134" i="28"/>
  <c r="F96" i="27"/>
  <c r="B134" i="28"/>
  <c r="B96" i="27"/>
  <c r="G123" i="29"/>
  <c r="E107" i="29"/>
  <c r="M122" i="33"/>
  <c r="M122" i="32"/>
  <c r="I122" i="33"/>
  <c r="I122" i="32"/>
  <c r="Q121" i="33"/>
  <c r="Q121" i="32"/>
  <c r="I121" i="33"/>
  <c r="I121" i="32"/>
  <c r="Q120" i="33"/>
  <c r="Q120" i="32"/>
  <c r="M120" i="33"/>
  <c r="M120" i="32"/>
  <c r="Q119" i="33"/>
  <c r="Q119" i="32"/>
  <c r="M119" i="33"/>
  <c r="M119" i="32"/>
  <c r="I119" i="33"/>
  <c r="I119" i="32"/>
  <c r="M118" i="33"/>
  <c r="M118" i="32"/>
  <c r="I118" i="33"/>
  <c r="I118" i="32"/>
  <c r="Q117" i="33"/>
  <c r="Q117" i="32"/>
  <c r="I117" i="33"/>
  <c r="I117" i="32"/>
  <c r="Q112" i="33"/>
  <c r="Q112" i="32"/>
  <c r="M112" i="33"/>
  <c r="M112" i="32"/>
  <c r="Q118" i="32"/>
  <c r="G50" i="35"/>
  <c r="N67" i="35"/>
  <c r="N82" i="36"/>
  <c r="N82" i="35"/>
  <c r="J67" i="35"/>
  <c r="J82" i="35"/>
  <c r="J66" i="35"/>
  <c r="J81" i="35"/>
  <c r="J81" i="36"/>
  <c r="B66" i="35"/>
  <c r="B81" i="35"/>
  <c r="G83" i="33"/>
  <c r="N75" i="37"/>
  <c r="N54" i="37"/>
  <c r="J75" i="37"/>
  <c r="J54" i="37"/>
  <c r="F75" i="37"/>
  <c r="F54" i="37"/>
  <c r="B54" i="37"/>
  <c r="B75" i="37"/>
  <c r="J53" i="37"/>
  <c r="J74" i="37"/>
  <c r="B53" i="37"/>
  <c r="B74" i="37"/>
  <c r="N73" i="37"/>
  <c r="N52" i="37"/>
  <c r="J52" i="37"/>
  <c r="J73" i="37"/>
  <c r="F73" i="37"/>
  <c r="F52" i="37"/>
  <c r="B52" i="37"/>
  <c r="B73" i="37"/>
  <c r="J51" i="37"/>
  <c r="J72" i="37"/>
  <c r="B51" i="37"/>
  <c r="B72" i="37"/>
  <c r="H203" i="24"/>
  <c r="P202" i="24"/>
  <c r="H202" i="24"/>
  <c r="D202" i="24"/>
  <c r="P200" i="24"/>
  <c r="L200" i="24"/>
  <c r="H200" i="24"/>
  <c r="D200" i="24"/>
  <c r="P199" i="24"/>
  <c r="L199" i="24"/>
  <c r="H199" i="24"/>
  <c r="D199" i="24"/>
  <c r="P198" i="24"/>
  <c r="L198" i="24"/>
  <c r="H198" i="24"/>
  <c r="D198" i="24"/>
  <c r="P197" i="24"/>
  <c r="L197" i="24"/>
  <c r="H197" i="24"/>
  <c r="D197" i="24"/>
  <c r="P196" i="24"/>
  <c r="L196" i="24"/>
  <c r="H196" i="24"/>
  <c r="D196" i="24"/>
  <c r="P195" i="24"/>
  <c r="L195" i="24"/>
  <c r="H195" i="24"/>
  <c r="D195" i="24"/>
  <c r="P194" i="24"/>
  <c r="L194" i="24"/>
  <c r="H194" i="24"/>
  <c r="D194" i="24"/>
  <c r="P193" i="24"/>
  <c r="L193" i="24"/>
  <c r="H193" i="24"/>
  <c r="D193" i="24"/>
  <c r="P192" i="24"/>
  <c r="L192" i="24"/>
  <c r="H192" i="24"/>
  <c r="D192" i="24"/>
  <c r="P191" i="24"/>
  <c r="L191" i="24"/>
  <c r="H191" i="24"/>
  <c r="D191" i="24"/>
  <c r="P189" i="24"/>
  <c r="L189" i="24"/>
  <c r="H189" i="24"/>
  <c r="D189" i="24"/>
  <c r="P188" i="24"/>
  <c r="L188" i="24"/>
  <c r="H188" i="24"/>
  <c r="D188" i="24"/>
  <c r="P187" i="24"/>
  <c r="L187" i="24"/>
  <c r="H187" i="24"/>
  <c r="D187" i="24"/>
  <c r="P186" i="24"/>
  <c r="L186" i="24"/>
  <c r="H186" i="24"/>
  <c r="D186" i="24"/>
  <c r="P185" i="24"/>
  <c r="L185" i="24"/>
  <c r="H185" i="24"/>
  <c r="D185" i="24"/>
  <c r="P184" i="24"/>
  <c r="L184" i="24"/>
  <c r="H184" i="24"/>
  <c r="D184" i="24"/>
  <c r="P183" i="24"/>
  <c r="L183" i="24"/>
  <c r="H183" i="24"/>
  <c r="D183" i="24"/>
  <c r="P182" i="24"/>
  <c r="L182" i="24"/>
  <c r="H182" i="24"/>
  <c r="D182" i="24"/>
  <c r="P181" i="24"/>
  <c r="L181" i="24"/>
  <c r="H181" i="24"/>
  <c r="D181" i="24"/>
  <c r="P180" i="24"/>
  <c r="L180" i="24"/>
  <c r="H180" i="24"/>
  <c r="D180" i="24"/>
  <c r="O206" i="25"/>
  <c r="K206" i="25"/>
  <c r="G206" i="25"/>
  <c r="C206" i="25"/>
  <c r="O205" i="25"/>
  <c r="K205" i="25"/>
  <c r="G205" i="25"/>
  <c r="C205" i="25"/>
  <c r="O204" i="25"/>
  <c r="K204" i="25"/>
  <c r="G204" i="25"/>
  <c r="C204" i="25"/>
  <c r="O203" i="25"/>
  <c r="K203" i="25"/>
  <c r="G203" i="25"/>
  <c r="C203" i="25"/>
  <c r="Q51" i="26"/>
  <c r="M51" i="26"/>
  <c r="I51" i="26"/>
  <c r="E51" i="26"/>
  <c r="I158" i="27"/>
  <c r="M151" i="27"/>
  <c r="M150" i="27"/>
  <c r="M149" i="27"/>
  <c r="M148" i="27"/>
  <c r="M147" i="27"/>
  <c r="M146" i="27"/>
  <c r="M145" i="27"/>
  <c r="M144" i="27"/>
  <c r="Q140" i="27"/>
  <c r="Q138" i="27"/>
  <c r="Q119" i="27"/>
  <c r="M119" i="27"/>
  <c r="I119" i="27"/>
  <c r="E119" i="27"/>
  <c r="Q116" i="27"/>
  <c r="M116" i="27"/>
  <c r="I116" i="27"/>
  <c r="E116" i="27"/>
  <c r="Q113" i="27"/>
  <c r="M113" i="27"/>
  <c r="I113" i="27"/>
  <c r="E113" i="27"/>
  <c r="Q112" i="27"/>
  <c r="Q107" i="27" s="1"/>
  <c r="M112" i="27"/>
  <c r="I112" i="27"/>
  <c r="E112" i="27"/>
  <c r="O159" i="27"/>
  <c r="K159" i="27"/>
  <c r="G159" i="27"/>
  <c r="C159" i="27"/>
  <c r="O157" i="27"/>
  <c r="K157" i="27"/>
  <c r="G157" i="27"/>
  <c r="C157" i="27"/>
  <c r="O156" i="27"/>
  <c r="K156" i="27"/>
  <c r="G156" i="27"/>
  <c r="C156" i="27"/>
  <c r="O155" i="27"/>
  <c r="K155" i="27"/>
  <c r="G155" i="27"/>
  <c r="C155" i="27"/>
  <c r="O154" i="27"/>
  <c r="K154" i="27"/>
  <c r="G154" i="27"/>
  <c r="C154" i="27"/>
  <c r="O147" i="27"/>
  <c r="K147" i="27"/>
  <c r="G147" i="27"/>
  <c r="C147" i="27"/>
  <c r="O146" i="27"/>
  <c r="K146" i="27"/>
  <c r="G146" i="27"/>
  <c r="C146" i="27"/>
  <c r="O145" i="27"/>
  <c r="K145" i="27"/>
  <c r="G145" i="27"/>
  <c r="C145" i="27"/>
  <c r="O144" i="27"/>
  <c r="K144" i="27"/>
  <c r="G144" i="27"/>
  <c r="C144" i="27"/>
  <c r="O141" i="27"/>
  <c r="K141" i="27"/>
  <c r="G141" i="27"/>
  <c r="C141" i="27"/>
  <c r="O139" i="27"/>
  <c r="K139" i="27"/>
  <c r="G139" i="27"/>
  <c r="C139" i="27"/>
  <c r="O137" i="27"/>
  <c r="K137" i="27"/>
  <c r="G137" i="27"/>
  <c r="C137" i="27"/>
  <c r="O136" i="27"/>
  <c r="K136" i="27"/>
  <c r="G136" i="27"/>
  <c r="C136" i="27"/>
  <c r="O135" i="27"/>
  <c r="K135" i="27"/>
  <c r="G135" i="27"/>
  <c r="C135" i="27"/>
  <c r="O134" i="27"/>
  <c r="K134" i="27"/>
  <c r="G134" i="27"/>
  <c r="C134" i="27"/>
  <c r="F123" i="28"/>
  <c r="B123" i="28"/>
  <c r="N107" i="28"/>
  <c r="F107" i="28"/>
  <c r="B107" i="28"/>
  <c r="N95" i="28"/>
  <c r="J95" i="28"/>
  <c r="F95" i="28"/>
  <c r="B158" i="29"/>
  <c r="B157" i="29"/>
  <c r="B156" i="29"/>
  <c r="B155" i="29"/>
  <c r="M107" i="29"/>
  <c r="O95" i="29"/>
  <c r="P158" i="29"/>
  <c r="L158" i="29"/>
  <c r="H158" i="29"/>
  <c r="D158" i="29"/>
  <c r="P127" i="29"/>
  <c r="P157" i="29"/>
  <c r="L127" i="29"/>
  <c r="L157" i="29"/>
  <c r="H127" i="29"/>
  <c r="H157" i="29"/>
  <c r="D127" i="29"/>
  <c r="D157" i="29"/>
  <c r="P126" i="29"/>
  <c r="P156" i="29"/>
  <c r="L126" i="29"/>
  <c r="L156" i="29"/>
  <c r="H126" i="29"/>
  <c r="H156" i="29"/>
  <c r="D126" i="29"/>
  <c r="D156" i="29"/>
  <c r="P125" i="29"/>
  <c r="P155" i="29"/>
  <c r="L125" i="29"/>
  <c r="L155" i="29"/>
  <c r="H125" i="29"/>
  <c r="H155" i="29"/>
  <c r="D125" i="29"/>
  <c r="D155" i="29"/>
  <c r="P124" i="29"/>
  <c r="P154" i="29"/>
  <c r="L124" i="29"/>
  <c r="L154" i="29"/>
  <c r="H124" i="29"/>
  <c r="H154" i="29"/>
  <c r="D124" i="29"/>
  <c r="D154" i="29"/>
  <c r="P151" i="29"/>
  <c r="L151" i="29"/>
  <c r="L119" i="29"/>
  <c r="H151" i="29"/>
  <c r="D151" i="29"/>
  <c r="D119" i="29"/>
  <c r="P150" i="29"/>
  <c r="L150" i="29"/>
  <c r="L116" i="29"/>
  <c r="H150" i="29"/>
  <c r="D150" i="29"/>
  <c r="D116" i="29"/>
  <c r="P149" i="29"/>
  <c r="L149" i="29"/>
  <c r="L113" i="29"/>
  <c r="H149" i="29"/>
  <c r="D149" i="29"/>
  <c r="D113" i="29"/>
  <c r="P148" i="29"/>
  <c r="L148" i="29"/>
  <c r="L112" i="29"/>
  <c r="H148" i="29"/>
  <c r="D148" i="29"/>
  <c r="D112" i="29"/>
  <c r="L147" i="29"/>
  <c r="L111" i="29"/>
  <c r="D147" i="29"/>
  <c r="D111" i="29"/>
  <c r="L146" i="29"/>
  <c r="L110" i="29"/>
  <c r="D146" i="29"/>
  <c r="D110" i="29"/>
  <c r="L145" i="29"/>
  <c r="L109" i="29"/>
  <c r="D145" i="29"/>
  <c r="D109" i="29"/>
  <c r="L144" i="29"/>
  <c r="L108" i="29"/>
  <c r="D144" i="29"/>
  <c r="D108" i="29"/>
  <c r="P105" i="29"/>
  <c r="P141" i="29"/>
  <c r="L105" i="29"/>
  <c r="L141" i="29"/>
  <c r="H105" i="29"/>
  <c r="H141" i="29"/>
  <c r="D105" i="29"/>
  <c r="D141" i="29"/>
  <c r="P140" i="29"/>
  <c r="L140" i="29"/>
  <c r="H140" i="29"/>
  <c r="D140" i="29"/>
  <c r="P138" i="29"/>
  <c r="L138" i="29"/>
  <c r="H138" i="29"/>
  <c r="D138" i="29"/>
  <c r="O34" i="30"/>
  <c r="O35" i="30"/>
  <c r="G34" i="30"/>
  <c r="G35" i="30"/>
  <c r="Q34" i="30"/>
  <c r="M34" i="30"/>
  <c r="I34" i="30"/>
  <c r="E34" i="30"/>
  <c r="I123" i="32"/>
  <c r="P108" i="33"/>
  <c r="P123" i="33"/>
  <c r="L108" i="33"/>
  <c r="L123" i="33"/>
  <c r="H108" i="33"/>
  <c r="H123" i="33"/>
  <c r="D108" i="33"/>
  <c r="D123" i="33"/>
  <c r="P87" i="33"/>
  <c r="P116" i="33"/>
  <c r="L87" i="33"/>
  <c r="L116" i="33"/>
  <c r="H87" i="33"/>
  <c r="H116" i="33"/>
  <c r="D87" i="33"/>
  <c r="D116" i="33"/>
  <c r="P86" i="33"/>
  <c r="P115" i="33"/>
  <c r="L86" i="33"/>
  <c r="L115" i="33"/>
  <c r="H86" i="33"/>
  <c r="H115" i="33"/>
  <c r="D86" i="33"/>
  <c r="D115" i="33"/>
  <c r="P85" i="33"/>
  <c r="P114" i="33"/>
  <c r="L85" i="33"/>
  <c r="L114" i="33"/>
  <c r="H85" i="33"/>
  <c r="H114" i="33"/>
  <c r="D85" i="33"/>
  <c r="D114" i="33"/>
  <c r="P84" i="33"/>
  <c r="P113" i="33"/>
  <c r="L84" i="33"/>
  <c r="L113" i="33"/>
  <c r="H84" i="33"/>
  <c r="H113" i="33"/>
  <c r="D84" i="33"/>
  <c r="D113" i="33"/>
  <c r="L35" i="34"/>
  <c r="B35" i="34"/>
  <c r="N37" i="34"/>
  <c r="N175" i="6" s="1"/>
  <c r="J37" i="34"/>
  <c r="J175" i="6" s="1"/>
  <c r="F37" i="34"/>
  <c r="F175" i="6" s="1"/>
  <c r="B37" i="34"/>
  <c r="B175" i="6" s="1"/>
  <c r="B79" i="35"/>
  <c r="J76" i="35"/>
  <c r="N73" i="35"/>
  <c r="F51" i="37"/>
  <c r="G35" i="38"/>
  <c r="J203" i="24"/>
  <c r="B203" i="24"/>
  <c r="J202" i="24"/>
  <c r="O51" i="26"/>
  <c r="K51" i="26"/>
  <c r="G51" i="26"/>
  <c r="C51" i="26"/>
  <c r="P123" i="28"/>
  <c r="H123" i="28"/>
  <c r="D123" i="28"/>
  <c r="H107" i="28"/>
  <c r="D107" i="28"/>
  <c r="L95" i="28"/>
  <c r="O123" i="29"/>
  <c r="C95" i="29"/>
  <c r="N158" i="29"/>
  <c r="J158" i="29"/>
  <c r="F158" i="29"/>
  <c r="N124" i="29"/>
  <c r="N154" i="29"/>
  <c r="J124" i="29"/>
  <c r="J154" i="29"/>
  <c r="F124" i="29"/>
  <c r="F154" i="29"/>
  <c r="B124" i="29"/>
  <c r="B154" i="29"/>
  <c r="B76" i="26"/>
  <c r="B173" i="6" s="1"/>
  <c r="N151" i="29"/>
  <c r="J151" i="29"/>
  <c r="F151" i="29"/>
  <c r="N150" i="29"/>
  <c r="J150" i="29"/>
  <c r="F150" i="29"/>
  <c r="B150" i="29"/>
  <c r="N149" i="29"/>
  <c r="J149" i="29"/>
  <c r="F149" i="29"/>
  <c r="N148" i="29"/>
  <c r="J148" i="29"/>
  <c r="F148" i="29"/>
  <c r="B58" i="26"/>
  <c r="B117" i="6" s="1"/>
  <c r="B143" i="29"/>
  <c r="N105" i="29"/>
  <c r="N141" i="29"/>
  <c r="J105" i="29"/>
  <c r="J141" i="29"/>
  <c r="F105" i="29"/>
  <c r="F141" i="29"/>
  <c r="B105" i="29"/>
  <c r="B141" i="29"/>
  <c r="N140" i="29"/>
  <c r="J140" i="29"/>
  <c r="F140" i="29"/>
  <c r="N138" i="29"/>
  <c r="J138" i="29"/>
  <c r="F138" i="29"/>
  <c r="B74" i="26"/>
  <c r="B171" i="6" s="1"/>
  <c r="I83" i="33"/>
  <c r="N123" i="33"/>
  <c r="N108" i="33"/>
  <c r="J123" i="33"/>
  <c r="J108" i="33"/>
  <c r="F123" i="33"/>
  <c r="F108" i="33"/>
  <c r="B123" i="33"/>
  <c r="B108" i="33"/>
  <c r="B89" i="33"/>
  <c r="B118" i="33"/>
  <c r="N87" i="33"/>
  <c r="N116" i="33"/>
  <c r="J87" i="33"/>
  <c r="J116" i="33"/>
  <c r="F87" i="33"/>
  <c r="F116" i="33"/>
  <c r="B87" i="33"/>
  <c r="B116" i="33"/>
  <c r="N86" i="33"/>
  <c r="N115" i="33"/>
  <c r="J86" i="33"/>
  <c r="J115" i="33"/>
  <c r="F86" i="33"/>
  <c r="F115" i="33"/>
  <c r="B86" i="33"/>
  <c r="B115" i="33"/>
  <c r="N85" i="33"/>
  <c r="N114" i="33"/>
  <c r="J85" i="33"/>
  <c r="J114" i="33"/>
  <c r="F85" i="33"/>
  <c r="F114" i="33"/>
  <c r="B85" i="33"/>
  <c r="B114" i="33"/>
  <c r="N84" i="33"/>
  <c r="N113" i="33"/>
  <c r="J84" i="33"/>
  <c r="J113" i="33"/>
  <c r="F84" i="33"/>
  <c r="F113" i="33"/>
  <c r="B84" i="33"/>
  <c r="B113" i="33"/>
  <c r="F53" i="37"/>
  <c r="Q35" i="38"/>
  <c r="Q37" i="38"/>
  <c r="Q176" i="6" s="1"/>
  <c r="Q34" i="38"/>
  <c r="M37" i="38"/>
  <c r="M176" i="6" s="1"/>
  <c r="M35" i="38"/>
  <c r="I34" i="38"/>
  <c r="I37" i="38"/>
  <c r="I176" i="6" s="1"/>
  <c r="I35" i="38"/>
  <c r="E35" i="38"/>
  <c r="E37" i="38"/>
  <c r="E176" i="6" s="1"/>
  <c r="E34" i="38"/>
  <c r="O36" i="38"/>
  <c r="O35" i="38"/>
  <c r="K35" i="38"/>
  <c r="K36" i="38"/>
  <c r="P82" i="40"/>
  <c r="P67" i="39"/>
  <c r="L82" i="40"/>
  <c r="L67" i="39"/>
  <c r="H82" i="40"/>
  <c r="H67" i="39"/>
  <c r="D82" i="40"/>
  <c r="D67" i="39"/>
  <c r="P81" i="40"/>
  <c r="P66" i="39"/>
  <c r="L81" i="40"/>
  <c r="L66" i="39"/>
  <c r="H81" i="40"/>
  <c r="H66" i="39"/>
  <c r="D81" i="40"/>
  <c r="D66" i="39"/>
  <c r="P80" i="40"/>
  <c r="P80" i="41"/>
  <c r="L80" i="40"/>
  <c r="L80" i="41"/>
  <c r="L65" i="39"/>
  <c r="H80" i="40"/>
  <c r="H65" i="39"/>
  <c r="H80" i="41"/>
  <c r="D80" i="40"/>
  <c r="D80" i="41"/>
  <c r="P79" i="40"/>
  <c r="P79" i="41"/>
  <c r="P62" i="39"/>
  <c r="L79" i="40"/>
  <c r="L79" i="41"/>
  <c r="H79" i="40"/>
  <c r="H62" i="39"/>
  <c r="D79" i="40"/>
  <c r="D79" i="41"/>
  <c r="D62" i="39"/>
  <c r="P78" i="40"/>
  <c r="P78" i="41"/>
  <c r="L78" i="40"/>
  <c r="L78" i="41"/>
  <c r="L59" i="39"/>
  <c r="H78" i="40"/>
  <c r="H59" i="39"/>
  <c r="H78" i="41"/>
  <c r="D78" i="40"/>
  <c r="D78" i="41"/>
  <c r="D59" i="39"/>
  <c r="P77" i="40"/>
  <c r="P77" i="41"/>
  <c r="P56" i="39"/>
  <c r="L77" i="40"/>
  <c r="L77" i="41"/>
  <c r="L56" i="39"/>
  <c r="H77" i="40"/>
  <c r="H56" i="39"/>
  <c r="D77" i="40"/>
  <c r="D77" i="41"/>
  <c r="D56" i="39"/>
  <c r="P76" i="40"/>
  <c r="P76" i="41"/>
  <c r="P55" i="39"/>
  <c r="L76" i="40"/>
  <c r="L76" i="41"/>
  <c r="L55" i="39"/>
  <c r="H76" i="40"/>
  <c r="H55" i="39"/>
  <c r="H76" i="41"/>
  <c r="D76" i="40"/>
  <c r="D76" i="41"/>
  <c r="P75" i="40"/>
  <c r="P54" i="39"/>
  <c r="H75" i="40"/>
  <c r="H54" i="39"/>
  <c r="D75" i="40"/>
  <c r="D54" i="39"/>
  <c r="P74" i="40"/>
  <c r="P53" i="39"/>
  <c r="L74" i="40"/>
  <c r="L53" i="39"/>
  <c r="H74" i="40"/>
  <c r="H53" i="39"/>
  <c r="D74" i="40"/>
  <c r="D53" i="39"/>
  <c r="P73" i="40"/>
  <c r="P52" i="39"/>
  <c r="H73" i="40"/>
  <c r="H52" i="39"/>
  <c r="D73" i="40"/>
  <c r="D52" i="39"/>
  <c r="L72" i="40"/>
  <c r="L51" i="39"/>
  <c r="H72" i="40"/>
  <c r="H51" i="39"/>
  <c r="D72" i="40"/>
  <c r="D51" i="39"/>
  <c r="P71" i="40"/>
  <c r="P71" i="41"/>
  <c r="L71" i="40"/>
  <c r="L71" i="41"/>
  <c r="H71" i="40"/>
  <c r="H71" i="41"/>
  <c r="D71" i="40"/>
  <c r="D71" i="41"/>
  <c r="H77" i="41"/>
  <c r="N82" i="40"/>
  <c r="N67" i="39"/>
  <c r="F82" i="40"/>
  <c r="F67" i="39"/>
  <c r="N81" i="40"/>
  <c r="N66" i="39"/>
  <c r="J81" i="40"/>
  <c r="J66" i="39"/>
  <c r="F81" i="40"/>
  <c r="F66" i="39"/>
  <c r="B81" i="40"/>
  <c r="B66" i="39"/>
  <c r="N80" i="40"/>
  <c r="N65" i="39"/>
  <c r="J80" i="40"/>
  <c r="J65" i="39"/>
  <c r="F80" i="40"/>
  <c r="F65" i="39"/>
  <c r="B80" i="40"/>
  <c r="B65" i="39"/>
  <c r="N79" i="40"/>
  <c r="N62" i="39"/>
  <c r="J79" i="40"/>
  <c r="J62" i="39"/>
  <c r="F79" i="40"/>
  <c r="F62" i="39"/>
  <c r="B79" i="40"/>
  <c r="B62" i="39"/>
  <c r="N78" i="40"/>
  <c r="N59" i="39"/>
  <c r="J78" i="40"/>
  <c r="J59" i="39"/>
  <c r="F78" i="40"/>
  <c r="F59" i="39"/>
  <c r="B78" i="40"/>
  <c r="B59" i="39"/>
  <c r="N77" i="40"/>
  <c r="N56" i="39"/>
  <c r="J77" i="40"/>
  <c r="J56" i="39"/>
  <c r="F77" i="40"/>
  <c r="F56" i="39"/>
  <c r="B77" i="40"/>
  <c r="B56" i="39"/>
  <c r="N76" i="40"/>
  <c r="N55" i="39"/>
  <c r="J76" i="40"/>
  <c r="J55" i="39"/>
  <c r="F76" i="40"/>
  <c r="F55" i="39"/>
  <c r="B76" i="40"/>
  <c r="B55" i="39"/>
  <c r="N75" i="40"/>
  <c r="N54" i="39"/>
  <c r="J75" i="40"/>
  <c r="J54" i="39"/>
  <c r="F75" i="40"/>
  <c r="F54" i="39"/>
  <c r="B75" i="40"/>
  <c r="B54" i="39"/>
  <c r="N74" i="40"/>
  <c r="N53" i="39"/>
  <c r="J74" i="40"/>
  <c r="J53" i="39"/>
  <c r="F74" i="40"/>
  <c r="F53" i="39"/>
  <c r="B74" i="40"/>
  <c r="B53" i="39"/>
  <c r="N73" i="40"/>
  <c r="N52" i="39"/>
  <c r="J73" i="40"/>
  <c r="J52" i="39"/>
  <c r="F73" i="40"/>
  <c r="F52" i="39"/>
  <c r="B73" i="40"/>
  <c r="B52" i="39"/>
  <c r="N72" i="40"/>
  <c r="N51" i="39"/>
  <c r="J72" i="40"/>
  <c r="J51" i="39"/>
  <c r="F72" i="40"/>
  <c r="F51" i="39"/>
  <c r="B72" i="40"/>
  <c r="B51" i="39"/>
  <c r="O106" i="53"/>
  <c r="O91" i="53"/>
  <c r="K106" i="53"/>
  <c r="K91" i="53"/>
  <c r="G90" i="53"/>
  <c r="G105" i="53"/>
  <c r="O99" i="53"/>
  <c r="O76" i="53"/>
  <c r="K99" i="53"/>
  <c r="K76" i="53"/>
  <c r="C99" i="53"/>
  <c r="C76" i="53"/>
  <c r="O98" i="53"/>
  <c r="O75" i="53"/>
  <c r="K98" i="53"/>
  <c r="K75" i="53"/>
  <c r="C98" i="53"/>
  <c r="C75" i="53"/>
  <c r="O97" i="53"/>
  <c r="O74" i="53"/>
  <c r="K97" i="53"/>
  <c r="K74" i="53"/>
  <c r="C97" i="53"/>
  <c r="C74" i="53"/>
  <c r="O96" i="53"/>
  <c r="O73" i="53"/>
  <c r="K96" i="53"/>
  <c r="K73" i="53"/>
  <c r="C96" i="53"/>
  <c r="C73" i="53"/>
  <c r="J80" i="35"/>
  <c r="N79" i="35"/>
  <c r="N78" i="35"/>
  <c r="B78" i="35"/>
  <c r="J77" i="35"/>
  <c r="N76" i="36"/>
  <c r="N76" i="35"/>
  <c r="B76" i="35"/>
  <c r="J54" i="35"/>
  <c r="J75" i="35"/>
  <c r="N53" i="35"/>
  <c r="N74" i="35"/>
  <c r="B53" i="35"/>
  <c r="B74" i="36"/>
  <c r="B74" i="35"/>
  <c r="J52" i="35"/>
  <c r="J73" i="35"/>
  <c r="N51" i="35"/>
  <c r="N72" i="35"/>
  <c r="B51" i="35"/>
  <c r="B72" i="35"/>
  <c r="N71" i="37"/>
  <c r="J71" i="37"/>
  <c r="J71" i="36"/>
  <c r="F71" i="37"/>
  <c r="B71" i="37"/>
  <c r="N74" i="36"/>
  <c r="B67" i="39"/>
  <c r="M159" i="29"/>
  <c r="E159" i="29"/>
  <c r="O107" i="29"/>
  <c r="M95" i="29"/>
  <c r="J35" i="30"/>
  <c r="B121" i="31"/>
  <c r="B117" i="31"/>
  <c r="B83" i="31"/>
  <c r="B123" i="32"/>
  <c r="B122" i="32"/>
  <c r="B118" i="32"/>
  <c r="B116" i="32"/>
  <c r="B115" i="32"/>
  <c r="B114" i="32"/>
  <c r="B113" i="32"/>
  <c r="N112" i="32"/>
  <c r="F112" i="32"/>
  <c r="O123" i="32"/>
  <c r="K123" i="32"/>
  <c r="G123" i="32"/>
  <c r="C123" i="32"/>
  <c r="O122" i="32"/>
  <c r="K122" i="32"/>
  <c r="G122" i="32"/>
  <c r="C122" i="32"/>
  <c r="O121" i="32"/>
  <c r="K121" i="32"/>
  <c r="G121" i="32"/>
  <c r="C121" i="32"/>
  <c r="O120" i="32"/>
  <c r="K120" i="32"/>
  <c r="G120" i="32"/>
  <c r="C120" i="32"/>
  <c r="O119" i="32"/>
  <c r="K119" i="32"/>
  <c r="G119" i="32"/>
  <c r="C119" i="32"/>
  <c r="O118" i="32"/>
  <c r="K118" i="32"/>
  <c r="G118" i="32"/>
  <c r="C118" i="32"/>
  <c r="O117" i="32"/>
  <c r="K117" i="32"/>
  <c r="G117" i="32"/>
  <c r="C117" i="32"/>
  <c r="O116" i="32"/>
  <c r="K116" i="32"/>
  <c r="G116" i="32"/>
  <c r="C116" i="32"/>
  <c r="O115" i="32"/>
  <c r="K115" i="32"/>
  <c r="G115" i="32"/>
  <c r="C115" i="32"/>
  <c r="O114" i="32"/>
  <c r="K114" i="32"/>
  <c r="G114" i="32"/>
  <c r="C114" i="32"/>
  <c r="O113" i="32"/>
  <c r="K113" i="32"/>
  <c r="G113" i="32"/>
  <c r="C113" i="32"/>
  <c r="O112" i="32"/>
  <c r="K112" i="32"/>
  <c r="G112" i="32"/>
  <c r="C112" i="32"/>
  <c r="Q82" i="36"/>
  <c r="M82" i="36"/>
  <c r="I82" i="36"/>
  <c r="E82" i="36"/>
  <c r="Q81" i="36"/>
  <c r="M81" i="36"/>
  <c r="I81" i="36"/>
  <c r="E81" i="36"/>
  <c r="Q80" i="36"/>
  <c r="M80" i="36"/>
  <c r="I80" i="36"/>
  <c r="E80" i="36"/>
  <c r="Q79" i="36"/>
  <c r="M79" i="36"/>
  <c r="I79" i="36"/>
  <c r="E79" i="36"/>
  <c r="Q78" i="36"/>
  <c r="M78" i="36"/>
  <c r="I78" i="36"/>
  <c r="E78" i="36"/>
  <c r="Q77" i="36"/>
  <c r="M77" i="36"/>
  <c r="I77" i="36"/>
  <c r="E77" i="36"/>
  <c r="Q76" i="36"/>
  <c r="M76" i="36"/>
  <c r="I76" i="36"/>
  <c r="E76" i="36"/>
  <c r="Q75" i="36"/>
  <c r="M75" i="36"/>
  <c r="I75" i="36"/>
  <c r="E75" i="36"/>
  <c r="Q74" i="36"/>
  <c r="M74" i="36"/>
  <c r="I74" i="36"/>
  <c r="E74" i="36"/>
  <c r="Q73" i="36"/>
  <c r="M73" i="36"/>
  <c r="I73" i="36"/>
  <c r="E73" i="36"/>
  <c r="Q72" i="36"/>
  <c r="M72" i="36"/>
  <c r="I72" i="36"/>
  <c r="E72" i="36"/>
  <c r="Q71" i="36"/>
  <c r="M71" i="36"/>
  <c r="I71" i="36"/>
  <c r="E71" i="36"/>
  <c r="N80" i="36"/>
  <c r="B78" i="36"/>
  <c r="J75" i="36"/>
  <c r="N72" i="36"/>
  <c r="Q80" i="37"/>
  <c r="E79" i="37"/>
  <c r="I77" i="37"/>
  <c r="E76" i="37"/>
  <c r="M80" i="37"/>
  <c r="Q79" i="37"/>
  <c r="M79" i="37"/>
  <c r="M78" i="37"/>
  <c r="I78" i="37"/>
  <c r="M77" i="37"/>
  <c r="M76" i="37"/>
  <c r="M71" i="37"/>
  <c r="N35" i="38"/>
  <c r="F35" i="38"/>
  <c r="B50" i="40"/>
  <c r="Q123" i="29"/>
  <c r="G107" i="29"/>
  <c r="Q95" i="29"/>
  <c r="P112" i="32"/>
  <c r="L112" i="32"/>
  <c r="H112" i="32"/>
  <c r="D112" i="32"/>
  <c r="E123" i="32"/>
  <c r="E122" i="32"/>
  <c r="E121" i="32"/>
  <c r="E120" i="32"/>
  <c r="E119" i="32"/>
  <c r="E118" i="32"/>
  <c r="E117" i="32"/>
  <c r="E116" i="32"/>
  <c r="E115" i="32"/>
  <c r="E114" i="32"/>
  <c r="E113" i="32"/>
  <c r="E112" i="32"/>
  <c r="O82" i="36"/>
  <c r="K82" i="36"/>
  <c r="G82" i="36"/>
  <c r="C82" i="36"/>
  <c r="O81" i="36"/>
  <c r="K81" i="36"/>
  <c r="G81" i="36"/>
  <c r="C81" i="36"/>
  <c r="O80" i="36"/>
  <c r="K80" i="36"/>
  <c r="G80" i="36"/>
  <c r="C80" i="36"/>
  <c r="O79" i="36"/>
  <c r="K79" i="36"/>
  <c r="G79" i="36"/>
  <c r="C79" i="36"/>
  <c r="O78" i="36"/>
  <c r="K78" i="36"/>
  <c r="G78" i="36"/>
  <c r="C78" i="36"/>
  <c r="O77" i="36"/>
  <c r="K77" i="36"/>
  <c r="G77" i="36"/>
  <c r="C77" i="36"/>
  <c r="O76" i="36"/>
  <c r="K76" i="36"/>
  <c r="G76" i="36"/>
  <c r="C76" i="36"/>
  <c r="O75" i="36"/>
  <c r="K75" i="36"/>
  <c r="G75" i="36"/>
  <c r="C75" i="36"/>
  <c r="O74" i="36"/>
  <c r="K74" i="36"/>
  <c r="G74" i="36"/>
  <c r="C74" i="36"/>
  <c r="O73" i="36"/>
  <c r="K73" i="36"/>
  <c r="G73" i="36"/>
  <c r="C73" i="36"/>
  <c r="O72" i="36"/>
  <c r="K72" i="36"/>
  <c r="G72" i="36"/>
  <c r="C72" i="36"/>
  <c r="O71" i="36"/>
  <c r="K71" i="36"/>
  <c r="G71" i="36"/>
  <c r="C71" i="36"/>
  <c r="J36" i="34"/>
  <c r="E80" i="37"/>
  <c r="E78" i="37"/>
  <c r="H50" i="37"/>
  <c r="O80" i="37"/>
  <c r="K80" i="37"/>
  <c r="G80" i="37"/>
  <c r="C80" i="37"/>
  <c r="O79" i="37"/>
  <c r="K79" i="37"/>
  <c r="G79" i="37"/>
  <c r="C79" i="37"/>
  <c r="O78" i="37"/>
  <c r="K78" i="37"/>
  <c r="G78" i="37"/>
  <c r="C78" i="37"/>
  <c r="O77" i="37"/>
  <c r="K77" i="37"/>
  <c r="G77" i="37"/>
  <c r="C77" i="37"/>
  <c r="O76" i="37"/>
  <c r="K76" i="37"/>
  <c r="G76" i="37"/>
  <c r="C76" i="37"/>
  <c r="O71" i="37"/>
  <c r="K71" i="37"/>
  <c r="G71" i="37"/>
  <c r="C71" i="37"/>
  <c r="Q81" i="39"/>
  <c r="I80" i="39"/>
  <c r="Q77" i="39"/>
  <c r="Q76" i="39"/>
  <c r="Q75" i="39"/>
  <c r="Q74" i="39"/>
  <c r="Q73" i="39"/>
  <c r="Q82" i="41"/>
  <c r="M82" i="41"/>
  <c r="I82" i="41"/>
  <c r="E82" i="41"/>
  <c r="Q81" i="41"/>
  <c r="M81" i="41"/>
  <c r="I81" i="41"/>
  <c r="E81" i="41"/>
  <c r="P35" i="42"/>
  <c r="H35" i="42"/>
  <c r="N81" i="43"/>
  <c r="N82" i="43"/>
  <c r="N83" i="43"/>
  <c r="N84" i="43"/>
  <c r="N85" i="43"/>
  <c r="N86" i="43"/>
  <c r="N87" i="43"/>
  <c r="N88" i="43"/>
  <c r="N89" i="43"/>
  <c r="N90" i="43"/>
  <c r="J81" i="43"/>
  <c r="J82" i="43"/>
  <c r="J83" i="43"/>
  <c r="J84" i="43"/>
  <c r="J85" i="43"/>
  <c r="J86" i="43"/>
  <c r="J87" i="43"/>
  <c r="J88" i="43"/>
  <c r="J89" i="43"/>
  <c r="J90" i="43"/>
  <c r="F81" i="43"/>
  <c r="F82" i="43"/>
  <c r="F83" i="43"/>
  <c r="F84" i="43"/>
  <c r="F85" i="43"/>
  <c r="F86" i="43"/>
  <c r="F87" i="43"/>
  <c r="F88" i="43"/>
  <c r="F89" i="43"/>
  <c r="F90" i="43"/>
  <c r="B81" i="43"/>
  <c r="B82" i="43"/>
  <c r="B83" i="43"/>
  <c r="B84" i="43"/>
  <c r="B85" i="43"/>
  <c r="B86" i="43"/>
  <c r="B87" i="43"/>
  <c r="B88" i="43"/>
  <c r="B89" i="43"/>
  <c r="B90" i="43"/>
  <c r="H90" i="43"/>
  <c r="H89" i="43"/>
  <c r="H88" i="43"/>
  <c r="H87" i="43"/>
  <c r="H86" i="43"/>
  <c r="H85" i="43"/>
  <c r="H84" i="43"/>
  <c r="H83" i="43"/>
  <c r="H82" i="43"/>
  <c r="Q86" i="44"/>
  <c r="Q84" i="44"/>
  <c r="Q83" i="44"/>
  <c r="Q82" i="44"/>
  <c r="Q81" i="44"/>
  <c r="Q80" i="44"/>
  <c r="P90" i="45"/>
  <c r="L90" i="45"/>
  <c r="H90" i="45"/>
  <c r="D90" i="45"/>
  <c r="K89" i="45"/>
  <c r="P88" i="45"/>
  <c r="L88" i="45"/>
  <c r="H88" i="45"/>
  <c r="D88" i="45"/>
  <c r="K87" i="45"/>
  <c r="K86" i="45"/>
  <c r="K85" i="45"/>
  <c r="K80" i="45"/>
  <c r="H62" i="45"/>
  <c r="P50" i="40"/>
  <c r="P90" i="43"/>
  <c r="P89" i="43"/>
  <c r="P88" i="43"/>
  <c r="P87" i="43"/>
  <c r="P86" i="43"/>
  <c r="P85" i="43"/>
  <c r="P84" i="43"/>
  <c r="P83" i="43"/>
  <c r="P82" i="43"/>
  <c r="Q90" i="44"/>
  <c r="Q76" i="43"/>
  <c r="M90" i="44"/>
  <c r="M76" i="43"/>
  <c r="I90" i="44"/>
  <c r="I76" i="43"/>
  <c r="E90" i="44"/>
  <c r="E76" i="43"/>
  <c r="Q89" i="44"/>
  <c r="Q89" i="45"/>
  <c r="Q71" i="43"/>
  <c r="M89" i="44"/>
  <c r="M71" i="43"/>
  <c r="M89" i="45"/>
  <c r="I89" i="44"/>
  <c r="I89" i="45"/>
  <c r="I71" i="43"/>
  <c r="E89" i="44"/>
  <c r="E71" i="43"/>
  <c r="E89" i="45"/>
  <c r="Q88" i="44"/>
  <c r="Q70" i="43"/>
  <c r="M88" i="44"/>
  <c r="M70" i="43"/>
  <c r="I88" i="44"/>
  <c r="I70" i="43"/>
  <c r="E88" i="44"/>
  <c r="E70" i="43"/>
  <c r="Q87" i="44"/>
  <c r="Q87" i="45"/>
  <c r="Q69" i="43"/>
  <c r="M87" i="44"/>
  <c r="M69" i="43"/>
  <c r="M87" i="45"/>
  <c r="I87" i="44"/>
  <c r="I87" i="45"/>
  <c r="I69" i="43"/>
  <c r="E87" i="44"/>
  <c r="E69" i="43"/>
  <c r="E87" i="45"/>
  <c r="Q86" i="45"/>
  <c r="Q68" i="43"/>
  <c r="M68" i="43"/>
  <c r="M86" i="45"/>
  <c r="I86" i="45"/>
  <c r="I68" i="43"/>
  <c r="E68" i="43"/>
  <c r="E86" i="45"/>
  <c r="Q85" i="45"/>
  <c r="Q67" i="43"/>
  <c r="M67" i="43"/>
  <c r="M85" i="45"/>
  <c r="I85" i="45"/>
  <c r="I67" i="43"/>
  <c r="E67" i="43"/>
  <c r="E85" i="45"/>
  <c r="I86" i="44"/>
  <c r="I85" i="44"/>
  <c r="I84" i="44"/>
  <c r="I83" i="44"/>
  <c r="I82" i="44"/>
  <c r="I81" i="44"/>
  <c r="I80" i="44"/>
  <c r="O62" i="44"/>
  <c r="C89" i="45"/>
  <c r="C87" i="45"/>
  <c r="C86" i="45"/>
  <c r="C85" i="45"/>
  <c r="C80" i="45"/>
  <c r="H51" i="49"/>
  <c r="M80" i="39"/>
  <c r="M79" i="39"/>
  <c r="M78" i="39"/>
  <c r="Q81" i="40"/>
  <c r="P80" i="45"/>
  <c r="L80" i="45"/>
  <c r="H80" i="45"/>
  <c r="D80" i="45"/>
  <c r="D90" i="44"/>
  <c r="D88" i="44"/>
  <c r="L84" i="44"/>
  <c r="D84" i="44"/>
  <c r="L83" i="44"/>
  <c r="D83" i="44"/>
  <c r="L82" i="44"/>
  <c r="D82" i="44"/>
  <c r="L81" i="44"/>
  <c r="D81" i="44"/>
  <c r="L80" i="44"/>
  <c r="D80" i="44"/>
  <c r="J62" i="44"/>
  <c r="B62" i="44"/>
  <c r="N36" i="42"/>
  <c r="J36" i="42"/>
  <c r="F36" i="42"/>
  <c r="B36" i="42"/>
  <c r="N37" i="46"/>
  <c r="N178" i="6" s="1"/>
  <c r="F37" i="46"/>
  <c r="F178" i="6" s="1"/>
  <c r="N35" i="46"/>
  <c r="F35" i="46"/>
  <c r="H76" i="47"/>
  <c r="H75" i="47"/>
  <c r="H73" i="47"/>
  <c r="J77" i="48"/>
  <c r="J64" i="47"/>
  <c r="F77" i="47"/>
  <c r="B64" i="47"/>
  <c r="B77" i="48"/>
  <c r="N76" i="47"/>
  <c r="N59" i="47"/>
  <c r="J59" i="47"/>
  <c r="J76" i="48"/>
  <c r="F76" i="47"/>
  <c r="B59" i="47"/>
  <c r="B76" i="48"/>
  <c r="J58" i="47"/>
  <c r="J75" i="48"/>
  <c r="F75" i="47"/>
  <c r="B58" i="47"/>
  <c r="B75" i="48"/>
  <c r="N74" i="49"/>
  <c r="N57" i="47"/>
  <c r="J57" i="47"/>
  <c r="J74" i="47"/>
  <c r="J74" i="48"/>
  <c r="F74" i="47"/>
  <c r="B57" i="47"/>
  <c r="B74" i="48"/>
  <c r="N56" i="47"/>
  <c r="N73" i="47"/>
  <c r="J56" i="47"/>
  <c r="J73" i="48"/>
  <c r="F73" i="47"/>
  <c r="B56" i="47"/>
  <c r="B73" i="49"/>
  <c r="B73" i="47"/>
  <c r="B73" i="48"/>
  <c r="J55" i="47"/>
  <c r="J72" i="47"/>
  <c r="F72" i="47"/>
  <c r="J54" i="47"/>
  <c r="J71" i="48"/>
  <c r="J71" i="47"/>
  <c r="F71" i="47"/>
  <c r="F71" i="48"/>
  <c r="B54" i="47"/>
  <c r="B71" i="48"/>
  <c r="J53" i="47"/>
  <c r="J70" i="47"/>
  <c r="F70" i="47"/>
  <c r="J52" i="47"/>
  <c r="J69" i="47"/>
  <c r="J69" i="48"/>
  <c r="F69" i="47"/>
  <c r="E55" i="48"/>
  <c r="E72" i="48"/>
  <c r="E53" i="48"/>
  <c r="E70" i="48"/>
  <c r="M69" i="48"/>
  <c r="M52" i="48"/>
  <c r="E52" i="48"/>
  <c r="E69" i="48"/>
  <c r="E51" i="49"/>
  <c r="Q64" i="49"/>
  <c r="Q77" i="49"/>
  <c r="I64" i="49"/>
  <c r="I77" i="49"/>
  <c r="Q58" i="49"/>
  <c r="Q75" i="49"/>
  <c r="I58" i="49"/>
  <c r="I75" i="49"/>
  <c r="N37" i="50"/>
  <c r="N179" i="6" s="1"/>
  <c r="F37" i="50"/>
  <c r="F179" i="6" s="1"/>
  <c r="P97" i="51"/>
  <c r="P100" i="51"/>
  <c r="P101" i="51"/>
  <c r="P105" i="51"/>
  <c r="P98" i="51"/>
  <c r="P99" i="51"/>
  <c r="P104" i="51"/>
  <c r="P36" i="50"/>
  <c r="P102" i="51"/>
  <c r="L99" i="51"/>
  <c r="L103" i="51"/>
  <c r="L96" i="51"/>
  <c r="L100" i="51"/>
  <c r="L106" i="51"/>
  <c r="L98" i="51"/>
  <c r="L101" i="51"/>
  <c r="L104" i="51"/>
  <c r="L36" i="50"/>
  <c r="H101" i="51"/>
  <c r="H105" i="51"/>
  <c r="H36" i="50"/>
  <c r="H103" i="51"/>
  <c r="H106" i="51"/>
  <c r="D103" i="51"/>
  <c r="D101" i="51"/>
  <c r="D102" i="51"/>
  <c r="P106" i="51"/>
  <c r="B106" i="51"/>
  <c r="D105" i="51"/>
  <c r="D104" i="51"/>
  <c r="D100" i="51"/>
  <c r="D97" i="51"/>
  <c r="Q82" i="40"/>
  <c r="N80" i="45"/>
  <c r="J80" i="45"/>
  <c r="F80" i="45"/>
  <c r="B80" i="45"/>
  <c r="L90" i="44"/>
  <c r="L88" i="44"/>
  <c r="N84" i="44"/>
  <c r="F84" i="44"/>
  <c r="N83" i="44"/>
  <c r="F83" i="44"/>
  <c r="N82" i="44"/>
  <c r="F82" i="44"/>
  <c r="N81" i="44"/>
  <c r="F81" i="44"/>
  <c r="N80" i="44"/>
  <c r="F80" i="44"/>
  <c r="P36" i="42"/>
  <c r="L36" i="42"/>
  <c r="H36" i="42"/>
  <c r="D36" i="42"/>
  <c r="Q62" i="45"/>
  <c r="P76" i="47"/>
  <c r="P74" i="47"/>
  <c r="P73" i="47"/>
  <c r="P64" i="47"/>
  <c r="P77" i="48"/>
  <c r="H64" i="47"/>
  <c r="H77" i="48"/>
  <c r="H77" i="47"/>
  <c r="P59" i="47"/>
  <c r="P76" i="48"/>
  <c r="H59" i="47"/>
  <c r="H76" i="48"/>
  <c r="P58" i="47"/>
  <c r="P75" i="48"/>
  <c r="P75" i="47"/>
  <c r="H58" i="47"/>
  <c r="H75" i="48"/>
  <c r="D75" i="47"/>
  <c r="P56" i="47"/>
  <c r="P73" i="48"/>
  <c r="P73" i="49"/>
  <c r="H56" i="47"/>
  <c r="H73" i="48"/>
  <c r="H72" i="47"/>
  <c r="D72" i="47"/>
  <c r="P71" i="47"/>
  <c r="D71" i="47"/>
  <c r="P70" i="47"/>
  <c r="D70" i="47"/>
  <c r="P69" i="47"/>
  <c r="D69" i="47"/>
  <c r="Q51" i="48"/>
  <c r="K55" i="48"/>
  <c r="K72" i="48"/>
  <c r="K53" i="48"/>
  <c r="K51" i="48" s="1"/>
  <c r="K70" i="48"/>
  <c r="O64" i="49"/>
  <c r="O77" i="49"/>
  <c r="G64" i="49"/>
  <c r="G77" i="49"/>
  <c r="O75" i="49"/>
  <c r="O58" i="49"/>
  <c r="G58" i="49"/>
  <c r="G75" i="49"/>
  <c r="G57" i="49"/>
  <c r="G74" i="49"/>
  <c r="P34" i="50"/>
  <c r="P35" i="50"/>
  <c r="L37" i="50"/>
  <c r="L179" i="6" s="1"/>
  <c r="D35" i="50"/>
  <c r="D37" i="50"/>
  <c r="D179" i="6" s="1"/>
  <c r="N102" i="51"/>
  <c r="N106" i="51"/>
  <c r="N103" i="51"/>
  <c r="N105" i="51"/>
  <c r="J100" i="51"/>
  <c r="J97" i="51"/>
  <c r="J96" i="51"/>
  <c r="F103" i="51"/>
  <c r="F98" i="51"/>
  <c r="F99" i="51"/>
  <c r="F105" i="51"/>
  <c r="B99" i="51"/>
  <c r="B105" i="51"/>
  <c r="B96" i="51"/>
  <c r="B102" i="51"/>
  <c r="B97" i="51"/>
  <c r="B104" i="51"/>
  <c r="Q76" i="49"/>
  <c r="M76" i="49"/>
  <c r="I76" i="49"/>
  <c r="E76" i="49"/>
  <c r="Q74" i="49"/>
  <c r="M74" i="49"/>
  <c r="I74" i="49"/>
  <c r="E74" i="49"/>
  <c r="Q73" i="49"/>
  <c r="M73" i="49"/>
  <c r="I73" i="49"/>
  <c r="E73" i="49"/>
  <c r="Q68" i="49"/>
  <c r="M68" i="49"/>
  <c r="I68" i="49"/>
  <c r="E68" i="49"/>
  <c r="H51" i="48"/>
  <c r="G37" i="50"/>
  <c r="G179" i="6" s="1"/>
  <c r="Q35" i="50"/>
  <c r="E35" i="50"/>
  <c r="Q34" i="50"/>
  <c r="M34" i="50"/>
  <c r="I34" i="50"/>
  <c r="E34" i="50"/>
  <c r="O86" i="51"/>
  <c r="I74" i="51"/>
  <c r="I97" i="52"/>
  <c r="Q95" i="53"/>
  <c r="M95" i="53"/>
  <c r="I95" i="53"/>
  <c r="E95" i="53"/>
  <c r="M100" i="52"/>
  <c r="N105" i="52"/>
  <c r="N90" i="52"/>
  <c r="J105" i="52"/>
  <c r="J90" i="52"/>
  <c r="N86" i="52"/>
  <c r="N104" i="52"/>
  <c r="J104" i="52"/>
  <c r="J86" i="52"/>
  <c r="N82" i="52"/>
  <c r="N103" i="52"/>
  <c r="J103" i="52"/>
  <c r="J82" i="52"/>
  <c r="F82" i="52"/>
  <c r="F103" i="52"/>
  <c r="N79" i="52"/>
  <c r="N102" i="52"/>
  <c r="F102" i="52"/>
  <c r="F79" i="52"/>
  <c r="B79" i="52"/>
  <c r="B102" i="52"/>
  <c r="N101" i="52"/>
  <c r="N78" i="52"/>
  <c r="J101" i="52"/>
  <c r="J78" i="52"/>
  <c r="F78" i="52"/>
  <c r="F101" i="52"/>
  <c r="N100" i="52"/>
  <c r="N77" i="52"/>
  <c r="F77" i="52"/>
  <c r="F100" i="52"/>
  <c r="B100" i="52"/>
  <c r="B77" i="52"/>
  <c r="J99" i="52"/>
  <c r="J76" i="52"/>
  <c r="F76" i="52"/>
  <c r="F99" i="52"/>
  <c r="F98" i="52"/>
  <c r="F75" i="52"/>
  <c r="N97" i="52"/>
  <c r="N74" i="52"/>
  <c r="J97" i="52"/>
  <c r="J74" i="52"/>
  <c r="N73" i="52"/>
  <c r="N96" i="52"/>
  <c r="B96" i="52"/>
  <c r="B73" i="52"/>
  <c r="G51" i="47"/>
  <c r="K76" i="49"/>
  <c r="C76" i="49"/>
  <c r="G73" i="49"/>
  <c r="C68" i="48"/>
  <c r="G91" i="51"/>
  <c r="G106" i="52"/>
  <c r="G106" i="51"/>
  <c r="C105" i="53"/>
  <c r="C90" i="51"/>
  <c r="C105" i="52"/>
  <c r="K86" i="51"/>
  <c r="K104" i="51"/>
  <c r="O103" i="51"/>
  <c r="O82" i="51"/>
  <c r="C103" i="51"/>
  <c r="C82" i="51"/>
  <c r="G79" i="51"/>
  <c r="G102" i="51"/>
  <c r="C102" i="53"/>
  <c r="O100" i="53"/>
  <c r="O77" i="51"/>
  <c r="C100" i="51"/>
  <c r="C77" i="51"/>
  <c r="K98" i="52"/>
  <c r="K98" i="51"/>
  <c r="C98" i="51"/>
  <c r="C75" i="51"/>
  <c r="K97" i="51"/>
  <c r="K74" i="51"/>
  <c r="G74" i="51"/>
  <c r="G97" i="51"/>
  <c r="C97" i="51"/>
  <c r="C97" i="52"/>
  <c r="O73" i="51"/>
  <c r="O96" i="51"/>
  <c r="G73" i="51"/>
  <c r="G96" i="51"/>
  <c r="C96" i="51"/>
  <c r="C73" i="51"/>
  <c r="O95" i="53"/>
  <c r="G95" i="53"/>
  <c r="C95" i="53"/>
  <c r="K101" i="52"/>
  <c r="L72" i="52"/>
  <c r="F72" i="51"/>
  <c r="P95" i="52"/>
  <c r="L95" i="52"/>
  <c r="H95" i="52"/>
  <c r="D95" i="52"/>
  <c r="E106" i="52"/>
  <c r="E105" i="52"/>
  <c r="E104" i="52"/>
  <c r="E103" i="52"/>
  <c r="E102" i="52"/>
  <c r="E101" i="52"/>
  <c r="E100" i="52"/>
  <c r="E99" i="52"/>
  <c r="E98" i="52"/>
  <c r="E97" i="52"/>
  <c r="E96" i="52"/>
  <c r="M95" i="52"/>
  <c r="N95" i="53"/>
  <c r="J95" i="53"/>
  <c r="F95" i="53"/>
  <c r="B95" i="53"/>
  <c r="K95" i="52"/>
  <c r="G36" i="50"/>
  <c r="P95" i="53"/>
  <c r="L95" i="53"/>
  <c r="H95" i="53"/>
  <c r="D95" i="53"/>
  <c r="D103" i="6"/>
  <c r="D104" i="6"/>
  <c r="N51" i="6"/>
  <c r="N58" i="10"/>
  <c r="J51" i="6"/>
  <c r="B51" i="6"/>
  <c r="N57" i="10"/>
  <c r="F57" i="10"/>
  <c r="Q55" i="10"/>
  <c r="Q120" i="13"/>
  <c r="Q121" i="13"/>
  <c r="Q123" i="13"/>
  <c r="Q124" i="13"/>
  <c r="Q126" i="13"/>
  <c r="Q127" i="13"/>
  <c r="Q128" i="13"/>
  <c r="Q130" i="13"/>
  <c r="Q145" i="13"/>
  <c r="M55" i="10"/>
  <c r="M120" i="13"/>
  <c r="M121" i="13"/>
  <c r="M123" i="13"/>
  <c r="M124" i="13"/>
  <c r="M126" i="13"/>
  <c r="M127" i="13"/>
  <c r="M128" i="13"/>
  <c r="M130" i="13"/>
  <c r="M145" i="13"/>
  <c r="I55" i="10"/>
  <c r="I120" i="13"/>
  <c r="I121" i="13"/>
  <c r="I123" i="13"/>
  <c r="I124" i="13"/>
  <c r="I126" i="13"/>
  <c r="I127" i="13"/>
  <c r="I128" i="13"/>
  <c r="I130" i="13"/>
  <c r="I145" i="13"/>
  <c r="E55" i="10"/>
  <c r="E120" i="13"/>
  <c r="E121" i="13"/>
  <c r="E123" i="13"/>
  <c r="E124" i="13"/>
  <c r="E126" i="13"/>
  <c r="E127" i="13"/>
  <c r="E128" i="13"/>
  <c r="E130" i="13"/>
  <c r="E145" i="13"/>
  <c r="Q54" i="10"/>
  <c r="Q103" i="13"/>
  <c r="Q104" i="13"/>
  <c r="Q105" i="13"/>
  <c r="Q106" i="13"/>
  <c r="Q107" i="13"/>
  <c r="Q109" i="13"/>
  <c r="Q110" i="13"/>
  <c r="Q111" i="13"/>
  <c r="Q113" i="13"/>
  <c r="Q134" i="13"/>
  <c r="M54" i="10"/>
  <c r="M103" i="13"/>
  <c r="M104" i="13"/>
  <c r="M105" i="13"/>
  <c r="M106" i="13"/>
  <c r="M107" i="13"/>
  <c r="M109" i="13"/>
  <c r="M110" i="13"/>
  <c r="M111" i="13"/>
  <c r="M113" i="13"/>
  <c r="M134" i="13"/>
  <c r="I54" i="10"/>
  <c r="I103" i="13"/>
  <c r="I104" i="13"/>
  <c r="I105" i="13"/>
  <c r="I106" i="13"/>
  <c r="I107" i="13"/>
  <c r="I109" i="13"/>
  <c r="I110" i="13"/>
  <c r="I111" i="13"/>
  <c r="I113" i="13"/>
  <c r="I134" i="13"/>
  <c r="E54" i="10"/>
  <c r="E103" i="13"/>
  <c r="E104" i="13"/>
  <c r="E105" i="13"/>
  <c r="E106" i="13"/>
  <c r="E107" i="13"/>
  <c r="E109" i="13"/>
  <c r="E110" i="13"/>
  <c r="E111" i="13"/>
  <c r="E113" i="13"/>
  <c r="E134" i="13"/>
  <c r="M47" i="9"/>
  <c r="I47" i="9"/>
  <c r="E47" i="9"/>
  <c r="C99" i="18"/>
  <c r="C162" i="6" s="1"/>
  <c r="C107" i="6"/>
  <c r="O55" i="10"/>
  <c r="O145" i="13"/>
  <c r="K55" i="10"/>
  <c r="K145" i="13"/>
  <c r="G55" i="10"/>
  <c r="G145" i="13"/>
  <c r="C55" i="10"/>
  <c r="C145" i="13"/>
  <c r="O128" i="13"/>
  <c r="K128" i="13"/>
  <c r="G128" i="13"/>
  <c r="C128" i="13"/>
  <c r="O127" i="13"/>
  <c r="K127" i="13"/>
  <c r="G127" i="13"/>
  <c r="C127" i="13"/>
  <c r="O126" i="13"/>
  <c r="K126" i="13"/>
  <c r="G126" i="13"/>
  <c r="C126" i="13"/>
  <c r="O124" i="13"/>
  <c r="K124" i="13"/>
  <c r="G124" i="13"/>
  <c r="C124" i="13"/>
  <c r="O123" i="13"/>
  <c r="K123" i="13"/>
  <c r="G123" i="13"/>
  <c r="C123" i="13"/>
  <c r="O121" i="13"/>
  <c r="K121" i="13"/>
  <c r="G121" i="13"/>
  <c r="C121" i="13"/>
  <c r="O120" i="13"/>
  <c r="K120" i="13"/>
  <c r="G120" i="13"/>
  <c r="C120" i="13"/>
  <c r="O54" i="10"/>
  <c r="O134" i="13"/>
  <c r="K54" i="10"/>
  <c r="K134" i="13"/>
  <c r="G54" i="10"/>
  <c r="G134" i="13"/>
  <c r="C54" i="10"/>
  <c r="C134" i="13"/>
  <c r="O111" i="13"/>
  <c r="K111" i="13"/>
  <c r="G111" i="13"/>
  <c r="C111" i="13"/>
  <c r="O110" i="13"/>
  <c r="K110" i="13"/>
  <c r="G110" i="13"/>
  <c r="C110" i="13"/>
  <c r="O109" i="13"/>
  <c r="K109" i="13"/>
  <c r="G109" i="13"/>
  <c r="C109" i="13"/>
  <c r="O107" i="13"/>
  <c r="K107" i="13"/>
  <c r="G107" i="13"/>
  <c r="C107" i="13"/>
  <c r="O106" i="13"/>
  <c r="K106" i="13"/>
  <c r="G106" i="13"/>
  <c r="C106" i="13"/>
  <c r="O105" i="13"/>
  <c r="K105" i="13"/>
  <c r="G105" i="13"/>
  <c r="C105" i="13"/>
  <c r="O104" i="13"/>
  <c r="K104" i="13"/>
  <c r="G104" i="13"/>
  <c r="C104" i="13"/>
  <c r="O103" i="13"/>
  <c r="K103" i="13"/>
  <c r="G103" i="13"/>
  <c r="C103" i="13"/>
  <c r="D98" i="14"/>
  <c r="D159" i="6" s="1"/>
  <c r="D97" i="14"/>
  <c r="D158" i="6" s="1"/>
  <c r="M42" i="6"/>
  <c r="I42" i="6"/>
  <c r="Q39" i="6"/>
  <c r="M39" i="6"/>
  <c r="I39" i="6"/>
  <c r="E39" i="6"/>
  <c r="Q30" i="6"/>
  <c r="M30" i="6"/>
  <c r="I30" i="6"/>
  <c r="E30" i="6"/>
  <c r="P53" i="10"/>
  <c r="H53" i="10"/>
  <c r="Q58" i="10"/>
  <c r="M58" i="10"/>
  <c r="P146" i="11"/>
  <c r="P147" i="11"/>
  <c r="P148" i="11"/>
  <c r="P149" i="11"/>
  <c r="P150" i="11"/>
  <c r="P151" i="11"/>
  <c r="P152" i="11"/>
  <c r="P153" i="11"/>
  <c r="P154" i="11"/>
  <c r="L146" i="11"/>
  <c r="L147" i="11"/>
  <c r="L148" i="11"/>
  <c r="L149" i="11"/>
  <c r="L150" i="11"/>
  <c r="L151" i="11"/>
  <c r="L152" i="11"/>
  <c r="L153" i="11"/>
  <c r="L154" i="11"/>
  <c r="H146" i="11"/>
  <c r="H147" i="11"/>
  <c r="H148" i="11"/>
  <c r="H149" i="11"/>
  <c r="H150" i="11"/>
  <c r="H151" i="11"/>
  <c r="H152" i="11"/>
  <c r="H153" i="11"/>
  <c r="H154" i="11"/>
  <c r="D146" i="11"/>
  <c r="D147" i="11"/>
  <c r="D148" i="11"/>
  <c r="D149" i="11"/>
  <c r="D150" i="11"/>
  <c r="D151" i="11"/>
  <c r="D152" i="11"/>
  <c r="D153" i="11"/>
  <c r="D154" i="11"/>
  <c r="P135" i="11"/>
  <c r="P136" i="11"/>
  <c r="P137" i="11"/>
  <c r="P138" i="11"/>
  <c r="P139" i="11"/>
  <c r="P140" i="11"/>
  <c r="P141" i="11"/>
  <c r="P142" i="11"/>
  <c r="P143" i="11"/>
  <c r="L135" i="11"/>
  <c r="L136" i="11"/>
  <c r="L137" i="11"/>
  <c r="L138" i="11"/>
  <c r="L139" i="11"/>
  <c r="L140" i="11"/>
  <c r="L141" i="11"/>
  <c r="L142" i="11"/>
  <c r="L143" i="11"/>
  <c r="H135" i="11"/>
  <c r="H136" i="11"/>
  <c r="H137" i="11"/>
  <c r="H138" i="11"/>
  <c r="H139" i="11"/>
  <c r="H140" i="11"/>
  <c r="H141" i="11"/>
  <c r="H142" i="11"/>
  <c r="H143" i="11"/>
  <c r="D135" i="11"/>
  <c r="D136" i="11"/>
  <c r="D137" i="11"/>
  <c r="D138" i="11"/>
  <c r="D139" i="11"/>
  <c r="D140" i="11"/>
  <c r="D141" i="11"/>
  <c r="D142" i="11"/>
  <c r="D143" i="11"/>
  <c r="M154" i="13"/>
  <c r="E154" i="13"/>
  <c r="M153" i="13"/>
  <c r="E153" i="13"/>
  <c r="M151" i="13"/>
  <c r="E151" i="13"/>
  <c r="M150" i="13"/>
  <c r="E150" i="13"/>
  <c r="M143" i="13"/>
  <c r="E143" i="13"/>
  <c r="M142" i="13"/>
  <c r="E142" i="13"/>
  <c r="M141" i="13"/>
  <c r="E141" i="13"/>
  <c r="M140" i="13"/>
  <c r="E140" i="13"/>
  <c r="M139" i="13"/>
  <c r="E139" i="13"/>
  <c r="N250" i="15"/>
  <c r="N251" i="15"/>
  <c r="N252" i="15"/>
  <c r="N253" i="15"/>
  <c r="N254" i="15"/>
  <c r="N255" i="15"/>
  <c r="N256" i="15"/>
  <c r="N257" i="15"/>
  <c r="J250" i="15"/>
  <c r="J251" i="15"/>
  <c r="J252" i="15"/>
  <c r="J253" i="15"/>
  <c r="J254" i="15"/>
  <c r="J255" i="15"/>
  <c r="J256" i="15"/>
  <c r="J257" i="15"/>
  <c r="F250" i="15"/>
  <c r="F251" i="15"/>
  <c r="F252" i="15"/>
  <c r="F253" i="15"/>
  <c r="F254" i="15"/>
  <c r="F255" i="15"/>
  <c r="F256" i="15"/>
  <c r="F257" i="15"/>
  <c r="B250" i="15"/>
  <c r="B251" i="15"/>
  <c r="B252" i="15"/>
  <c r="B253" i="15"/>
  <c r="B254" i="15"/>
  <c r="B255" i="15"/>
  <c r="B256" i="15"/>
  <c r="B257" i="15"/>
  <c r="N240" i="15"/>
  <c r="N241" i="15"/>
  <c r="N242" i="15"/>
  <c r="N243" i="15"/>
  <c r="N244" i="15"/>
  <c r="N245" i="15"/>
  <c r="N246" i="15"/>
  <c r="N247" i="15"/>
  <c r="J240" i="15"/>
  <c r="J241" i="15"/>
  <c r="J242" i="15"/>
  <c r="J243" i="15"/>
  <c r="J244" i="15"/>
  <c r="J245" i="15"/>
  <c r="J246" i="15"/>
  <c r="J247" i="15"/>
  <c r="F240" i="15"/>
  <c r="F241" i="15"/>
  <c r="F242" i="15"/>
  <c r="F243" i="15"/>
  <c r="F244" i="15"/>
  <c r="F245" i="15"/>
  <c r="F246" i="15"/>
  <c r="F247" i="15"/>
  <c r="B240" i="15"/>
  <c r="B241" i="15"/>
  <c r="B242" i="15"/>
  <c r="B243" i="15"/>
  <c r="B244" i="15"/>
  <c r="B245" i="15"/>
  <c r="B246" i="15"/>
  <c r="B247" i="15"/>
  <c r="N230" i="15"/>
  <c r="N231" i="15"/>
  <c r="N232" i="15"/>
  <c r="N233" i="15"/>
  <c r="N234" i="15"/>
  <c r="N235" i="15"/>
  <c r="N236" i="15"/>
  <c r="N237" i="15"/>
  <c r="J230" i="15"/>
  <c r="J231" i="15"/>
  <c r="J232" i="15"/>
  <c r="J233" i="15"/>
  <c r="J234" i="15"/>
  <c r="J235" i="15"/>
  <c r="J236" i="15"/>
  <c r="J237" i="15"/>
  <c r="F230" i="15"/>
  <c r="F231" i="15"/>
  <c r="F232" i="15"/>
  <c r="F233" i="15"/>
  <c r="F234" i="15"/>
  <c r="F235" i="15"/>
  <c r="F236" i="15"/>
  <c r="F237" i="15"/>
  <c r="B230" i="15"/>
  <c r="B231" i="15"/>
  <c r="B232" i="15"/>
  <c r="B233" i="15"/>
  <c r="B234" i="15"/>
  <c r="B235" i="15"/>
  <c r="B236" i="15"/>
  <c r="B237" i="15"/>
  <c r="N221" i="15"/>
  <c r="N222" i="15"/>
  <c r="N223" i="15"/>
  <c r="N224" i="15"/>
  <c r="N225" i="15"/>
  <c r="N226" i="15"/>
  <c r="N227" i="15"/>
  <c r="J221" i="15"/>
  <c r="J222" i="15"/>
  <c r="J223" i="15"/>
  <c r="J224" i="15"/>
  <c r="J225" i="15"/>
  <c r="J226" i="15"/>
  <c r="J227" i="15"/>
  <c r="F221" i="15"/>
  <c r="F222" i="15"/>
  <c r="F223" i="15"/>
  <c r="F224" i="15"/>
  <c r="F225" i="15"/>
  <c r="F226" i="15"/>
  <c r="F227" i="15"/>
  <c r="B221" i="15"/>
  <c r="B222" i="15"/>
  <c r="B223" i="15"/>
  <c r="B224" i="15"/>
  <c r="B225" i="15"/>
  <c r="B226" i="15"/>
  <c r="B227" i="15"/>
  <c r="O257" i="17"/>
  <c r="O257" i="16"/>
  <c r="K257" i="17"/>
  <c r="K257" i="16"/>
  <c r="G257" i="17"/>
  <c r="G257" i="16"/>
  <c r="C257" i="17"/>
  <c r="C257" i="16"/>
  <c r="O256" i="17"/>
  <c r="O256" i="16"/>
  <c r="K256" i="17"/>
  <c r="K256" i="16"/>
  <c r="G256" i="17"/>
  <c r="G256" i="16"/>
  <c r="C256" i="17"/>
  <c r="C256" i="16"/>
  <c r="O255" i="17"/>
  <c r="O255" i="16"/>
  <c r="K255" i="17"/>
  <c r="K255" i="16"/>
  <c r="G255" i="17"/>
  <c r="G255" i="16"/>
  <c r="C255" i="17"/>
  <c r="C255" i="16"/>
  <c r="O254" i="17"/>
  <c r="O254" i="16"/>
  <c r="K254" i="17"/>
  <c r="K254" i="16"/>
  <c r="G254" i="17"/>
  <c r="G254" i="16"/>
  <c r="C254" i="17"/>
  <c r="C254" i="16"/>
  <c r="O247" i="17"/>
  <c r="O247" i="16"/>
  <c r="K247" i="17"/>
  <c r="K247" i="16"/>
  <c r="G247" i="17"/>
  <c r="G247" i="16"/>
  <c r="C247" i="17"/>
  <c r="C247" i="16"/>
  <c r="O246" i="17"/>
  <c r="O246" i="16"/>
  <c r="K246" i="17"/>
  <c r="K246" i="16"/>
  <c r="G246" i="17"/>
  <c r="G246" i="16"/>
  <c r="C246" i="17"/>
  <c r="C246" i="16"/>
  <c r="O245" i="17"/>
  <c r="O245" i="16"/>
  <c r="K245" i="17"/>
  <c r="K245" i="16"/>
  <c r="G245" i="17"/>
  <c r="G245" i="16"/>
  <c r="C245" i="17"/>
  <c r="C245" i="16"/>
  <c r="O244" i="17"/>
  <c r="O244" i="16"/>
  <c r="K244" i="17"/>
  <c r="K244" i="16"/>
  <c r="G244" i="17"/>
  <c r="G244" i="16"/>
  <c r="C244" i="17"/>
  <c r="C244" i="16"/>
  <c r="O239" i="17"/>
  <c r="O239" i="16"/>
  <c r="K239" i="17"/>
  <c r="K239" i="16"/>
  <c r="G239" i="17"/>
  <c r="G239" i="16"/>
  <c r="C239" i="17"/>
  <c r="C239" i="16"/>
  <c r="O237" i="17"/>
  <c r="O237" i="16"/>
  <c r="K237" i="17"/>
  <c r="K237" i="16"/>
  <c r="G237" i="17"/>
  <c r="G237" i="16"/>
  <c r="C237" i="17"/>
  <c r="C237" i="16"/>
  <c r="O236" i="17"/>
  <c r="O236" i="16"/>
  <c r="K236" i="17"/>
  <c r="K236" i="16"/>
  <c r="G236" i="17"/>
  <c r="G236" i="16"/>
  <c r="C236" i="17"/>
  <c r="C236" i="16"/>
  <c r="G234" i="16"/>
  <c r="G233" i="16"/>
  <c r="G232" i="16"/>
  <c r="G231" i="16"/>
  <c r="G230" i="16"/>
  <c r="G227" i="16"/>
  <c r="G226" i="16"/>
  <c r="G225" i="16"/>
  <c r="G224" i="16"/>
  <c r="G223" i="16"/>
  <c r="G222" i="16"/>
  <c r="G221" i="16"/>
  <c r="G220" i="16"/>
  <c r="Q180" i="21"/>
  <c r="Q181" i="21"/>
  <c r="Q182" i="21"/>
  <c r="Q184" i="21"/>
  <c r="Q185" i="21"/>
  <c r="Q187" i="21"/>
  <c r="Q188" i="21"/>
  <c r="Q189" i="21"/>
  <c r="Q192" i="21"/>
  <c r="Q226" i="21"/>
  <c r="Q80" i="18"/>
  <c r="M180" i="21"/>
  <c r="M181" i="21"/>
  <c r="M182" i="21"/>
  <c r="M184" i="21"/>
  <c r="M185" i="21"/>
  <c r="M187" i="21"/>
  <c r="M188" i="21"/>
  <c r="M189" i="21"/>
  <c r="M192" i="21"/>
  <c r="M226" i="21"/>
  <c r="M80" i="18"/>
  <c r="I180" i="21"/>
  <c r="I181" i="21"/>
  <c r="I182" i="21"/>
  <c r="I184" i="21"/>
  <c r="I185" i="21"/>
  <c r="I187" i="21"/>
  <c r="I188" i="21"/>
  <c r="I189" i="21"/>
  <c r="I192" i="21"/>
  <c r="I226" i="21"/>
  <c r="I80" i="18"/>
  <c r="E180" i="21"/>
  <c r="E181" i="21"/>
  <c r="E182" i="21"/>
  <c r="E184" i="21"/>
  <c r="E185" i="21"/>
  <c r="E187" i="21"/>
  <c r="E188" i="21"/>
  <c r="E189" i="21"/>
  <c r="E192" i="21"/>
  <c r="E226" i="21"/>
  <c r="E80" i="18"/>
  <c r="Q162" i="21"/>
  <c r="Q164" i="21"/>
  <c r="Q165" i="21"/>
  <c r="Q166" i="21"/>
  <c r="Q168" i="21"/>
  <c r="Q169" i="21"/>
  <c r="Q170" i="21"/>
  <c r="Q173" i="21"/>
  <c r="Q214" i="21"/>
  <c r="Q79" i="18"/>
  <c r="M162" i="21"/>
  <c r="M164" i="21"/>
  <c r="M165" i="21"/>
  <c r="M166" i="21"/>
  <c r="M168" i="21"/>
  <c r="M169" i="21"/>
  <c r="M170" i="21"/>
  <c r="M173" i="21"/>
  <c r="M214" i="21"/>
  <c r="M79" i="18"/>
  <c r="I162" i="21"/>
  <c r="I164" i="21"/>
  <c r="I165" i="21"/>
  <c r="I166" i="21"/>
  <c r="I168" i="21"/>
  <c r="I169" i="21"/>
  <c r="I170" i="21"/>
  <c r="I173" i="21"/>
  <c r="I214" i="21"/>
  <c r="I79" i="18"/>
  <c r="E162" i="21"/>
  <c r="E164" i="21"/>
  <c r="E165" i="21"/>
  <c r="E166" i="21"/>
  <c r="E168" i="21"/>
  <c r="E169" i="21"/>
  <c r="E170" i="21"/>
  <c r="E173" i="21"/>
  <c r="E214" i="21"/>
  <c r="E79" i="18"/>
  <c r="Q60" i="22"/>
  <c r="Q148" i="25"/>
  <c r="Q150" i="25"/>
  <c r="Q151" i="25"/>
  <c r="Q152" i="25"/>
  <c r="Q154" i="25"/>
  <c r="Q155" i="25"/>
  <c r="Q157" i="25"/>
  <c r="Q158" i="25"/>
  <c r="Q160" i="25"/>
  <c r="Q191" i="25"/>
  <c r="I60" i="22"/>
  <c r="I148" i="25"/>
  <c r="I150" i="25"/>
  <c r="I151" i="25"/>
  <c r="I152" i="25"/>
  <c r="I154" i="25"/>
  <c r="I155" i="25"/>
  <c r="I157" i="25"/>
  <c r="I158" i="25"/>
  <c r="I160" i="25"/>
  <c r="I191" i="25"/>
  <c r="I123" i="28"/>
  <c r="K95" i="28"/>
  <c r="G95" i="28"/>
  <c r="N153" i="29"/>
  <c r="N59" i="26"/>
  <c r="J153" i="29"/>
  <c r="J59" i="26"/>
  <c r="F153" i="29"/>
  <c r="F59" i="26"/>
  <c r="N143" i="29"/>
  <c r="N58" i="26"/>
  <c r="J143" i="29"/>
  <c r="J58" i="26"/>
  <c r="F143" i="29"/>
  <c r="F58" i="26"/>
  <c r="N50" i="9"/>
  <c r="J50" i="9"/>
  <c r="F50" i="9"/>
  <c r="B50" i="9"/>
  <c r="N49" i="9"/>
  <c r="J49" i="9"/>
  <c r="F49" i="9"/>
  <c r="B49" i="9"/>
  <c r="N48" i="9"/>
  <c r="J48" i="9"/>
  <c r="F48" i="9"/>
  <c r="B48" i="9"/>
  <c r="N133" i="29"/>
  <c r="N57" i="26"/>
  <c r="N56" i="26" s="1"/>
  <c r="N115" i="6" s="1"/>
  <c r="J133" i="29"/>
  <c r="J57" i="26"/>
  <c r="F133" i="29"/>
  <c r="F57" i="26"/>
  <c r="Q113" i="31"/>
  <c r="Q114" i="31"/>
  <c r="Q115" i="31"/>
  <c r="Q116" i="31"/>
  <c r="Q117" i="31"/>
  <c r="Q118" i="31"/>
  <c r="Q119" i="31"/>
  <c r="Q120" i="31"/>
  <c r="Q121" i="31"/>
  <c r="Q122" i="31"/>
  <c r="Q123" i="31"/>
  <c r="M113" i="31"/>
  <c r="M114" i="31"/>
  <c r="M115" i="31"/>
  <c r="M116" i="31"/>
  <c r="M117" i="31"/>
  <c r="M118" i="31"/>
  <c r="M119" i="31"/>
  <c r="M120" i="31"/>
  <c r="M121" i="31"/>
  <c r="M122" i="31"/>
  <c r="M123" i="31"/>
  <c r="I113" i="31"/>
  <c r="I114" i="31"/>
  <c r="I115" i="31"/>
  <c r="I116" i="31"/>
  <c r="I117" i="31"/>
  <c r="I118" i="31"/>
  <c r="I119" i="31"/>
  <c r="I120" i="31"/>
  <c r="I121" i="31"/>
  <c r="I122" i="31"/>
  <c r="I123" i="31"/>
  <c r="E113" i="31"/>
  <c r="E114" i="31"/>
  <c r="E115" i="31"/>
  <c r="E116" i="31"/>
  <c r="E117" i="31"/>
  <c r="E118" i="31"/>
  <c r="E119" i="31"/>
  <c r="E120" i="31"/>
  <c r="E121" i="31"/>
  <c r="E122" i="31"/>
  <c r="E123" i="31"/>
  <c r="P91" i="53"/>
  <c r="P106" i="53"/>
  <c r="L91" i="53"/>
  <c r="L106" i="53"/>
  <c r="H91" i="53"/>
  <c r="H106" i="53"/>
  <c r="D91" i="53"/>
  <c r="D106" i="53"/>
  <c r="P105" i="53"/>
  <c r="P90" i="53"/>
  <c r="L90" i="53"/>
  <c r="L105" i="53"/>
  <c r="H90" i="53"/>
  <c r="H105" i="53"/>
  <c r="D90" i="53"/>
  <c r="D105" i="53"/>
  <c r="P104" i="53"/>
  <c r="P86" i="53"/>
  <c r="L86" i="53"/>
  <c r="L104" i="53"/>
  <c r="H86" i="53"/>
  <c r="H104" i="53"/>
  <c r="D86" i="53"/>
  <c r="D104" i="53"/>
  <c r="P103" i="53"/>
  <c r="P82" i="53"/>
  <c r="L82" i="53"/>
  <c r="L103" i="53"/>
  <c r="H82" i="53"/>
  <c r="H103" i="53"/>
  <c r="D82" i="53"/>
  <c r="D103" i="53"/>
  <c r="P102" i="53"/>
  <c r="P79" i="53"/>
  <c r="L79" i="53"/>
  <c r="L102" i="53"/>
  <c r="H79" i="53"/>
  <c r="H102" i="53"/>
  <c r="D79" i="53"/>
  <c r="D102" i="53"/>
  <c r="P101" i="53"/>
  <c r="P78" i="53"/>
  <c r="L78" i="53"/>
  <c r="L101" i="53"/>
  <c r="H78" i="53"/>
  <c r="H101" i="53"/>
  <c r="D78" i="53"/>
  <c r="D101" i="53"/>
  <c r="P100" i="53"/>
  <c r="P77" i="53"/>
  <c r="L77" i="53"/>
  <c r="L100" i="53"/>
  <c r="H77" i="53"/>
  <c r="H100" i="53"/>
  <c r="D77" i="53"/>
  <c r="D100" i="53"/>
  <c r="P76" i="53"/>
  <c r="P99" i="53"/>
  <c r="L76" i="53"/>
  <c r="L99" i="53"/>
  <c r="H76" i="53"/>
  <c r="H99" i="53"/>
  <c r="D76" i="53"/>
  <c r="D99" i="53"/>
  <c r="P75" i="53"/>
  <c r="P98" i="53"/>
  <c r="L75" i="53"/>
  <c r="L98" i="53"/>
  <c r="H75" i="53"/>
  <c r="H98" i="53"/>
  <c r="D75" i="53"/>
  <c r="D98" i="53"/>
  <c r="P74" i="53"/>
  <c r="P97" i="53"/>
  <c r="L74" i="53"/>
  <c r="L97" i="53"/>
  <c r="H74" i="53"/>
  <c r="H97" i="53"/>
  <c r="D74" i="53"/>
  <c r="D97" i="53"/>
  <c r="P73" i="53"/>
  <c r="P96" i="53"/>
  <c r="L73" i="53"/>
  <c r="L96" i="53"/>
  <c r="H73" i="53"/>
  <c r="H96" i="53"/>
  <c r="D73" i="53"/>
  <c r="D96" i="53"/>
  <c r="P102" i="6"/>
  <c r="L102" i="6"/>
  <c r="H102" i="6"/>
  <c r="D102" i="6"/>
  <c r="L99" i="6"/>
  <c r="D99" i="6"/>
  <c r="L60" i="6"/>
  <c r="L133" i="6" s="1"/>
  <c r="P59" i="6"/>
  <c r="L59" i="6"/>
  <c r="H59" i="6"/>
  <c r="D59" i="6"/>
  <c r="P57" i="6"/>
  <c r="L57" i="6"/>
  <c r="H57" i="6"/>
  <c r="D57" i="6"/>
  <c r="P56" i="6"/>
  <c r="L56" i="6"/>
  <c r="H56" i="6"/>
  <c r="D56" i="6"/>
  <c r="P54" i="6"/>
  <c r="P4" i="6"/>
  <c r="P128" i="6" s="1"/>
  <c r="L4" i="6"/>
  <c r="H4" i="6"/>
  <c r="D4" i="6"/>
  <c r="P63" i="10"/>
  <c r="L63" i="10"/>
  <c r="H63" i="10"/>
  <c r="D63" i="10"/>
  <c r="P62" i="10"/>
  <c r="L62" i="10"/>
  <c r="H62" i="10"/>
  <c r="D62" i="10"/>
  <c r="N61" i="10"/>
  <c r="F61" i="10"/>
  <c r="P60" i="10"/>
  <c r="L60" i="10"/>
  <c r="H60" i="10"/>
  <c r="D60" i="10"/>
  <c r="P59" i="10"/>
  <c r="L59" i="10"/>
  <c r="H59" i="10"/>
  <c r="D59" i="10"/>
  <c r="O57" i="10"/>
  <c r="O61" i="10"/>
  <c r="K57" i="10"/>
  <c r="K61" i="10"/>
  <c r="G57" i="10"/>
  <c r="G61" i="10"/>
  <c r="O154" i="11"/>
  <c r="G154" i="11"/>
  <c r="O153" i="11"/>
  <c r="G153" i="11"/>
  <c r="O152" i="11"/>
  <c r="G152" i="11"/>
  <c r="O151" i="11"/>
  <c r="G151" i="11"/>
  <c r="O150" i="11"/>
  <c r="G150" i="11"/>
  <c r="O149" i="11"/>
  <c r="G149" i="11"/>
  <c r="O148" i="11"/>
  <c r="G148" i="11"/>
  <c r="O147" i="11"/>
  <c r="G147" i="11"/>
  <c r="O146" i="11"/>
  <c r="G146" i="11"/>
  <c r="O143" i="11"/>
  <c r="G143" i="11"/>
  <c r="O142" i="11"/>
  <c r="G142" i="11"/>
  <c r="O141" i="11"/>
  <c r="G141" i="11"/>
  <c r="O140" i="11"/>
  <c r="G140" i="11"/>
  <c r="O139" i="11"/>
  <c r="G139" i="11"/>
  <c r="O138" i="11"/>
  <c r="G138" i="11"/>
  <c r="O137" i="11"/>
  <c r="G137" i="11"/>
  <c r="O136" i="11"/>
  <c r="G136" i="11"/>
  <c r="O135" i="11"/>
  <c r="G135" i="11"/>
  <c r="K154" i="13"/>
  <c r="C154" i="13"/>
  <c r="K153" i="13"/>
  <c r="C153" i="13"/>
  <c r="K151" i="13"/>
  <c r="C151" i="13"/>
  <c r="K150" i="13"/>
  <c r="C150" i="13"/>
  <c r="K143" i="13"/>
  <c r="C143" i="13"/>
  <c r="K142" i="13"/>
  <c r="C142" i="13"/>
  <c r="K141" i="13"/>
  <c r="C141" i="13"/>
  <c r="K140" i="13"/>
  <c r="C140" i="13"/>
  <c r="K139" i="13"/>
  <c r="C139" i="13"/>
  <c r="K130" i="13"/>
  <c r="C130" i="13"/>
  <c r="K113" i="13"/>
  <c r="C113" i="13"/>
  <c r="N120" i="13"/>
  <c r="N121" i="13"/>
  <c r="N123" i="13"/>
  <c r="N124" i="13"/>
  <c r="N126" i="13"/>
  <c r="N127" i="13"/>
  <c r="N128" i="13"/>
  <c r="N130" i="13"/>
  <c r="N145" i="13"/>
  <c r="J120" i="13"/>
  <c r="J121" i="13"/>
  <c r="J123" i="13"/>
  <c r="J124" i="13"/>
  <c r="J126" i="13"/>
  <c r="J127" i="13"/>
  <c r="J128" i="13"/>
  <c r="J130" i="13"/>
  <c r="J145" i="13"/>
  <c r="F120" i="13"/>
  <c r="F121" i="13"/>
  <c r="F123" i="13"/>
  <c r="F124" i="13"/>
  <c r="F126" i="13"/>
  <c r="F127" i="13"/>
  <c r="F128" i="13"/>
  <c r="F130" i="13"/>
  <c r="F145" i="13"/>
  <c r="B120" i="13"/>
  <c r="B121" i="13"/>
  <c r="B123" i="13"/>
  <c r="B124" i="13"/>
  <c r="B126" i="13"/>
  <c r="B127" i="13"/>
  <c r="B128" i="13"/>
  <c r="B130" i="13"/>
  <c r="B145" i="13"/>
  <c r="N103" i="13"/>
  <c r="N104" i="13"/>
  <c r="N105" i="13"/>
  <c r="N106" i="13"/>
  <c r="N107" i="13"/>
  <c r="N109" i="13"/>
  <c r="N110" i="13"/>
  <c r="N111" i="13"/>
  <c r="N113" i="13"/>
  <c r="N134" i="13"/>
  <c r="J103" i="13"/>
  <c r="J104" i="13"/>
  <c r="J105" i="13"/>
  <c r="J106" i="13"/>
  <c r="J107" i="13"/>
  <c r="J109" i="13"/>
  <c r="J110" i="13"/>
  <c r="J111" i="13"/>
  <c r="J113" i="13"/>
  <c r="J134" i="13"/>
  <c r="F103" i="13"/>
  <c r="F104" i="13"/>
  <c r="F105" i="13"/>
  <c r="F106" i="13"/>
  <c r="F107" i="13"/>
  <c r="F109" i="13"/>
  <c r="F110" i="13"/>
  <c r="F111" i="13"/>
  <c r="F113" i="13"/>
  <c r="F134" i="13"/>
  <c r="B103" i="13"/>
  <c r="B104" i="13"/>
  <c r="B105" i="13"/>
  <c r="B106" i="13"/>
  <c r="B107" i="13"/>
  <c r="B109" i="13"/>
  <c r="B110" i="13"/>
  <c r="B111" i="13"/>
  <c r="B113" i="13"/>
  <c r="B134" i="13"/>
  <c r="K257" i="15"/>
  <c r="C257" i="15"/>
  <c r="K256" i="15"/>
  <c r="C256" i="15"/>
  <c r="K255" i="15"/>
  <c r="C255" i="15"/>
  <c r="K254" i="15"/>
  <c r="C254" i="15"/>
  <c r="K253" i="15"/>
  <c r="C253" i="15"/>
  <c r="K252" i="15"/>
  <c r="C252" i="15"/>
  <c r="K251" i="15"/>
  <c r="C251" i="15"/>
  <c r="K250" i="15"/>
  <c r="C250" i="15"/>
  <c r="K247" i="15"/>
  <c r="C247" i="15"/>
  <c r="K246" i="15"/>
  <c r="C246" i="15"/>
  <c r="K245" i="15"/>
  <c r="C245" i="15"/>
  <c r="K244" i="15"/>
  <c r="C244" i="15"/>
  <c r="K243" i="15"/>
  <c r="C243" i="15"/>
  <c r="K242" i="15"/>
  <c r="C242" i="15"/>
  <c r="K241" i="15"/>
  <c r="C241" i="15"/>
  <c r="K240" i="15"/>
  <c r="C240" i="15"/>
  <c r="K237" i="15"/>
  <c r="C237" i="15"/>
  <c r="K236" i="15"/>
  <c r="C236" i="15"/>
  <c r="K235" i="15"/>
  <c r="C235" i="15"/>
  <c r="K234" i="15"/>
  <c r="C234" i="15"/>
  <c r="K233" i="15"/>
  <c r="C233" i="15"/>
  <c r="K232" i="15"/>
  <c r="C232" i="15"/>
  <c r="K231" i="15"/>
  <c r="C231" i="15"/>
  <c r="K230" i="15"/>
  <c r="C230" i="15"/>
  <c r="K227" i="15"/>
  <c r="C227" i="15"/>
  <c r="K226" i="15"/>
  <c r="C226" i="15"/>
  <c r="K225" i="15"/>
  <c r="C225" i="15"/>
  <c r="K224" i="15"/>
  <c r="C224" i="15"/>
  <c r="K223" i="15"/>
  <c r="C223" i="15"/>
  <c r="K222" i="15"/>
  <c r="C222" i="15"/>
  <c r="K221" i="15"/>
  <c r="C221" i="15"/>
  <c r="C234" i="16"/>
  <c r="C227" i="16"/>
  <c r="C226" i="16"/>
  <c r="C225" i="16"/>
  <c r="C220" i="16"/>
  <c r="O205" i="17"/>
  <c r="O206" i="17"/>
  <c r="O207" i="17"/>
  <c r="O209" i="17"/>
  <c r="O210" i="17"/>
  <c r="O212" i="17"/>
  <c r="O213" i="17"/>
  <c r="O214" i="17"/>
  <c r="O216" i="17"/>
  <c r="O249" i="17"/>
  <c r="O77" i="14"/>
  <c r="K205" i="17"/>
  <c r="K206" i="17"/>
  <c r="K207" i="17"/>
  <c r="K209" i="17"/>
  <c r="K210" i="17"/>
  <c r="K212" i="17"/>
  <c r="K213" i="17"/>
  <c r="K214" i="17"/>
  <c r="K216" i="17"/>
  <c r="K249" i="17"/>
  <c r="K77" i="14"/>
  <c r="G205" i="17"/>
  <c r="G206" i="17"/>
  <c r="G207" i="17"/>
  <c r="G209" i="17"/>
  <c r="G210" i="17"/>
  <c r="G212" i="17"/>
  <c r="G213" i="17"/>
  <c r="G214" i="17"/>
  <c r="G216" i="17"/>
  <c r="G249" i="17"/>
  <c r="G77" i="14"/>
  <c r="C209" i="17"/>
  <c r="C210" i="17"/>
  <c r="C212" i="17"/>
  <c r="C213" i="17"/>
  <c r="C214" i="17"/>
  <c r="C216" i="17"/>
  <c r="C249" i="17"/>
  <c r="C77" i="14"/>
  <c r="O172" i="17"/>
  <c r="O174" i="17"/>
  <c r="O175" i="17"/>
  <c r="O177" i="17"/>
  <c r="O178" i="17"/>
  <c r="O179" i="17"/>
  <c r="O181" i="17"/>
  <c r="O229" i="17"/>
  <c r="O75" i="14"/>
  <c r="O74" i="14" s="1"/>
  <c r="K172" i="17"/>
  <c r="K174" i="17"/>
  <c r="K175" i="17"/>
  <c r="K177" i="17"/>
  <c r="K178" i="17"/>
  <c r="K179" i="17"/>
  <c r="K181" i="17"/>
  <c r="K229" i="17"/>
  <c r="K75" i="14"/>
  <c r="K74" i="14" s="1"/>
  <c r="G172" i="17"/>
  <c r="G174" i="17"/>
  <c r="G175" i="17"/>
  <c r="G177" i="17"/>
  <c r="G178" i="17"/>
  <c r="G179" i="17"/>
  <c r="G181" i="17"/>
  <c r="G229" i="17"/>
  <c r="G75" i="14"/>
  <c r="G74" i="14" s="1"/>
  <c r="C172" i="17"/>
  <c r="C174" i="17"/>
  <c r="C175" i="17"/>
  <c r="C177" i="17"/>
  <c r="C178" i="17"/>
  <c r="C179" i="17"/>
  <c r="C181" i="17"/>
  <c r="C229" i="17"/>
  <c r="C75" i="14"/>
  <c r="C74" i="14" s="1"/>
  <c r="P180" i="21"/>
  <c r="P181" i="21"/>
  <c r="P182" i="21"/>
  <c r="P184" i="21"/>
  <c r="P185" i="21"/>
  <c r="P187" i="21"/>
  <c r="P188" i="21"/>
  <c r="P189" i="21"/>
  <c r="P192" i="21"/>
  <c r="P226" i="21"/>
  <c r="P80" i="18"/>
  <c r="P109" i="6" s="1"/>
  <c r="L180" i="21"/>
  <c r="L181" i="21"/>
  <c r="L182" i="21"/>
  <c r="L184" i="21"/>
  <c r="L185" i="21"/>
  <c r="L187" i="21"/>
  <c r="L188" i="21"/>
  <c r="L189" i="21"/>
  <c r="L192" i="21"/>
  <c r="L226" i="21"/>
  <c r="L80" i="18"/>
  <c r="L109" i="6" s="1"/>
  <c r="H180" i="21"/>
  <c r="H181" i="21"/>
  <c r="H182" i="21"/>
  <c r="H184" i="21"/>
  <c r="H185" i="21"/>
  <c r="H187" i="21"/>
  <c r="H188" i="21"/>
  <c r="H189" i="21"/>
  <c r="H192" i="21"/>
  <c r="H226" i="21"/>
  <c r="H80" i="18"/>
  <c r="H109" i="6" s="1"/>
  <c r="D180" i="21"/>
  <c r="D181" i="21"/>
  <c r="D182" i="21"/>
  <c r="D184" i="21"/>
  <c r="D185" i="21"/>
  <c r="D187" i="21"/>
  <c r="D188" i="21"/>
  <c r="D189" i="21"/>
  <c r="D192" i="21"/>
  <c r="D226" i="21"/>
  <c r="D80" i="18"/>
  <c r="D109" i="6" s="1"/>
  <c r="P162" i="21"/>
  <c r="P164" i="21"/>
  <c r="P165" i="21"/>
  <c r="P166" i="21"/>
  <c r="P168" i="21"/>
  <c r="P169" i="21"/>
  <c r="P170" i="21"/>
  <c r="P173" i="21"/>
  <c r="P214" i="21"/>
  <c r="P79" i="18"/>
  <c r="P100" i="18" s="1"/>
  <c r="P163" i="6" s="1"/>
  <c r="L162" i="21"/>
  <c r="L164" i="21"/>
  <c r="L165" i="21"/>
  <c r="L166" i="21"/>
  <c r="L168" i="21"/>
  <c r="L169" i="21"/>
  <c r="L170" i="21"/>
  <c r="L173" i="21"/>
  <c r="L214" i="21"/>
  <c r="L79" i="18"/>
  <c r="L100" i="18" s="1"/>
  <c r="L163" i="6" s="1"/>
  <c r="H162" i="21"/>
  <c r="H164" i="21"/>
  <c r="H165" i="21"/>
  <c r="H166" i="21"/>
  <c r="H168" i="21"/>
  <c r="H169" i="21"/>
  <c r="H170" i="21"/>
  <c r="H173" i="21"/>
  <c r="H214" i="21"/>
  <c r="H79" i="18"/>
  <c r="H100" i="18" s="1"/>
  <c r="H163" i="6" s="1"/>
  <c r="D162" i="21"/>
  <c r="D164" i="21"/>
  <c r="D165" i="21"/>
  <c r="D166" i="21"/>
  <c r="D168" i="21"/>
  <c r="D169" i="21"/>
  <c r="D170" i="21"/>
  <c r="D173" i="21"/>
  <c r="D214" i="21"/>
  <c r="D79" i="18"/>
  <c r="D100" i="18" s="1"/>
  <c r="D163" i="6" s="1"/>
  <c r="I107" i="28"/>
  <c r="O153" i="28"/>
  <c r="O72" i="26"/>
  <c r="K153" i="28"/>
  <c r="K72" i="26"/>
  <c r="G153" i="28"/>
  <c r="G72" i="26"/>
  <c r="C153" i="28"/>
  <c r="C72" i="26"/>
  <c r="O71" i="26"/>
  <c r="O143" i="28"/>
  <c r="K143" i="28"/>
  <c r="K71" i="26"/>
  <c r="G71" i="26"/>
  <c r="G143" i="28"/>
  <c r="C143" i="28"/>
  <c r="C71" i="26"/>
  <c r="O70" i="26"/>
  <c r="O133" i="28"/>
  <c r="K133" i="28"/>
  <c r="K70" i="26"/>
  <c r="G70" i="26"/>
  <c r="G133" i="28"/>
  <c r="C133" i="28"/>
  <c r="C70" i="26"/>
  <c r="P159" i="29"/>
  <c r="L159" i="29"/>
  <c r="H159" i="29"/>
  <c r="D159" i="29"/>
  <c r="B153" i="29"/>
  <c r="B148" i="29"/>
  <c r="N147" i="29"/>
  <c r="J147" i="29"/>
  <c r="F147" i="29"/>
  <c r="B147" i="29"/>
  <c r="N146" i="29"/>
  <c r="J146" i="29"/>
  <c r="F146" i="29"/>
  <c r="B146" i="29"/>
  <c r="N145" i="29"/>
  <c r="J145" i="29"/>
  <c r="F145" i="29"/>
  <c r="B145" i="29"/>
  <c r="N144" i="29"/>
  <c r="J144" i="29"/>
  <c r="F144" i="29"/>
  <c r="B144" i="29"/>
  <c r="P139" i="29"/>
  <c r="L139" i="29"/>
  <c r="H139" i="29"/>
  <c r="D139" i="29"/>
  <c r="B133" i="29"/>
  <c r="N129" i="29"/>
  <c r="J129" i="29"/>
  <c r="F129" i="29"/>
  <c r="B129" i="29"/>
  <c r="B123" i="29" s="1"/>
  <c r="N128" i="29"/>
  <c r="J128" i="29"/>
  <c r="J123" i="29" s="1"/>
  <c r="F128" i="29"/>
  <c r="P102" i="29"/>
  <c r="L102" i="29"/>
  <c r="H102" i="29"/>
  <c r="D102" i="29"/>
  <c r="P100" i="29"/>
  <c r="L100" i="29"/>
  <c r="H100" i="29"/>
  <c r="D100" i="29"/>
  <c r="N123" i="32"/>
  <c r="N123" i="31"/>
  <c r="J123" i="32"/>
  <c r="J123" i="31"/>
  <c r="F123" i="32"/>
  <c r="F123" i="31"/>
  <c r="N122" i="32"/>
  <c r="N122" i="31"/>
  <c r="N122" i="33"/>
  <c r="J122" i="32"/>
  <c r="J122" i="33"/>
  <c r="J122" i="31"/>
  <c r="F122" i="32"/>
  <c r="F122" i="31"/>
  <c r="N121" i="32"/>
  <c r="N121" i="33"/>
  <c r="N121" i="31"/>
  <c r="J121" i="32"/>
  <c r="J121" i="33"/>
  <c r="J121" i="31"/>
  <c r="F121" i="32"/>
  <c r="F121" i="31"/>
  <c r="B121" i="32"/>
  <c r="B121" i="33"/>
  <c r="N120" i="32"/>
  <c r="N120" i="31"/>
  <c r="J120" i="32"/>
  <c r="J120" i="33"/>
  <c r="J120" i="31"/>
  <c r="F120" i="32"/>
  <c r="F120" i="31"/>
  <c r="B120" i="32"/>
  <c r="B120" i="33"/>
  <c r="N119" i="32"/>
  <c r="N119" i="33"/>
  <c r="N119" i="31"/>
  <c r="J119" i="32"/>
  <c r="J119" i="31"/>
  <c r="F119" i="32"/>
  <c r="F119" i="31"/>
  <c r="B119" i="32"/>
  <c r="B119" i="33"/>
  <c r="N118" i="32"/>
  <c r="N118" i="31"/>
  <c r="N118" i="33"/>
  <c r="J118" i="32"/>
  <c r="J118" i="33"/>
  <c r="J118" i="31"/>
  <c r="F118" i="32"/>
  <c r="F118" i="31"/>
  <c r="N117" i="32"/>
  <c r="N117" i="33"/>
  <c r="N117" i="31"/>
  <c r="J117" i="32"/>
  <c r="J117" i="33"/>
  <c r="J117" i="31"/>
  <c r="F117" i="32"/>
  <c r="F117" i="31"/>
  <c r="B117" i="32"/>
  <c r="B117" i="33"/>
  <c r="N116" i="32"/>
  <c r="N116" i="31"/>
  <c r="J116" i="32"/>
  <c r="J116" i="31"/>
  <c r="F116" i="32"/>
  <c r="F116" i="31"/>
  <c r="N115" i="32"/>
  <c r="N115" i="31"/>
  <c r="J115" i="32"/>
  <c r="J115" i="31"/>
  <c r="F115" i="32"/>
  <c r="F115" i="31"/>
  <c r="N114" i="32"/>
  <c r="N114" i="31"/>
  <c r="J114" i="32"/>
  <c r="J114" i="31"/>
  <c r="F114" i="32"/>
  <c r="F114" i="31"/>
  <c r="N113" i="32"/>
  <c r="N113" i="31"/>
  <c r="J113" i="32"/>
  <c r="J113" i="31"/>
  <c r="F113" i="32"/>
  <c r="F113" i="31"/>
  <c r="J112" i="32"/>
  <c r="J112" i="33"/>
  <c r="B112" i="32"/>
  <c r="B112" i="33"/>
  <c r="C83" i="32"/>
  <c r="B122" i="33"/>
  <c r="N112" i="33"/>
  <c r="K42" i="6"/>
  <c r="O39" i="6"/>
  <c r="K39" i="6"/>
  <c r="C39" i="6"/>
  <c r="O30" i="6"/>
  <c r="K30" i="6"/>
  <c r="O58" i="10"/>
  <c r="N146" i="11"/>
  <c r="N147" i="11"/>
  <c r="N148" i="11"/>
  <c r="N149" i="11"/>
  <c r="N150" i="11"/>
  <c r="N151" i="11"/>
  <c r="N152" i="11"/>
  <c r="N153" i="11"/>
  <c r="N154" i="11"/>
  <c r="J146" i="11"/>
  <c r="J147" i="11"/>
  <c r="J148" i="11"/>
  <c r="J149" i="11"/>
  <c r="J150" i="11"/>
  <c r="J151" i="11"/>
  <c r="J152" i="11"/>
  <c r="J153" i="11"/>
  <c r="J154" i="11"/>
  <c r="F146" i="11"/>
  <c r="F147" i="11"/>
  <c r="F148" i="11"/>
  <c r="F149" i="11"/>
  <c r="F150" i="11"/>
  <c r="F151" i="11"/>
  <c r="F152" i="11"/>
  <c r="F153" i="11"/>
  <c r="F154" i="11"/>
  <c r="B146" i="11"/>
  <c r="B147" i="11"/>
  <c r="B148" i="11"/>
  <c r="B149" i="11"/>
  <c r="B150" i="11"/>
  <c r="B151" i="11"/>
  <c r="B152" i="11"/>
  <c r="B153" i="11"/>
  <c r="B154" i="11"/>
  <c r="N135" i="11"/>
  <c r="N136" i="11"/>
  <c r="N137" i="11"/>
  <c r="N138" i="11"/>
  <c r="N139" i="11"/>
  <c r="N140" i="11"/>
  <c r="N141" i="11"/>
  <c r="N142" i="11"/>
  <c r="N143" i="11"/>
  <c r="J135" i="11"/>
  <c r="J136" i="11"/>
  <c r="J137" i="11"/>
  <c r="J138" i="11"/>
  <c r="J139" i="11"/>
  <c r="J140" i="11"/>
  <c r="J141" i="11"/>
  <c r="J142" i="11"/>
  <c r="J143" i="11"/>
  <c r="F135" i="11"/>
  <c r="F136" i="11"/>
  <c r="F137" i="11"/>
  <c r="F138" i="11"/>
  <c r="F139" i="11"/>
  <c r="F140" i="11"/>
  <c r="F141" i="11"/>
  <c r="F142" i="11"/>
  <c r="F143" i="11"/>
  <c r="B135" i="11"/>
  <c r="B136" i="11"/>
  <c r="B137" i="11"/>
  <c r="B138" i="11"/>
  <c r="B139" i="11"/>
  <c r="B140" i="11"/>
  <c r="B141" i="11"/>
  <c r="B142" i="11"/>
  <c r="B143" i="11"/>
  <c r="Q154" i="13"/>
  <c r="I154" i="13"/>
  <c r="Q153" i="13"/>
  <c r="I153" i="13"/>
  <c r="Q151" i="13"/>
  <c r="I151" i="13"/>
  <c r="Q150" i="13"/>
  <c r="I150" i="13"/>
  <c r="Q143" i="13"/>
  <c r="I143" i="13"/>
  <c r="Q142" i="13"/>
  <c r="I142" i="13"/>
  <c r="Q141" i="13"/>
  <c r="I141" i="13"/>
  <c r="Q140" i="13"/>
  <c r="I140" i="13"/>
  <c r="Q139" i="13"/>
  <c r="I139" i="13"/>
  <c r="P250" i="15"/>
  <c r="P251" i="15"/>
  <c r="P252" i="15"/>
  <c r="P253" i="15"/>
  <c r="P254" i="15"/>
  <c r="P255" i="15"/>
  <c r="P256" i="15"/>
  <c r="P257" i="15"/>
  <c r="L250" i="15"/>
  <c r="L251" i="15"/>
  <c r="L252" i="15"/>
  <c r="L253" i="15"/>
  <c r="L254" i="15"/>
  <c r="L255" i="15"/>
  <c r="L256" i="15"/>
  <c r="L257" i="15"/>
  <c r="H250" i="15"/>
  <c r="H251" i="15"/>
  <c r="H252" i="15"/>
  <c r="H253" i="15"/>
  <c r="H254" i="15"/>
  <c r="H255" i="15"/>
  <c r="H256" i="15"/>
  <c r="H257" i="15"/>
  <c r="D250" i="15"/>
  <c r="D251" i="15"/>
  <c r="D252" i="15"/>
  <c r="D253" i="15"/>
  <c r="D254" i="15"/>
  <c r="D255" i="15"/>
  <c r="D256" i="15"/>
  <c r="D257" i="15"/>
  <c r="P240" i="15"/>
  <c r="P241" i="15"/>
  <c r="P242" i="15"/>
  <c r="P243" i="15"/>
  <c r="P244" i="15"/>
  <c r="P245" i="15"/>
  <c r="P246" i="15"/>
  <c r="P247" i="15"/>
  <c r="L240" i="15"/>
  <c r="L241" i="15"/>
  <c r="L242" i="15"/>
  <c r="L243" i="15"/>
  <c r="L244" i="15"/>
  <c r="L245" i="15"/>
  <c r="L246" i="15"/>
  <c r="L247" i="15"/>
  <c r="H240" i="15"/>
  <c r="H241" i="15"/>
  <c r="H242" i="15"/>
  <c r="H243" i="15"/>
  <c r="H244" i="15"/>
  <c r="H245" i="15"/>
  <c r="H246" i="15"/>
  <c r="H247" i="15"/>
  <c r="D240" i="15"/>
  <c r="D241" i="15"/>
  <c r="D242" i="15"/>
  <c r="D243" i="15"/>
  <c r="D244" i="15"/>
  <c r="D245" i="15"/>
  <c r="D246" i="15"/>
  <c r="D247" i="15"/>
  <c r="P230" i="15"/>
  <c r="P231" i="15"/>
  <c r="P232" i="15"/>
  <c r="P233" i="15"/>
  <c r="P234" i="15"/>
  <c r="P235" i="15"/>
  <c r="P236" i="15"/>
  <c r="P237" i="15"/>
  <c r="L230" i="15"/>
  <c r="L231" i="15"/>
  <c r="L232" i="15"/>
  <c r="L233" i="15"/>
  <c r="L234" i="15"/>
  <c r="L235" i="15"/>
  <c r="L236" i="15"/>
  <c r="L237" i="15"/>
  <c r="H230" i="15"/>
  <c r="H231" i="15"/>
  <c r="H232" i="15"/>
  <c r="H233" i="15"/>
  <c r="H234" i="15"/>
  <c r="H235" i="15"/>
  <c r="H236" i="15"/>
  <c r="H237" i="15"/>
  <c r="D230" i="15"/>
  <c r="D231" i="15"/>
  <c r="D232" i="15"/>
  <c r="D233" i="15"/>
  <c r="D234" i="15"/>
  <c r="D235" i="15"/>
  <c r="D236" i="15"/>
  <c r="D237" i="15"/>
  <c r="P221" i="15"/>
  <c r="P222" i="15"/>
  <c r="P223" i="15"/>
  <c r="P224" i="15"/>
  <c r="P225" i="15"/>
  <c r="P226" i="15"/>
  <c r="P227" i="15"/>
  <c r="L221" i="15"/>
  <c r="L222" i="15"/>
  <c r="L223" i="15"/>
  <c r="L224" i="15"/>
  <c r="L225" i="15"/>
  <c r="L226" i="15"/>
  <c r="L227" i="15"/>
  <c r="H221" i="15"/>
  <c r="H222" i="15"/>
  <c r="H223" i="15"/>
  <c r="H224" i="15"/>
  <c r="H225" i="15"/>
  <c r="H226" i="15"/>
  <c r="H227" i="15"/>
  <c r="D221" i="15"/>
  <c r="D222" i="15"/>
  <c r="D223" i="15"/>
  <c r="D224" i="15"/>
  <c r="D225" i="15"/>
  <c r="D226" i="15"/>
  <c r="D227" i="15"/>
  <c r="Q257" i="17"/>
  <c r="Q257" i="16"/>
  <c r="M257" i="17"/>
  <c r="M257" i="16"/>
  <c r="I257" i="17"/>
  <c r="I257" i="16"/>
  <c r="E257" i="17"/>
  <c r="E257" i="16"/>
  <c r="Q256" i="17"/>
  <c r="Q256" i="16"/>
  <c r="M256" i="17"/>
  <c r="M256" i="16"/>
  <c r="I256" i="17"/>
  <c r="I256" i="16"/>
  <c r="E256" i="17"/>
  <c r="E256" i="16"/>
  <c r="Q255" i="17"/>
  <c r="Q255" i="16"/>
  <c r="M255" i="17"/>
  <c r="M255" i="16"/>
  <c r="I255" i="17"/>
  <c r="I255" i="16"/>
  <c r="E255" i="17"/>
  <c r="E255" i="16"/>
  <c r="Q254" i="17"/>
  <c r="Q254" i="16"/>
  <c r="M254" i="17"/>
  <c r="M254" i="16"/>
  <c r="I254" i="17"/>
  <c r="I254" i="16"/>
  <c r="E254" i="17"/>
  <c r="E254" i="16"/>
  <c r="Q247" i="17"/>
  <c r="Q247" i="16"/>
  <c r="M247" i="17"/>
  <c r="M247" i="16"/>
  <c r="I247" i="17"/>
  <c r="I247" i="16"/>
  <c r="E247" i="17"/>
  <c r="E247" i="16"/>
  <c r="Q246" i="17"/>
  <c r="Q246" i="16"/>
  <c r="M246" i="17"/>
  <c r="M246" i="16"/>
  <c r="I246" i="17"/>
  <c r="I246" i="16"/>
  <c r="E246" i="17"/>
  <c r="E246" i="16"/>
  <c r="Q245" i="17"/>
  <c r="Q245" i="16"/>
  <c r="M245" i="17"/>
  <c r="M245" i="16"/>
  <c r="I245" i="17"/>
  <c r="I245" i="16"/>
  <c r="E245" i="17"/>
  <c r="E245" i="16"/>
  <c r="Q244" i="17"/>
  <c r="Q244" i="16"/>
  <c r="M244" i="17"/>
  <c r="M244" i="16"/>
  <c r="I244" i="17"/>
  <c r="I244" i="16"/>
  <c r="E244" i="17"/>
  <c r="E244" i="16"/>
  <c r="Q239" i="17"/>
  <c r="Q239" i="16"/>
  <c r="M239" i="17"/>
  <c r="M239" i="16"/>
  <c r="I239" i="17"/>
  <c r="I239" i="16"/>
  <c r="E239" i="17"/>
  <c r="E239" i="16"/>
  <c r="Q237" i="17"/>
  <c r="Q237" i="16"/>
  <c r="M237" i="17"/>
  <c r="M237" i="16"/>
  <c r="I237" i="17"/>
  <c r="I237" i="16"/>
  <c r="E237" i="17"/>
  <c r="E237" i="16"/>
  <c r="Q236" i="17"/>
  <c r="Q236" i="16"/>
  <c r="M236" i="17"/>
  <c r="M236" i="16"/>
  <c r="I236" i="17"/>
  <c r="I236" i="16"/>
  <c r="E236" i="17"/>
  <c r="E236" i="16"/>
  <c r="Q234" i="17"/>
  <c r="Q234" i="16"/>
  <c r="M234" i="17"/>
  <c r="M234" i="16"/>
  <c r="I234" i="17"/>
  <c r="I234" i="16"/>
  <c r="E234" i="17"/>
  <c r="E234" i="16"/>
  <c r="Q227" i="17"/>
  <c r="Q227" i="16"/>
  <c r="M227" i="17"/>
  <c r="M227" i="16"/>
  <c r="I227" i="17"/>
  <c r="I227" i="16"/>
  <c r="E227" i="17"/>
  <c r="E227" i="16"/>
  <c r="Q226" i="17"/>
  <c r="Q226" i="16"/>
  <c r="M226" i="17"/>
  <c r="M226" i="16"/>
  <c r="I226" i="17"/>
  <c r="I226" i="16"/>
  <c r="E226" i="17"/>
  <c r="E226" i="16"/>
  <c r="Q225" i="17"/>
  <c r="Q225" i="16"/>
  <c r="M225" i="17"/>
  <c r="M225" i="16"/>
  <c r="I225" i="17"/>
  <c r="I225" i="16"/>
  <c r="E225" i="17"/>
  <c r="E225" i="16"/>
  <c r="Q220" i="17"/>
  <c r="Q220" i="16"/>
  <c r="M220" i="17"/>
  <c r="M220" i="16"/>
  <c r="I220" i="17"/>
  <c r="I220" i="16"/>
  <c r="E220" i="17"/>
  <c r="E220" i="16"/>
  <c r="O234" i="16"/>
  <c r="O233" i="16"/>
  <c r="O232" i="16"/>
  <c r="O231" i="16"/>
  <c r="O230" i="16"/>
  <c r="O227" i="16"/>
  <c r="O226" i="16"/>
  <c r="O225" i="16"/>
  <c r="O224" i="16"/>
  <c r="O223" i="16"/>
  <c r="O222" i="16"/>
  <c r="O221" i="16"/>
  <c r="O220" i="16"/>
  <c r="N205" i="17"/>
  <c r="N206" i="17"/>
  <c r="N207" i="17"/>
  <c r="N209" i="17"/>
  <c r="N210" i="17"/>
  <c r="N212" i="17"/>
  <c r="N213" i="17"/>
  <c r="N214" i="17"/>
  <c r="N216" i="17"/>
  <c r="N249" i="17"/>
  <c r="J205" i="17"/>
  <c r="J206" i="17"/>
  <c r="J207" i="17"/>
  <c r="J209" i="17"/>
  <c r="J210" i="17"/>
  <c r="J212" i="17"/>
  <c r="J213" i="17"/>
  <c r="J214" i="17"/>
  <c r="J216" i="17"/>
  <c r="J249" i="17"/>
  <c r="F209" i="17"/>
  <c r="F210" i="17"/>
  <c r="F212" i="17"/>
  <c r="F213" i="17"/>
  <c r="F214" i="17"/>
  <c r="F216" i="17"/>
  <c r="F249" i="17"/>
  <c r="B209" i="17"/>
  <c r="B210" i="17"/>
  <c r="B212" i="17"/>
  <c r="B213" i="17"/>
  <c r="B214" i="17"/>
  <c r="B216" i="17"/>
  <c r="B249" i="17"/>
  <c r="N172" i="17"/>
  <c r="N174" i="17"/>
  <c r="N175" i="17"/>
  <c r="N177" i="17"/>
  <c r="N178" i="17"/>
  <c r="N179" i="17"/>
  <c r="N181" i="17"/>
  <c r="N229" i="17"/>
  <c r="J172" i="17"/>
  <c r="J174" i="17"/>
  <c r="J175" i="17"/>
  <c r="J177" i="17"/>
  <c r="J178" i="17"/>
  <c r="J179" i="17"/>
  <c r="J181" i="17"/>
  <c r="J229" i="17"/>
  <c r="F172" i="17"/>
  <c r="F174" i="17"/>
  <c r="F175" i="17"/>
  <c r="F177" i="17"/>
  <c r="F178" i="17"/>
  <c r="F179" i="17"/>
  <c r="F181" i="17"/>
  <c r="F229" i="17"/>
  <c r="B172" i="17"/>
  <c r="B174" i="17"/>
  <c r="B175" i="17"/>
  <c r="B177" i="17"/>
  <c r="B178" i="17"/>
  <c r="B179" i="17"/>
  <c r="B181" i="17"/>
  <c r="B229" i="17"/>
  <c r="M158" i="25"/>
  <c r="M155" i="25"/>
  <c r="M152" i="25"/>
  <c r="M150" i="25"/>
  <c r="Q61" i="22"/>
  <c r="Q167" i="25"/>
  <c r="Q168" i="25"/>
  <c r="Q169" i="25"/>
  <c r="Q172" i="25"/>
  <c r="Q173" i="25"/>
  <c r="Q176" i="25"/>
  <c r="Q202" i="25"/>
  <c r="I61" i="22"/>
  <c r="I167" i="25"/>
  <c r="I168" i="25"/>
  <c r="I169" i="25"/>
  <c r="I172" i="25"/>
  <c r="I173" i="25"/>
  <c r="I176" i="25"/>
  <c r="I202" i="25"/>
  <c r="Q59" i="22"/>
  <c r="Q134" i="25"/>
  <c r="Q136" i="25"/>
  <c r="Q137" i="25"/>
  <c r="Q138" i="25"/>
  <c r="Q139" i="25"/>
  <c r="Q141" i="25"/>
  <c r="Q180" i="25"/>
  <c r="I59" i="22"/>
  <c r="I134" i="25"/>
  <c r="I136" i="25"/>
  <c r="I137" i="25"/>
  <c r="I138" i="25"/>
  <c r="I139" i="25"/>
  <c r="I141" i="25"/>
  <c r="I180" i="25"/>
  <c r="O123" i="28"/>
  <c r="K123" i="28"/>
  <c r="M95" i="28"/>
  <c r="B151" i="29"/>
  <c r="N119" i="29"/>
  <c r="J119" i="29"/>
  <c r="F119" i="29"/>
  <c r="N116" i="29"/>
  <c r="J116" i="29"/>
  <c r="F116" i="29"/>
  <c r="B116" i="29"/>
  <c r="N113" i="29"/>
  <c r="J113" i="29"/>
  <c r="F113" i="29"/>
  <c r="N112" i="29"/>
  <c r="N107" i="29" s="1"/>
  <c r="J112" i="29"/>
  <c r="F112" i="29"/>
  <c r="P153" i="29"/>
  <c r="P59" i="26"/>
  <c r="L153" i="29"/>
  <c r="L59" i="26"/>
  <c r="H153" i="29"/>
  <c r="H59" i="26"/>
  <c r="D153" i="29"/>
  <c r="D59" i="26"/>
  <c r="P143" i="29"/>
  <c r="P58" i="26"/>
  <c r="L143" i="29"/>
  <c r="L58" i="26"/>
  <c r="H143" i="29"/>
  <c r="H58" i="26"/>
  <c r="D143" i="29"/>
  <c r="D58" i="26"/>
  <c r="P50" i="9"/>
  <c r="L50" i="9"/>
  <c r="H50" i="9"/>
  <c r="D50" i="9"/>
  <c r="P49" i="9"/>
  <c r="H49" i="9"/>
  <c r="D49" i="9"/>
  <c r="P48" i="9"/>
  <c r="L48" i="9"/>
  <c r="H48" i="9"/>
  <c r="D48" i="9"/>
  <c r="P133" i="29"/>
  <c r="P57" i="26"/>
  <c r="L133" i="29"/>
  <c r="L57" i="26"/>
  <c r="H133" i="29"/>
  <c r="H57" i="26"/>
  <c r="D133" i="29"/>
  <c r="D57" i="26"/>
  <c r="Q36" i="30"/>
  <c r="M36" i="30"/>
  <c r="I36" i="30"/>
  <c r="E36" i="30"/>
  <c r="Q35" i="30"/>
  <c r="M35" i="30"/>
  <c r="I35" i="30"/>
  <c r="E35" i="30"/>
  <c r="O113" i="31"/>
  <c r="O114" i="31"/>
  <c r="O115" i="31"/>
  <c r="O116" i="31"/>
  <c r="O117" i="31"/>
  <c r="O118" i="31"/>
  <c r="O119" i="31"/>
  <c r="O120" i="31"/>
  <c r="O121" i="31"/>
  <c r="O122" i="31"/>
  <c r="O123" i="31"/>
  <c r="K113" i="31"/>
  <c r="K114" i="31"/>
  <c r="K115" i="31"/>
  <c r="K116" i="31"/>
  <c r="K117" i="31"/>
  <c r="K118" i="31"/>
  <c r="K119" i="31"/>
  <c r="K120" i="31"/>
  <c r="K121" i="31"/>
  <c r="K122" i="31"/>
  <c r="K123" i="31"/>
  <c r="G113" i="31"/>
  <c r="G114" i="31"/>
  <c r="G115" i="31"/>
  <c r="G116" i="31"/>
  <c r="G117" i="31"/>
  <c r="G118" i="31"/>
  <c r="G119" i="31"/>
  <c r="G120" i="31"/>
  <c r="G121" i="31"/>
  <c r="G122" i="31"/>
  <c r="G123" i="31"/>
  <c r="C113" i="31"/>
  <c r="C114" i="31"/>
  <c r="C115" i="31"/>
  <c r="C116" i="31"/>
  <c r="C117" i="31"/>
  <c r="C118" i="31"/>
  <c r="C119" i="31"/>
  <c r="C120" i="31"/>
  <c r="C121" i="31"/>
  <c r="C122" i="31"/>
  <c r="C123" i="31"/>
  <c r="D83" i="31"/>
  <c r="B118" i="6"/>
  <c r="B116" i="6"/>
  <c r="F68" i="6"/>
  <c r="F141" i="6" s="1"/>
  <c r="J64" i="6"/>
  <c r="J137" i="6" s="1"/>
  <c r="F64" i="6"/>
  <c r="F137" i="6" s="1"/>
  <c r="N4" i="6"/>
  <c r="J4" i="6"/>
  <c r="F4" i="6"/>
  <c r="B4" i="6"/>
  <c r="J62" i="10"/>
  <c r="B62" i="10"/>
  <c r="N60" i="10"/>
  <c r="J60" i="10"/>
  <c r="F60" i="10"/>
  <c r="B60" i="10"/>
  <c r="N59" i="10"/>
  <c r="J59" i="10"/>
  <c r="F59" i="10"/>
  <c r="B59" i="10"/>
  <c r="B37" i="9"/>
  <c r="Q57" i="10"/>
  <c r="Q61" i="10"/>
  <c r="E57" i="10"/>
  <c r="E61" i="10"/>
  <c r="K154" i="11"/>
  <c r="C154" i="11"/>
  <c r="K153" i="11"/>
  <c r="C153" i="11"/>
  <c r="K152" i="11"/>
  <c r="C152" i="11"/>
  <c r="K151" i="11"/>
  <c r="C151" i="11"/>
  <c r="K150" i="11"/>
  <c r="C150" i="11"/>
  <c r="K149" i="11"/>
  <c r="C149" i="11"/>
  <c r="K148" i="11"/>
  <c r="C148" i="11"/>
  <c r="K147" i="11"/>
  <c r="C147" i="11"/>
  <c r="K146" i="11"/>
  <c r="C146" i="11"/>
  <c r="K143" i="11"/>
  <c r="C143" i="11"/>
  <c r="K142" i="11"/>
  <c r="C142" i="11"/>
  <c r="K141" i="11"/>
  <c r="C141" i="11"/>
  <c r="K140" i="11"/>
  <c r="C140" i="11"/>
  <c r="K139" i="11"/>
  <c r="C139" i="11"/>
  <c r="K138" i="11"/>
  <c r="C138" i="11"/>
  <c r="K137" i="11"/>
  <c r="C137" i="11"/>
  <c r="K136" i="11"/>
  <c r="C136" i="11"/>
  <c r="K135" i="11"/>
  <c r="C135" i="11"/>
  <c r="L138" i="12"/>
  <c r="D138" i="12"/>
  <c r="L137" i="12"/>
  <c r="D137" i="12"/>
  <c r="L136" i="12"/>
  <c r="D136" i="12"/>
  <c r="L135" i="12"/>
  <c r="D135" i="12"/>
  <c r="O154" i="13"/>
  <c r="G154" i="13"/>
  <c r="O153" i="13"/>
  <c r="G153" i="13"/>
  <c r="O151" i="13"/>
  <c r="G151" i="13"/>
  <c r="O150" i="13"/>
  <c r="G150" i="13"/>
  <c r="O143" i="13"/>
  <c r="G143" i="13"/>
  <c r="O142" i="13"/>
  <c r="G142" i="13"/>
  <c r="O141" i="13"/>
  <c r="G141" i="13"/>
  <c r="O140" i="13"/>
  <c r="G140" i="13"/>
  <c r="O139" i="13"/>
  <c r="G139" i="13"/>
  <c r="O130" i="13"/>
  <c r="G130" i="13"/>
  <c r="O113" i="13"/>
  <c r="G113" i="13"/>
  <c r="P120" i="13"/>
  <c r="P121" i="13"/>
  <c r="P123" i="13"/>
  <c r="P124" i="13"/>
  <c r="P126" i="13"/>
  <c r="P127" i="13"/>
  <c r="P128" i="13"/>
  <c r="P130" i="13"/>
  <c r="P145" i="13"/>
  <c r="L120" i="13"/>
  <c r="L121" i="13"/>
  <c r="L123" i="13"/>
  <c r="L124" i="13"/>
  <c r="L126" i="13"/>
  <c r="L127" i="13"/>
  <c r="L128" i="13"/>
  <c r="L130" i="13"/>
  <c r="L145" i="13"/>
  <c r="H120" i="13"/>
  <c r="H121" i="13"/>
  <c r="H123" i="13"/>
  <c r="H124" i="13"/>
  <c r="H126" i="13"/>
  <c r="H127" i="13"/>
  <c r="H128" i="13"/>
  <c r="H130" i="13"/>
  <c r="H145" i="13"/>
  <c r="D120" i="13"/>
  <c r="D121" i="13"/>
  <c r="D123" i="13"/>
  <c r="D124" i="13"/>
  <c r="D126" i="13"/>
  <c r="D127" i="13"/>
  <c r="D128" i="13"/>
  <c r="D130" i="13"/>
  <c r="D145" i="13"/>
  <c r="P103" i="13"/>
  <c r="P104" i="13"/>
  <c r="P105" i="13"/>
  <c r="P106" i="13"/>
  <c r="P107" i="13"/>
  <c r="P109" i="13"/>
  <c r="P110" i="13"/>
  <c r="P111" i="13"/>
  <c r="P113" i="13"/>
  <c r="P134" i="13"/>
  <c r="L103" i="13"/>
  <c r="L104" i="13"/>
  <c r="L105" i="13"/>
  <c r="L106" i="13"/>
  <c r="L107" i="13"/>
  <c r="L109" i="13"/>
  <c r="L110" i="13"/>
  <c r="L111" i="13"/>
  <c r="L113" i="13"/>
  <c r="L134" i="13"/>
  <c r="H103" i="13"/>
  <c r="H104" i="13"/>
  <c r="H105" i="13"/>
  <c r="H106" i="13"/>
  <c r="H107" i="13"/>
  <c r="H109" i="13"/>
  <c r="H110" i="13"/>
  <c r="H111" i="13"/>
  <c r="H113" i="13"/>
  <c r="H134" i="13"/>
  <c r="D103" i="13"/>
  <c r="D104" i="13"/>
  <c r="D105" i="13"/>
  <c r="D106" i="13"/>
  <c r="D107" i="13"/>
  <c r="D109" i="13"/>
  <c r="D110" i="13"/>
  <c r="D111" i="13"/>
  <c r="D113" i="13"/>
  <c r="D134" i="13"/>
  <c r="O257" i="15"/>
  <c r="G257" i="15"/>
  <c r="O256" i="15"/>
  <c r="G256" i="15"/>
  <c r="O255" i="15"/>
  <c r="G255" i="15"/>
  <c r="O254" i="15"/>
  <c r="G254" i="15"/>
  <c r="O253" i="15"/>
  <c r="G253" i="15"/>
  <c r="O252" i="15"/>
  <c r="G252" i="15"/>
  <c r="O251" i="15"/>
  <c r="G251" i="15"/>
  <c r="O250" i="15"/>
  <c r="G250" i="15"/>
  <c r="O247" i="15"/>
  <c r="G247" i="15"/>
  <c r="O246" i="15"/>
  <c r="G246" i="15"/>
  <c r="O245" i="15"/>
  <c r="G245" i="15"/>
  <c r="O244" i="15"/>
  <c r="G244" i="15"/>
  <c r="O243" i="15"/>
  <c r="G243" i="15"/>
  <c r="O242" i="15"/>
  <c r="G242" i="15"/>
  <c r="O241" i="15"/>
  <c r="G241" i="15"/>
  <c r="O240" i="15"/>
  <c r="G240" i="15"/>
  <c r="O237" i="15"/>
  <c r="G237" i="15"/>
  <c r="O236" i="15"/>
  <c r="G236" i="15"/>
  <c r="O235" i="15"/>
  <c r="G235" i="15"/>
  <c r="O234" i="15"/>
  <c r="G234" i="15"/>
  <c r="O227" i="15"/>
  <c r="G227" i="15"/>
  <c r="O226" i="15"/>
  <c r="G226" i="15"/>
  <c r="O225" i="15"/>
  <c r="G225" i="15"/>
  <c r="K234" i="16"/>
  <c r="K227" i="16"/>
  <c r="K226" i="16"/>
  <c r="K225" i="16"/>
  <c r="K220" i="16"/>
  <c r="Q205" i="17"/>
  <c r="Q206" i="17"/>
  <c r="Q207" i="17"/>
  <c r="Q209" i="17"/>
  <c r="Q210" i="17"/>
  <c r="Q212" i="17"/>
  <c r="Q213" i="17"/>
  <c r="Q214" i="17"/>
  <c r="Q216" i="17"/>
  <c r="Q249" i="17"/>
  <c r="Q77" i="14"/>
  <c r="M205" i="17"/>
  <c r="M206" i="17"/>
  <c r="M207" i="17"/>
  <c r="M209" i="17"/>
  <c r="M210" i="17"/>
  <c r="M212" i="17"/>
  <c r="M213" i="17"/>
  <c r="M214" i="17"/>
  <c r="M216" i="17"/>
  <c r="M249" i="17"/>
  <c r="M77" i="14"/>
  <c r="I205" i="17"/>
  <c r="I206" i="17"/>
  <c r="I207" i="17"/>
  <c r="I209" i="17"/>
  <c r="I210" i="17"/>
  <c r="I212" i="17"/>
  <c r="I213" i="17"/>
  <c r="I214" i="17"/>
  <c r="I216" i="17"/>
  <c r="I249" i="17"/>
  <c r="I77" i="14"/>
  <c r="E209" i="17"/>
  <c r="E210" i="17"/>
  <c r="E212" i="17"/>
  <c r="E213" i="17"/>
  <c r="E214" i="17"/>
  <c r="E216" i="17"/>
  <c r="E249" i="17"/>
  <c r="E77" i="14"/>
  <c r="Q172" i="17"/>
  <c r="Q174" i="17"/>
  <c r="Q175" i="17"/>
  <c r="Q177" i="17"/>
  <c r="Q178" i="17"/>
  <c r="Q179" i="17"/>
  <c r="Q181" i="17"/>
  <c r="Q229" i="17"/>
  <c r="Q75" i="14"/>
  <c r="Q74" i="14" s="1"/>
  <c r="M172" i="17"/>
  <c r="M174" i="17"/>
  <c r="M175" i="17"/>
  <c r="M177" i="17"/>
  <c r="M178" i="17"/>
  <c r="M179" i="17"/>
  <c r="M181" i="17"/>
  <c r="M229" i="17"/>
  <c r="M75" i="14"/>
  <c r="M74" i="14" s="1"/>
  <c r="I172" i="17"/>
  <c r="I174" i="17"/>
  <c r="I175" i="17"/>
  <c r="I177" i="17"/>
  <c r="I178" i="17"/>
  <c r="I179" i="17"/>
  <c r="I181" i="17"/>
  <c r="I229" i="17"/>
  <c r="I75" i="14"/>
  <c r="I74" i="14" s="1"/>
  <c r="E172" i="17"/>
  <c r="E174" i="17"/>
  <c r="E175" i="17"/>
  <c r="E177" i="17"/>
  <c r="E178" i="17"/>
  <c r="E179" i="17"/>
  <c r="E181" i="17"/>
  <c r="E229" i="17"/>
  <c r="E75" i="14"/>
  <c r="E74" i="14" s="1"/>
  <c r="N180" i="21"/>
  <c r="N181" i="21"/>
  <c r="N182" i="21"/>
  <c r="N184" i="21"/>
  <c r="N185" i="21"/>
  <c r="N187" i="21"/>
  <c r="N188" i="21"/>
  <c r="N189" i="21"/>
  <c r="N192" i="21"/>
  <c r="N226" i="21"/>
  <c r="N80" i="18"/>
  <c r="N109" i="6" s="1"/>
  <c r="J180" i="21"/>
  <c r="J181" i="21"/>
  <c r="J182" i="21"/>
  <c r="J184" i="21"/>
  <c r="J185" i="21"/>
  <c r="J187" i="21"/>
  <c r="J188" i="21"/>
  <c r="J189" i="21"/>
  <c r="J192" i="21"/>
  <c r="J226" i="21"/>
  <c r="J80" i="18"/>
  <c r="J109" i="6" s="1"/>
  <c r="F180" i="21"/>
  <c r="F181" i="21"/>
  <c r="F182" i="21"/>
  <c r="F184" i="21"/>
  <c r="F185" i="21"/>
  <c r="F187" i="21"/>
  <c r="F188" i="21"/>
  <c r="F189" i="21"/>
  <c r="F192" i="21"/>
  <c r="F226" i="21"/>
  <c r="F80" i="18"/>
  <c r="F109" i="6" s="1"/>
  <c r="B180" i="21"/>
  <c r="B181" i="21"/>
  <c r="B182" i="21"/>
  <c r="B184" i="21"/>
  <c r="B185" i="21"/>
  <c r="B187" i="21"/>
  <c r="B188" i="21"/>
  <c r="B189" i="21"/>
  <c r="B192" i="21"/>
  <c r="B226" i="21"/>
  <c r="B80" i="18"/>
  <c r="B109" i="6" s="1"/>
  <c r="N162" i="21"/>
  <c r="N164" i="21"/>
  <c r="N165" i="21"/>
  <c r="N166" i="21"/>
  <c r="N168" i="21"/>
  <c r="N169" i="21"/>
  <c r="N170" i="21"/>
  <c r="N173" i="21"/>
  <c r="N214" i="21"/>
  <c r="N79" i="18"/>
  <c r="J162" i="21"/>
  <c r="J164" i="21"/>
  <c r="J165" i="21"/>
  <c r="J166" i="21"/>
  <c r="J168" i="21"/>
  <c r="J169" i="21"/>
  <c r="J170" i="21"/>
  <c r="J173" i="21"/>
  <c r="J214" i="21"/>
  <c r="J79" i="18"/>
  <c r="F162" i="21"/>
  <c r="F164" i="21"/>
  <c r="F165" i="21"/>
  <c r="F166" i="21"/>
  <c r="F168" i="21"/>
  <c r="F169" i="21"/>
  <c r="F170" i="21"/>
  <c r="F173" i="21"/>
  <c r="F214" i="21"/>
  <c r="F79" i="18"/>
  <c r="B162" i="21"/>
  <c r="B164" i="21"/>
  <c r="B165" i="21"/>
  <c r="B166" i="21"/>
  <c r="B168" i="21"/>
  <c r="B169" i="21"/>
  <c r="B170" i="21"/>
  <c r="B173" i="21"/>
  <c r="B214" i="21"/>
  <c r="B79" i="18"/>
  <c r="O107" i="28"/>
  <c r="C107" i="28"/>
  <c r="Q153" i="28"/>
  <c r="Q72" i="26"/>
  <c r="M153" i="28"/>
  <c r="M72" i="26"/>
  <c r="I153" i="28"/>
  <c r="I72" i="26"/>
  <c r="E153" i="28"/>
  <c r="E72" i="26"/>
  <c r="M71" i="26"/>
  <c r="M143" i="28"/>
  <c r="I71" i="26"/>
  <c r="I143" i="28"/>
  <c r="E71" i="26"/>
  <c r="E143" i="28"/>
  <c r="M70" i="26"/>
  <c r="M133" i="28"/>
  <c r="I70" i="26"/>
  <c r="I133" i="28"/>
  <c r="E70" i="26"/>
  <c r="E133" i="28"/>
  <c r="B140" i="29"/>
  <c r="N139" i="29"/>
  <c r="J139" i="29"/>
  <c r="F139" i="29"/>
  <c r="B139" i="29"/>
  <c r="P128" i="29"/>
  <c r="L128" i="29"/>
  <c r="H128" i="29"/>
  <c r="D128" i="29"/>
  <c r="N102" i="29"/>
  <c r="J102" i="29"/>
  <c r="F102" i="29"/>
  <c r="N101" i="29"/>
  <c r="J101" i="29"/>
  <c r="F101" i="29"/>
  <c r="B101" i="29"/>
  <c r="N100" i="29"/>
  <c r="J100" i="29"/>
  <c r="F100" i="29"/>
  <c r="N99" i="29"/>
  <c r="J99" i="29"/>
  <c r="F99" i="29"/>
  <c r="B99" i="29"/>
  <c r="N98" i="29"/>
  <c r="J98" i="29"/>
  <c r="F98" i="29"/>
  <c r="B98" i="29"/>
  <c r="N97" i="29"/>
  <c r="J97" i="29"/>
  <c r="F97" i="29"/>
  <c r="B97" i="29"/>
  <c r="N96" i="29"/>
  <c r="J96" i="29"/>
  <c r="F96" i="29"/>
  <c r="B96" i="29"/>
  <c r="P123" i="32"/>
  <c r="P123" i="31"/>
  <c r="L123" i="32"/>
  <c r="L123" i="31"/>
  <c r="H123" i="32"/>
  <c r="H123" i="31"/>
  <c r="D123" i="32"/>
  <c r="D123" i="31"/>
  <c r="P122" i="32"/>
  <c r="P122" i="31"/>
  <c r="L122" i="32"/>
  <c r="L122" i="31"/>
  <c r="H122" i="32"/>
  <c r="H122" i="31"/>
  <c r="D122" i="32"/>
  <c r="D122" i="31"/>
  <c r="P121" i="32"/>
  <c r="P121" i="31"/>
  <c r="L121" i="32"/>
  <c r="L121" i="31"/>
  <c r="H121" i="32"/>
  <c r="H121" i="31"/>
  <c r="D121" i="32"/>
  <c r="D121" i="31"/>
  <c r="P120" i="32"/>
  <c r="P120" i="31"/>
  <c r="L120" i="32"/>
  <c r="L120" i="31"/>
  <c r="H120" i="32"/>
  <c r="H120" i="31"/>
  <c r="D120" i="32"/>
  <c r="D120" i="31"/>
  <c r="P119" i="32"/>
  <c r="P119" i="31"/>
  <c r="L119" i="32"/>
  <c r="L119" i="31"/>
  <c r="H119" i="32"/>
  <c r="H119" i="31"/>
  <c r="D119" i="32"/>
  <c r="D119" i="31"/>
  <c r="P118" i="32"/>
  <c r="P118" i="31"/>
  <c r="L118" i="32"/>
  <c r="L118" i="31"/>
  <c r="H118" i="32"/>
  <c r="H118" i="31"/>
  <c r="D118" i="32"/>
  <c r="D118" i="31"/>
  <c r="P117" i="32"/>
  <c r="P117" i="31"/>
  <c r="L117" i="32"/>
  <c r="L117" i="31"/>
  <c r="H117" i="32"/>
  <c r="H117" i="31"/>
  <c r="D117" i="32"/>
  <c r="D117" i="31"/>
  <c r="P116" i="32"/>
  <c r="P116" i="31"/>
  <c r="L116" i="32"/>
  <c r="L116" i="31"/>
  <c r="H116" i="32"/>
  <c r="H116" i="31"/>
  <c r="D116" i="32"/>
  <c r="D116" i="31"/>
  <c r="P115" i="32"/>
  <c r="P115" i="31"/>
  <c r="L115" i="32"/>
  <c r="L115" i="31"/>
  <c r="H115" i="32"/>
  <c r="H115" i="31"/>
  <c r="D115" i="32"/>
  <c r="D115" i="31"/>
  <c r="P114" i="32"/>
  <c r="P114" i="31"/>
  <c r="L114" i="32"/>
  <c r="L114" i="31"/>
  <c r="H114" i="32"/>
  <c r="H114" i="31"/>
  <c r="D114" i="32"/>
  <c r="D114" i="31"/>
  <c r="P113" i="32"/>
  <c r="P113" i="31"/>
  <c r="L113" i="32"/>
  <c r="L113" i="31"/>
  <c r="H113" i="32"/>
  <c r="H113" i="31"/>
  <c r="D113" i="32"/>
  <c r="D113" i="31"/>
  <c r="J119" i="33"/>
  <c r="J234" i="17"/>
  <c r="B234" i="17"/>
  <c r="J227" i="17"/>
  <c r="B227" i="17"/>
  <c r="J226" i="17"/>
  <c r="B226" i="17"/>
  <c r="J225" i="17"/>
  <c r="B225" i="17"/>
  <c r="J220" i="17"/>
  <c r="B220" i="17"/>
  <c r="N92" i="18"/>
  <c r="N102" i="18"/>
  <c r="N165" i="6" s="1"/>
  <c r="J92" i="18"/>
  <c r="J102" i="18"/>
  <c r="J165" i="6" s="1"/>
  <c r="F92" i="18"/>
  <c r="B92" i="18"/>
  <c r="B102" i="18"/>
  <c r="B165" i="6" s="1"/>
  <c r="N91" i="18"/>
  <c r="J91" i="18"/>
  <c r="F91" i="18"/>
  <c r="B91" i="18"/>
  <c r="N90" i="18"/>
  <c r="J90" i="18"/>
  <c r="F90" i="18"/>
  <c r="B90" i="18"/>
  <c r="J51" i="18"/>
  <c r="B51" i="18"/>
  <c r="P238" i="19"/>
  <c r="P239" i="19"/>
  <c r="P240" i="19"/>
  <c r="P241" i="19"/>
  <c r="P242" i="19"/>
  <c r="P243" i="19"/>
  <c r="P244" i="19"/>
  <c r="P245" i="19"/>
  <c r="P246" i="19"/>
  <c r="L238" i="19"/>
  <c r="L239" i="19"/>
  <c r="L240" i="19"/>
  <c r="L241" i="19"/>
  <c r="L242" i="19"/>
  <c r="L243" i="19"/>
  <c r="L244" i="19"/>
  <c r="L245" i="19"/>
  <c r="L246" i="19"/>
  <c r="H238" i="19"/>
  <c r="H239" i="19"/>
  <c r="H240" i="19"/>
  <c r="H241" i="19"/>
  <c r="H242" i="19"/>
  <c r="H243" i="19"/>
  <c r="H244" i="19"/>
  <c r="H245" i="19"/>
  <c r="H246" i="19"/>
  <c r="D238" i="19"/>
  <c r="D239" i="19"/>
  <c r="D240" i="19"/>
  <c r="D241" i="19"/>
  <c r="D242" i="19"/>
  <c r="D243" i="19"/>
  <c r="D244" i="19"/>
  <c r="D245" i="19"/>
  <c r="D246" i="19"/>
  <c r="P227" i="19"/>
  <c r="P228" i="19"/>
  <c r="P229" i="19"/>
  <c r="P230" i="19"/>
  <c r="P231" i="19"/>
  <c r="P232" i="19"/>
  <c r="P233" i="19"/>
  <c r="P234" i="19"/>
  <c r="P235" i="19"/>
  <c r="L227" i="19"/>
  <c r="L228" i="19"/>
  <c r="L229" i="19"/>
  <c r="L230" i="19"/>
  <c r="L231" i="19"/>
  <c r="L232" i="19"/>
  <c r="L233" i="19"/>
  <c r="L234" i="19"/>
  <c r="L235" i="19"/>
  <c r="H227" i="19"/>
  <c r="H228" i="19"/>
  <c r="H229" i="19"/>
  <c r="H230" i="19"/>
  <c r="H231" i="19"/>
  <c r="H232" i="19"/>
  <c r="H233" i="19"/>
  <c r="H234" i="19"/>
  <c r="H235" i="19"/>
  <c r="D227" i="19"/>
  <c r="D228" i="19"/>
  <c r="D229" i="19"/>
  <c r="D230" i="19"/>
  <c r="D231" i="19"/>
  <c r="D232" i="19"/>
  <c r="D233" i="19"/>
  <c r="D234" i="19"/>
  <c r="D235" i="19"/>
  <c r="P89" i="18"/>
  <c r="P215" i="19"/>
  <c r="P216" i="19"/>
  <c r="P217" i="19"/>
  <c r="P218" i="19"/>
  <c r="P219" i="19"/>
  <c r="P220" i="19"/>
  <c r="P221" i="19"/>
  <c r="P222" i="19"/>
  <c r="P223" i="19"/>
  <c r="P224" i="19"/>
  <c r="L89" i="18"/>
  <c r="L215" i="19"/>
  <c r="L216" i="19"/>
  <c r="L217" i="19"/>
  <c r="L218" i="19"/>
  <c r="L219" i="19"/>
  <c r="L220" i="19"/>
  <c r="L221" i="19"/>
  <c r="L222" i="19"/>
  <c r="L223" i="19"/>
  <c r="L224" i="19"/>
  <c r="H89" i="18"/>
  <c r="H215" i="19"/>
  <c r="H216" i="19"/>
  <c r="H217" i="19"/>
  <c r="H218" i="19"/>
  <c r="H219" i="19"/>
  <c r="H220" i="19"/>
  <c r="H221" i="19"/>
  <c r="H222" i="19"/>
  <c r="H223" i="19"/>
  <c r="H224" i="19"/>
  <c r="D89" i="18"/>
  <c r="D215" i="19"/>
  <c r="D216" i="19"/>
  <c r="D217" i="19"/>
  <c r="D218" i="19"/>
  <c r="D219" i="19"/>
  <c r="D220" i="19"/>
  <c r="D221" i="19"/>
  <c r="D222" i="19"/>
  <c r="D223" i="19"/>
  <c r="D224" i="19"/>
  <c r="P86" i="18"/>
  <c r="L86" i="18"/>
  <c r="H86" i="18"/>
  <c r="D86" i="18"/>
  <c r="P85" i="18"/>
  <c r="L85" i="18"/>
  <c r="H85" i="18"/>
  <c r="D85" i="18"/>
  <c r="P84" i="18"/>
  <c r="L84" i="18"/>
  <c r="H84" i="18"/>
  <c r="D84" i="18"/>
  <c r="Q214" i="20"/>
  <c r="M214" i="20"/>
  <c r="I214" i="20"/>
  <c r="E214" i="20"/>
  <c r="N98" i="18"/>
  <c r="J98" i="18"/>
  <c r="F98" i="18"/>
  <c r="B98" i="18"/>
  <c r="N97" i="18"/>
  <c r="J97" i="18"/>
  <c r="F97" i="18"/>
  <c r="B97" i="18"/>
  <c r="N95" i="18"/>
  <c r="J95" i="18"/>
  <c r="F95" i="18"/>
  <c r="B95" i="18"/>
  <c r="N96" i="18"/>
  <c r="J96" i="18"/>
  <c r="F96" i="18"/>
  <c r="B96" i="18"/>
  <c r="M245" i="21"/>
  <c r="E245" i="21"/>
  <c r="M244" i="21"/>
  <c r="E244" i="21"/>
  <c r="M243" i="21"/>
  <c r="E243" i="21"/>
  <c r="M242" i="21"/>
  <c r="E242" i="21"/>
  <c r="M237" i="21"/>
  <c r="E237" i="21"/>
  <c r="M234" i="21"/>
  <c r="E234" i="21"/>
  <c r="M233" i="21"/>
  <c r="E233" i="21"/>
  <c r="M232" i="21"/>
  <c r="E232" i="21"/>
  <c r="M231" i="21"/>
  <c r="E231" i="21"/>
  <c r="M223" i="21"/>
  <c r="E223" i="21"/>
  <c r="M222" i="21"/>
  <c r="E222" i="21"/>
  <c r="M221" i="21"/>
  <c r="E221" i="21"/>
  <c r="M219" i="21"/>
  <c r="E219" i="21"/>
  <c r="N203" i="23"/>
  <c r="N204" i="23"/>
  <c r="N205" i="23"/>
  <c r="N206" i="23"/>
  <c r="N207" i="23"/>
  <c r="N208" i="23"/>
  <c r="N209" i="23"/>
  <c r="N210" i="23"/>
  <c r="N211" i="23"/>
  <c r="J203" i="23"/>
  <c r="J204" i="23"/>
  <c r="J205" i="23"/>
  <c r="J206" i="23"/>
  <c r="J207" i="23"/>
  <c r="J208" i="23"/>
  <c r="J209" i="23"/>
  <c r="J210" i="23"/>
  <c r="J211" i="23"/>
  <c r="F203" i="23"/>
  <c r="F204" i="23"/>
  <c r="F205" i="23"/>
  <c r="F206" i="23"/>
  <c r="F207" i="23"/>
  <c r="F208" i="23"/>
  <c r="F209" i="23"/>
  <c r="F210" i="23"/>
  <c r="F211" i="23"/>
  <c r="B203" i="23"/>
  <c r="B204" i="23"/>
  <c r="B205" i="23"/>
  <c r="B206" i="23"/>
  <c r="B207" i="23"/>
  <c r="B208" i="23"/>
  <c r="B209" i="23"/>
  <c r="B210" i="23"/>
  <c r="B211" i="23"/>
  <c r="N192" i="23"/>
  <c r="N193" i="23"/>
  <c r="N194" i="23"/>
  <c r="N195" i="23"/>
  <c r="N196" i="23"/>
  <c r="N197" i="23"/>
  <c r="N198" i="23"/>
  <c r="N199" i="23"/>
  <c r="N200" i="23"/>
  <c r="J192" i="23"/>
  <c r="J193" i="23"/>
  <c r="J194" i="23"/>
  <c r="J195" i="23"/>
  <c r="J196" i="23"/>
  <c r="J197" i="23"/>
  <c r="J198" i="23"/>
  <c r="J199" i="23"/>
  <c r="J200" i="23"/>
  <c r="F192" i="23"/>
  <c r="F193" i="23"/>
  <c r="F194" i="23"/>
  <c r="F195" i="23"/>
  <c r="F196" i="23"/>
  <c r="F197" i="23"/>
  <c r="F198" i="23"/>
  <c r="F199" i="23"/>
  <c r="F200" i="23"/>
  <c r="B192" i="23"/>
  <c r="B193" i="23"/>
  <c r="B194" i="23"/>
  <c r="B195" i="23"/>
  <c r="B196" i="23"/>
  <c r="B197" i="23"/>
  <c r="B198" i="23"/>
  <c r="B199" i="23"/>
  <c r="B200" i="23"/>
  <c r="N181" i="23"/>
  <c r="N182" i="23"/>
  <c r="N183" i="23"/>
  <c r="N184" i="23"/>
  <c r="N185" i="23"/>
  <c r="N186" i="23"/>
  <c r="N187" i="23"/>
  <c r="N188" i="23"/>
  <c r="N189" i="23"/>
  <c r="J181" i="23"/>
  <c r="J182" i="23"/>
  <c r="J183" i="23"/>
  <c r="J184" i="23"/>
  <c r="J185" i="23"/>
  <c r="J186" i="23"/>
  <c r="J187" i="23"/>
  <c r="J188" i="23"/>
  <c r="J189" i="23"/>
  <c r="F181" i="23"/>
  <c r="F182" i="23"/>
  <c r="F183" i="23"/>
  <c r="F184" i="23"/>
  <c r="F185" i="23"/>
  <c r="F186" i="23"/>
  <c r="F187" i="23"/>
  <c r="F188" i="23"/>
  <c r="F189" i="23"/>
  <c r="B181" i="23"/>
  <c r="B182" i="23"/>
  <c r="B183" i="23"/>
  <c r="B184" i="23"/>
  <c r="B185" i="23"/>
  <c r="B186" i="23"/>
  <c r="B187" i="23"/>
  <c r="B188" i="23"/>
  <c r="B189" i="23"/>
  <c r="D162" i="24"/>
  <c r="L143" i="24"/>
  <c r="D143" i="24"/>
  <c r="D129" i="24"/>
  <c r="Q210" i="25"/>
  <c r="Q208" i="25"/>
  <c r="Q207" i="25"/>
  <c r="Q200" i="25"/>
  <c r="Q199" i="25"/>
  <c r="Q198" i="25"/>
  <c r="Q196" i="25"/>
  <c r="Q188" i="25"/>
  <c r="Q187" i="25"/>
  <c r="Q185" i="25"/>
  <c r="P154" i="27"/>
  <c r="P155" i="27"/>
  <c r="P156" i="27"/>
  <c r="P157" i="27"/>
  <c r="P158" i="27"/>
  <c r="P159" i="27"/>
  <c r="P72" i="26"/>
  <c r="L154" i="27"/>
  <c r="L155" i="27"/>
  <c r="L156" i="27"/>
  <c r="L157" i="27"/>
  <c r="L158" i="27"/>
  <c r="L159" i="27"/>
  <c r="L72" i="26"/>
  <c r="L64" i="26"/>
  <c r="H154" i="27"/>
  <c r="H155" i="27"/>
  <c r="H156" i="27"/>
  <c r="H157" i="27"/>
  <c r="H158" i="27"/>
  <c r="H159" i="27"/>
  <c r="H72" i="26"/>
  <c r="D154" i="27"/>
  <c r="D155" i="27"/>
  <c r="D156" i="27"/>
  <c r="D157" i="27"/>
  <c r="D158" i="27"/>
  <c r="D159" i="27"/>
  <c r="D64" i="26"/>
  <c r="D72" i="26"/>
  <c r="P144" i="27"/>
  <c r="P145" i="27"/>
  <c r="P146" i="27"/>
  <c r="P147" i="27"/>
  <c r="P148" i="27"/>
  <c r="P149" i="27"/>
  <c r="P150" i="27"/>
  <c r="P151" i="27"/>
  <c r="P71" i="26"/>
  <c r="L144" i="27"/>
  <c r="L145" i="27"/>
  <c r="L146" i="27"/>
  <c r="L147" i="27"/>
  <c r="L148" i="27"/>
  <c r="L149" i="27"/>
  <c r="L150" i="27"/>
  <c r="L151" i="27"/>
  <c r="L71" i="26"/>
  <c r="L63" i="26"/>
  <c r="H144" i="27"/>
  <c r="H145" i="27"/>
  <c r="H146" i="27"/>
  <c r="H147" i="27"/>
  <c r="H148" i="27"/>
  <c r="H149" i="27"/>
  <c r="H150" i="27"/>
  <c r="H151" i="27"/>
  <c r="H71" i="26"/>
  <c r="D144" i="27"/>
  <c r="D145" i="27"/>
  <c r="D146" i="27"/>
  <c r="D147" i="27"/>
  <c r="D148" i="27"/>
  <c r="D149" i="27"/>
  <c r="D150" i="27"/>
  <c r="D151" i="27"/>
  <c r="D63" i="26"/>
  <c r="D71" i="26"/>
  <c r="P134" i="27"/>
  <c r="P135" i="27"/>
  <c r="P136" i="27"/>
  <c r="P137" i="27"/>
  <c r="P138" i="27"/>
  <c r="P139" i="27"/>
  <c r="P140" i="27"/>
  <c r="P141" i="27"/>
  <c r="P70" i="26"/>
  <c r="L134" i="27"/>
  <c r="L135" i="27"/>
  <c r="L136" i="27"/>
  <c r="L137" i="27"/>
  <c r="L138" i="27"/>
  <c r="L139" i="27"/>
  <c r="L140" i="27"/>
  <c r="L141" i="27"/>
  <c r="L70" i="26"/>
  <c r="L62" i="26"/>
  <c r="H134" i="27"/>
  <c r="H135" i="27"/>
  <c r="H136" i="27"/>
  <c r="H137" i="27"/>
  <c r="H138" i="27"/>
  <c r="H139" i="27"/>
  <c r="H140" i="27"/>
  <c r="H141" i="27"/>
  <c r="H70" i="26"/>
  <c r="D134" i="27"/>
  <c r="D135" i="27"/>
  <c r="D136" i="27"/>
  <c r="D137" i="27"/>
  <c r="D138" i="27"/>
  <c r="D139" i="27"/>
  <c r="D140" i="27"/>
  <c r="D141" i="27"/>
  <c r="D62" i="26"/>
  <c r="D70" i="26"/>
  <c r="Q37" i="34"/>
  <c r="Q175" i="6" s="1"/>
  <c r="M37" i="34"/>
  <c r="M175" i="6" s="1"/>
  <c r="I37" i="34"/>
  <c r="I175" i="6" s="1"/>
  <c r="E37" i="34"/>
  <c r="E175" i="6" s="1"/>
  <c r="O72" i="35"/>
  <c r="O73" i="35"/>
  <c r="O74" i="35"/>
  <c r="O75" i="35"/>
  <c r="O76" i="35"/>
  <c r="O77" i="35"/>
  <c r="O78" i="35"/>
  <c r="O79" i="35"/>
  <c r="O80" i="35"/>
  <c r="O81" i="35"/>
  <c r="O82" i="35"/>
  <c r="O36" i="34"/>
  <c r="K72" i="35"/>
  <c r="K73" i="35"/>
  <c r="K74" i="35"/>
  <c r="K75" i="35"/>
  <c r="K76" i="35"/>
  <c r="K77" i="35"/>
  <c r="K78" i="35"/>
  <c r="K79" i="35"/>
  <c r="K80" i="35"/>
  <c r="K81" i="35"/>
  <c r="K82" i="35"/>
  <c r="K36" i="34"/>
  <c r="G72" i="35"/>
  <c r="G73" i="35"/>
  <c r="G74" i="35"/>
  <c r="G75" i="35"/>
  <c r="G76" i="35"/>
  <c r="G77" i="35"/>
  <c r="G78" i="35"/>
  <c r="G79" i="35"/>
  <c r="G80" i="35"/>
  <c r="G81" i="35"/>
  <c r="G82" i="35"/>
  <c r="G36" i="34"/>
  <c r="C72" i="35"/>
  <c r="C73" i="35"/>
  <c r="C74" i="35"/>
  <c r="C75" i="35"/>
  <c r="C76" i="35"/>
  <c r="C77" i="35"/>
  <c r="C78" i="35"/>
  <c r="C79" i="35"/>
  <c r="C80" i="35"/>
  <c r="C81" i="35"/>
  <c r="C82" i="35"/>
  <c r="C36" i="34"/>
  <c r="J67" i="36"/>
  <c r="J82" i="36"/>
  <c r="F82" i="36"/>
  <c r="F67" i="36"/>
  <c r="N66" i="36"/>
  <c r="N81" i="36"/>
  <c r="F81" i="36"/>
  <c r="F66" i="36"/>
  <c r="B66" i="36"/>
  <c r="B81" i="36"/>
  <c r="J65" i="36"/>
  <c r="J80" i="36"/>
  <c r="F80" i="36"/>
  <c r="F65" i="36"/>
  <c r="N62" i="36"/>
  <c r="N79" i="36"/>
  <c r="F79" i="36"/>
  <c r="F62" i="36"/>
  <c r="B62" i="36"/>
  <c r="B79" i="36"/>
  <c r="J59" i="36"/>
  <c r="J78" i="36"/>
  <c r="F78" i="36"/>
  <c r="F59" i="36"/>
  <c r="N56" i="36"/>
  <c r="N77" i="36"/>
  <c r="F77" i="36"/>
  <c r="F56" i="36"/>
  <c r="B56" i="36"/>
  <c r="B77" i="36"/>
  <c r="J55" i="36"/>
  <c r="J76" i="36"/>
  <c r="F76" i="36"/>
  <c r="F55" i="36"/>
  <c r="N54" i="36"/>
  <c r="N75" i="36"/>
  <c r="F75" i="36"/>
  <c r="F54" i="36"/>
  <c r="B54" i="36"/>
  <c r="B75" i="36"/>
  <c r="J53" i="36"/>
  <c r="J74" i="36"/>
  <c r="F74" i="36"/>
  <c r="F53" i="36"/>
  <c r="N52" i="36"/>
  <c r="N73" i="36"/>
  <c r="F73" i="36"/>
  <c r="F52" i="36"/>
  <c r="B52" i="36"/>
  <c r="B73" i="36"/>
  <c r="J51" i="36"/>
  <c r="J72" i="36"/>
  <c r="F72" i="36"/>
  <c r="F51" i="36"/>
  <c r="N36" i="34"/>
  <c r="N71" i="36"/>
  <c r="F36" i="34"/>
  <c r="F71" i="36"/>
  <c r="B36" i="34"/>
  <c r="B71" i="36"/>
  <c r="K50" i="37"/>
  <c r="C50" i="37"/>
  <c r="O67" i="39"/>
  <c r="O82" i="40"/>
  <c r="O82" i="39"/>
  <c r="K67" i="39"/>
  <c r="K82" i="40"/>
  <c r="K82" i="39"/>
  <c r="G67" i="39"/>
  <c r="G82" i="40"/>
  <c r="G82" i="39"/>
  <c r="C67" i="39"/>
  <c r="C82" i="40"/>
  <c r="C82" i="39"/>
  <c r="O66" i="39"/>
  <c r="O81" i="40"/>
  <c r="O81" i="39"/>
  <c r="K66" i="39"/>
  <c r="K81" i="40"/>
  <c r="K81" i="39"/>
  <c r="G66" i="39"/>
  <c r="G81" i="40"/>
  <c r="G81" i="39"/>
  <c r="C66" i="39"/>
  <c r="C81" i="40"/>
  <c r="C81" i="39"/>
  <c r="O80" i="41"/>
  <c r="O65" i="39"/>
  <c r="O80" i="39"/>
  <c r="K80" i="41"/>
  <c r="K65" i="39"/>
  <c r="K80" i="39"/>
  <c r="K80" i="40"/>
  <c r="G80" i="41"/>
  <c r="G65" i="39"/>
  <c r="G80" i="39"/>
  <c r="G80" i="40"/>
  <c r="C80" i="41"/>
  <c r="C65" i="39"/>
  <c r="C80" i="40"/>
  <c r="C80" i="39"/>
  <c r="O79" i="41"/>
  <c r="O62" i="39"/>
  <c r="O79" i="39"/>
  <c r="O79" i="40"/>
  <c r="K79" i="41"/>
  <c r="K62" i="39"/>
  <c r="K79" i="39"/>
  <c r="K79" i="40"/>
  <c r="G79" i="41"/>
  <c r="G62" i="39"/>
  <c r="G79" i="39"/>
  <c r="G79" i="40"/>
  <c r="C79" i="41"/>
  <c r="C62" i="39"/>
  <c r="C79" i="40"/>
  <c r="C79" i="39"/>
  <c r="O78" i="41"/>
  <c r="O59" i="39"/>
  <c r="O78" i="39"/>
  <c r="K78" i="41"/>
  <c r="K59" i="39"/>
  <c r="K78" i="39"/>
  <c r="K78" i="40"/>
  <c r="G78" i="41"/>
  <c r="G59" i="39"/>
  <c r="G78" i="39"/>
  <c r="G78" i="40"/>
  <c r="C78" i="41"/>
  <c r="C59" i="39"/>
  <c r="C78" i="40"/>
  <c r="C78" i="39"/>
  <c r="O77" i="41"/>
  <c r="O56" i="39"/>
  <c r="O77" i="39"/>
  <c r="O77" i="40"/>
  <c r="K77" i="41"/>
  <c r="K56" i="39"/>
  <c r="K77" i="39"/>
  <c r="K77" i="40"/>
  <c r="G77" i="41"/>
  <c r="G56" i="39"/>
  <c r="G77" i="39"/>
  <c r="G77" i="40"/>
  <c r="C77" i="41"/>
  <c r="C56" i="39"/>
  <c r="C77" i="40"/>
  <c r="C77" i="39"/>
  <c r="O76" i="41"/>
  <c r="O55" i="39"/>
  <c r="O76" i="39"/>
  <c r="K76" i="41"/>
  <c r="K55" i="39"/>
  <c r="K76" i="39"/>
  <c r="K76" i="40"/>
  <c r="G76" i="41"/>
  <c r="G55" i="39"/>
  <c r="G76" i="39"/>
  <c r="G76" i="40"/>
  <c r="C76" i="41"/>
  <c r="C55" i="39"/>
  <c r="C76" i="40"/>
  <c r="C76" i="39"/>
  <c r="O54" i="39"/>
  <c r="O75" i="39"/>
  <c r="O75" i="40"/>
  <c r="K54" i="39"/>
  <c r="K75" i="39"/>
  <c r="K75" i="40"/>
  <c r="G54" i="39"/>
  <c r="G75" i="39"/>
  <c r="G75" i="40"/>
  <c r="C54" i="39"/>
  <c r="C75" i="40"/>
  <c r="C75" i="39"/>
  <c r="O53" i="39"/>
  <c r="O74" i="39"/>
  <c r="K53" i="39"/>
  <c r="K74" i="39"/>
  <c r="K74" i="40"/>
  <c r="G53" i="39"/>
  <c r="G74" i="39"/>
  <c r="G74" i="40"/>
  <c r="C53" i="39"/>
  <c r="C74" i="40"/>
  <c r="C74" i="39"/>
  <c r="O52" i="39"/>
  <c r="O73" i="39"/>
  <c r="O73" i="40"/>
  <c r="K52" i="39"/>
  <c r="K73" i="39"/>
  <c r="K73" i="40"/>
  <c r="G52" i="39"/>
  <c r="G73" i="39"/>
  <c r="G73" i="40"/>
  <c r="C52" i="39"/>
  <c r="C73" i="40"/>
  <c r="C73" i="39"/>
  <c r="O51" i="39"/>
  <c r="O72" i="39"/>
  <c r="K51" i="39"/>
  <c r="K72" i="39"/>
  <c r="K72" i="40"/>
  <c r="G51" i="39"/>
  <c r="G72" i="39"/>
  <c r="G72" i="40"/>
  <c r="C51" i="39"/>
  <c r="C72" i="40"/>
  <c r="C72" i="39"/>
  <c r="O71" i="41"/>
  <c r="O71" i="40"/>
  <c r="K71" i="41"/>
  <c r="K71" i="40"/>
  <c r="G71" i="41"/>
  <c r="G71" i="40"/>
  <c r="C71" i="41"/>
  <c r="C71" i="40"/>
  <c r="O80" i="40"/>
  <c r="O72" i="40"/>
  <c r="N234" i="17"/>
  <c r="F234" i="17"/>
  <c r="N227" i="17"/>
  <c r="F227" i="17"/>
  <c r="N226" i="17"/>
  <c r="F226" i="17"/>
  <c r="N225" i="17"/>
  <c r="F225" i="17"/>
  <c r="N220" i="17"/>
  <c r="F220" i="17"/>
  <c r="P92" i="18"/>
  <c r="P102" i="18"/>
  <c r="P165" i="6" s="1"/>
  <c r="L92" i="18"/>
  <c r="L102" i="18"/>
  <c r="L165" i="6" s="1"/>
  <c r="H92" i="18"/>
  <c r="H102" i="18"/>
  <c r="H165" i="6" s="1"/>
  <c r="D92" i="18"/>
  <c r="D102" i="18"/>
  <c r="D165" i="6" s="1"/>
  <c r="P91" i="18"/>
  <c r="L91" i="18"/>
  <c r="H91" i="18"/>
  <c r="D91" i="18"/>
  <c r="P90" i="18"/>
  <c r="L90" i="18"/>
  <c r="H90" i="18"/>
  <c r="D90" i="18"/>
  <c r="N51" i="18"/>
  <c r="F51" i="18"/>
  <c r="N238" i="19"/>
  <c r="N239" i="19"/>
  <c r="N240" i="19"/>
  <c r="N241" i="19"/>
  <c r="N242" i="19"/>
  <c r="N243" i="19"/>
  <c r="N244" i="19"/>
  <c r="N245" i="19"/>
  <c r="N246" i="19"/>
  <c r="J238" i="19"/>
  <c r="J239" i="19"/>
  <c r="J240" i="19"/>
  <c r="J241" i="19"/>
  <c r="J242" i="19"/>
  <c r="J243" i="19"/>
  <c r="J244" i="19"/>
  <c r="J245" i="19"/>
  <c r="J246" i="19"/>
  <c r="F238" i="19"/>
  <c r="F239" i="19"/>
  <c r="F240" i="19"/>
  <c r="F241" i="19"/>
  <c r="F242" i="19"/>
  <c r="F243" i="19"/>
  <c r="F244" i="19"/>
  <c r="F245" i="19"/>
  <c r="F246" i="19"/>
  <c r="B238" i="19"/>
  <c r="B239" i="19"/>
  <c r="B240" i="19"/>
  <c r="B241" i="19"/>
  <c r="B242" i="19"/>
  <c r="B243" i="19"/>
  <c r="B244" i="19"/>
  <c r="B245" i="19"/>
  <c r="B246" i="19"/>
  <c r="N227" i="19"/>
  <c r="N228" i="19"/>
  <c r="N229" i="19"/>
  <c r="N230" i="19"/>
  <c r="N231" i="19"/>
  <c r="N232" i="19"/>
  <c r="N233" i="19"/>
  <c r="N234" i="19"/>
  <c r="N235" i="19"/>
  <c r="J227" i="19"/>
  <c r="J228" i="19"/>
  <c r="J229" i="19"/>
  <c r="J230" i="19"/>
  <c r="J231" i="19"/>
  <c r="J232" i="19"/>
  <c r="J233" i="19"/>
  <c r="J234" i="19"/>
  <c r="J235" i="19"/>
  <c r="F227" i="19"/>
  <c r="F228" i="19"/>
  <c r="F229" i="19"/>
  <c r="F230" i="19"/>
  <c r="F231" i="19"/>
  <c r="F232" i="19"/>
  <c r="F233" i="19"/>
  <c r="F234" i="19"/>
  <c r="F235" i="19"/>
  <c r="B227" i="19"/>
  <c r="B228" i="19"/>
  <c r="B229" i="19"/>
  <c r="B230" i="19"/>
  <c r="B231" i="19"/>
  <c r="B232" i="19"/>
  <c r="B233" i="19"/>
  <c r="B234" i="19"/>
  <c r="B235" i="19"/>
  <c r="N215" i="19"/>
  <c r="N216" i="19"/>
  <c r="N217" i="19"/>
  <c r="N218" i="19"/>
  <c r="N219" i="19"/>
  <c r="N220" i="19"/>
  <c r="N221" i="19"/>
  <c r="N222" i="19"/>
  <c r="N223" i="19"/>
  <c r="N224" i="19"/>
  <c r="N89" i="18"/>
  <c r="J215" i="19"/>
  <c r="J216" i="19"/>
  <c r="J217" i="19"/>
  <c r="J218" i="19"/>
  <c r="J219" i="19"/>
  <c r="J220" i="19"/>
  <c r="J221" i="19"/>
  <c r="J222" i="19"/>
  <c r="J223" i="19"/>
  <c r="J224" i="19"/>
  <c r="J89" i="18"/>
  <c r="F215" i="19"/>
  <c r="F216" i="19"/>
  <c r="F217" i="19"/>
  <c r="F218" i="19"/>
  <c r="F219" i="19"/>
  <c r="F220" i="19"/>
  <c r="F221" i="19"/>
  <c r="F222" i="19"/>
  <c r="F223" i="19"/>
  <c r="F224" i="19"/>
  <c r="F89" i="18"/>
  <c r="B215" i="19"/>
  <c r="B216" i="19"/>
  <c r="B217" i="19"/>
  <c r="B218" i="19"/>
  <c r="B219" i="19"/>
  <c r="B220" i="19"/>
  <c r="B221" i="19"/>
  <c r="B222" i="19"/>
  <c r="B223" i="19"/>
  <c r="B224" i="19"/>
  <c r="B89" i="18"/>
  <c r="N86" i="18"/>
  <c r="J86" i="18"/>
  <c r="F86" i="18"/>
  <c r="B86" i="18"/>
  <c r="N85" i="18"/>
  <c r="J85" i="18"/>
  <c r="F85" i="18"/>
  <c r="B85" i="18"/>
  <c r="N84" i="18"/>
  <c r="J84" i="18"/>
  <c r="F84" i="18"/>
  <c r="B84" i="18"/>
  <c r="O214" i="20"/>
  <c r="K214" i="20"/>
  <c r="G214" i="20"/>
  <c r="C214" i="20"/>
  <c r="P98" i="18"/>
  <c r="L98" i="18"/>
  <c r="H98" i="18"/>
  <c r="D98" i="18"/>
  <c r="P97" i="18"/>
  <c r="L97" i="18"/>
  <c r="H97" i="18"/>
  <c r="D97" i="18"/>
  <c r="P95" i="18"/>
  <c r="L95" i="18"/>
  <c r="H95" i="18"/>
  <c r="D95" i="18"/>
  <c r="P96" i="18"/>
  <c r="L96" i="18"/>
  <c r="H96" i="18"/>
  <c r="D96" i="18"/>
  <c r="Q245" i="21"/>
  <c r="I245" i="21"/>
  <c r="Q244" i="21"/>
  <c r="I244" i="21"/>
  <c r="Q243" i="21"/>
  <c r="I243" i="21"/>
  <c r="Q242" i="21"/>
  <c r="I242" i="21"/>
  <c r="Q237" i="21"/>
  <c r="I237" i="21"/>
  <c r="Q234" i="21"/>
  <c r="I234" i="21"/>
  <c r="Q233" i="21"/>
  <c r="I233" i="21"/>
  <c r="Q232" i="21"/>
  <c r="I232" i="21"/>
  <c r="Q231" i="21"/>
  <c r="I231" i="21"/>
  <c r="Q223" i="21"/>
  <c r="I223" i="21"/>
  <c r="Q222" i="21"/>
  <c r="I222" i="21"/>
  <c r="Q221" i="21"/>
  <c r="I221" i="21"/>
  <c r="Q219" i="21"/>
  <c r="I219" i="21"/>
  <c r="P203" i="23"/>
  <c r="P204" i="23"/>
  <c r="P205" i="23"/>
  <c r="P206" i="23"/>
  <c r="P207" i="23"/>
  <c r="P208" i="23"/>
  <c r="P209" i="23"/>
  <c r="P210" i="23"/>
  <c r="P211" i="23"/>
  <c r="L203" i="23"/>
  <c r="L204" i="23"/>
  <c r="L205" i="23"/>
  <c r="L206" i="23"/>
  <c r="L207" i="23"/>
  <c r="L208" i="23"/>
  <c r="L209" i="23"/>
  <c r="L210" i="23"/>
  <c r="L211" i="23"/>
  <c r="H203" i="23"/>
  <c r="H204" i="23"/>
  <c r="H205" i="23"/>
  <c r="H206" i="23"/>
  <c r="H207" i="23"/>
  <c r="H208" i="23"/>
  <c r="H209" i="23"/>
  <c r="H210" i="23"/>
  <c r="H211" i="23"/>
  <c r="D203" i="23"/>
  <c r="D204" i="23"/>
  <c r="D205" i="23"/>
  <c r="D206" i="23"/>
  <c r="D207" i="23"/>
  <c r="D208" i="23"/>
  <c r="D209" i="23"/>
  <c r="D210" i="23"/>
  <c r="D211" i="23"/>
  <c r="P192" i="23"/>
  <c r="P193" i="23"/>
  <c r="P194" i="23"/>
  <c r="P195" i="23"/>
  <c r="P196" i="23"/>
  <c r="P197" i="23"/>
  <c r="P198" i="23"/>
  <c r="P199" i="23"/>
  <c r="P200" i="23"/>
  <c r="L192" i="23"/>
  <c r="L193" i="23"/>
  <c r="L194" i="23"/>
  <c r="L195" i="23"/>
  <c r="L196" i="23"/>
  <c r="L197" i="23"/>
  <c r="L198" i="23"/>
  <c r="L199" i="23"/>
  <c r="L200" i="23"/>
  <c r="H192" i="23"/>
  <c r="H193" i="23"/>
  <c r="H194" i="23"/>
  <c r="H195" i="23"/>
  <c r="H196" i="23"/>
  <c r="H197" i="23"/>
  <c r="H198" i="23"/>
  <c r="H199" i="23"/>
  <c r="H200" i="23"/>
  <c r="D192" i="23"/>
  <c r="D193" i="23"/>
  <c r="D194" i="23"/>
  <c r="D195" i="23"/>
  <c r="D196" i="23"/>
  <c r="D197" i="23"/>
  <c r="D198" i="23"/>
  <c r="D199" i="23"/>
  <c r="D200" i="23"/>
  <c r="P181" i="23"/>
  <c r="P182" i="23"/>
  <c r="P183" i="23"/>
  <c r="P184" i="23"/>
  <c r="P185" i="23"/>
  <c r="P186" i="23"/>
  <c r="P187" i="23"/>
  <c r="P188" i="23"/>
  <c r="P189" i="23"/>
  <c r="L181" i="23"/>
  <c r="L182" i="23"/>
  <c r="L183" i="23"/>
  <c r="L184" i="23"/>
  <c r="L185" i="23"/>
  <c r="L186" i="23"/>
  <c r="L187" i="23"/>
  <c r="L188" i="23"/>
  <c r="L189" i="23"/>
  <c r="H181" i="23"/>
  <c r="H182" i="23"/>
  <c r="H183" i="23"/>
  <c r="H184" i="23"/>
  <c r="H185" i="23"/>
  <c r="H186" i="23"/>
  <c r="H187" i="23"/>
  <c r="H188" i="23"/>
  <c r="H189" i="23"/>
  <c r="D181" i="23"/>
  <c r="D182" i="23"/>
  <c r="D183" i="23"/>
  <c r="D184" i="23"/>
  <c r="D185" i="23"/>
  <c r="D186" i="23"/>
  <c r="D187" i="23"/>
  <c r="D188" i="23"/>
  <c r="D189" i="23"/>
  <c r="I210" i="25"/>
  <c r="I208" i="25"/>
  <c r="I207" i="25"/>
  <c r="I200" i="25"/>
  <c r="I199" i="25"/>
  <c r="I198" i="25"/>
  <c r="I196" i="25"/>
  <c r="I188" i="25"/>
  <c r="I187" i="25"/>
  <c r="I185" i="25"/>
  <c r="O176" i="25"/>
  <c r="K173" i="25"/>
  <c r="G173" i="25"/>
  <c r="C172" i="25"/>
  <c r="C176" i="25"/>
  <c r="O210" i="25"/>
  <c r="K210" i="25"/>
  <c r="G210" i="25"/>
  <c r="C210" i="25"/>
  <c r="O208" i="25"/>
  <c r="K208" i="25"/>
  <c r="G208" i="25"/>
  <c r="C208" i="25"/>
  <c r="O207" i="25"/>
  <c r="K207" i="25"/>
  <c r="G207" i="25"/>
  <c r="C207" i="25"/>
  <c r="O157" i="25"/>
  <c r="K160" i="25"/>
  <c r="G158" i="25"/>
  <c r="C160" i="25"/>
  <c r="C158" i="25"/>
  <c r="O200" i="25"/>
  <c r="K200" i="25"/>
  <c r="G200" i="25"/>
  <c r="C200" i="25"/>
  <c r="O199" i="25"/>
  <c r="K199" i="25"/>
  <c r="G199" i="25"/>
  <c r="C154" i="25"/>
  <c r="C199" i="25"/>
  <c r="O198" i="25"/>
  <c r="K198" i="25"/>
  <c r="G198" i="25"/>
  <c r="C198" i="25"/>
  <c r="O196" i="25"/>
  <c r="K196" i="25"/>
  <c r="G196" i="25"/>
  <c r="C196" i="25"/>
  <c r="O137" i="25"/>
  <c r="K141" i="25"/>
  <c r="G138" i="25"/>
  <c r="G141" i="25"/>
  <c r="C141" i="25"/>
  <c r="O188" i="25"/>
  <c r="K139" i="25"/>
  <c r="K188" i="25"/>
  <c r="G188" i="25"/>
  <c r="C188" i="25"/>
  <c r="O187" i="25"/>
  <c r="K187" i="25"/>
  <c r="G187" i="25"/>
  <c r="C187" i="25"/>
  <c r="O185" i="25"/>
  <c r="K134" i="25"/>
  <c r="K185" i="25"/>
  <c r="G185" i="25"/>
  <c r="C185" i="25"/>
  <c r="P51" i="26"/>
  <c r="L51" i="26"/>
  <c r="L66" i="26"/>
  <c r="H51" i="26"/>
  <c r="D51" i="26"/>
  <c r="D66" i="26"/>
  <c r="N154" i="27"/>
  <c r="N155" i="27"/>
  <c r="N156" i="27"/>
  <c r="N157" i="27"/>
  <c r="N158" i="27"/>
  <c r="N159" i="27"/>
  <c r="N64" i="26"/>
  <c r="J154" i="27"/>
  <c r="J155" i="27"/>
  <c r="J156" i="27"/>
  <c r="J157" i="27"/>
  <c r="J158" i="27"/>
  <c r="J159" i="27"/>
  <c r="F154" i="27"/>
  <c r="F155" i="27"/>
  <c r="F156" i="27"/>
  <c r="F157" i="27"/>
  <c r="F158" i="27"/>
  <c r="F159" i="27"/>
  <c r="F64" i="26"/>
  <c r="B154" i="27"/>
  <c r="B155" i="27"/>
  <c r="B156" i="27"/>
  <c r="B157" i="27"/>
  <c r="B158" i="27"/>
  <c r="B159" i="27"/>
  <c r="N144" i="27"/>
  <c r="N145" i="27"/>
  <c r="N146" i="27"/>
  <c r="N147" i="27"/>
  <c r="N148" i="27"/>
  <c r="N149" i="27"/>
  <c r="N150" i="27"/>
  <c r="N151" i="27"/>
  <c r="N63" i="26"/>
  <c r="J144" i="27"/>
  <c r="J145" i="27"/>
  <c r="J146" i="27"/>
  <c r="J147" i="27"/>
  <c r="J148" i="27"/>
  <c r="J149" i="27"/>
  <c r="J150" i="27"/>
  <c r="J151" i="27"/>
  <c r="F144" i="27"/>
  <c r="F145" i="27"/>
  <c r="F146" i="27"/>
  <c r="F147" i="27"/>
  <c r="F148" i="27"/>
  <c r="F149" i="27"/>
  <c r="F150" i="27"/>
  <c r="F151" i="27"/>
  <c r="F63" i="26"/>
  <c r="B144" i="27"/>
  <c r="B145" i="27"/>
  <c r="B146" i="27"/>
  <c r="B147" i="27"/>
  <c r="B148" i="27"/>
  <c r="B149" i="27"/>
  <c r="B150" i="27"/>
  <c r="B151" i="27"/>
  <c r="N134" i="27"/>
  <c r="N135" i="27"/>
  <c r="N136" i="27"/>
  <c r="N137" i="27"/>
  <c r="N138" i="27"/>
  <c r="N139" i="27"/>
  <c r="N140" i="27"/>
  <c r="N141" i="27"/>
  <c r="N62" i="26"/>
  <c r="J134" i="27"/>
  <c r="J135" i="27"/>
  <c r="J136" i="27"/>
  <c r="J137" i="27"/>
  <c r="J138" i="27"/>
  <c r="J139" i="27"/>
  <c r="J140" i="27"/>
  <c r="J141" i="27"/>
  <c r="F134" i="27"/>
  <c r="F135" i="27"/>
  <c r="F136" i="27"/>
  <c r="F137" i="27"/>
  <c r="F138" i="27"/>
  <c r="F139" i="27"/>
  <c r="F140" i="27"/>
  <c r="F141" i="27"/>
  <c r="F62" i="26"/>
  <c r="B134" i="27"/>
  <c r="B135" i="27"/>
  <c r="B136" i="27"/>
  <c r="B137" i="27"/>
  <c r="B138" i="27"/>
  <c r="B139" i="27"/>
  <c r="B140" i="27"/>
  <c r="B141" i="27"/>
  <c r="O123" i="27"/>
  <c r="G123" i="27"/>
  <c r="O107" i="27"/>
  <c r="K107" i="27"/>
  <c r="O95" i="27"/>
  <c r="K95" i="27"/>
  <c r="O158" i="29"/>
  <c r="O158" i="27"/>
  <c r="K158" i="29"/>
  <c r="K158" i="27"/>
  <c r="G158" i="29"/>
  <c r="G158" i="27"/>
  <c r="C158" i="29"/>
  <c r="C158" i="27"/>
  <c r="O151" i="29"/>
  <c r="O151" i="27"/>
  <c r="K151" i="29"/>
  <c r="K151" i="27"/>
  <c r="G151" i="29"/>
  <c r="G151" i="27"/>
  <c r="C151" i="29"/>
  <c r="C151" i="27"/>
  <c r="O150" i="29"/>
  <c r="O150" i="27"/>
  <c r="K150" i="29"/>
  <c r="K150" i="27"/>
  <c r="G150" i="29"/>
  <c r="G150" i="27"/>
  <c r="C150" i="29"/>
  <c r="C150" i="27"/>
  <c r="O149" i="29"/>
  <c r="O149" i="27"/>
  <c r="K149" i="29"/>
  <c r="K149" i="27"/>
  <c r="G149" i="29"/>
  <c r="G149" i="27"/>
  <c r="C149" i="29"/>
  <c r="C149" i="27"/>
  <c r="O148" i="29"/>
  <c r="O148" i="27"/>
  <c r="K148" i="29"/>
  <c r="K148" i="27"/>
  <c r="G148" i="29"/>
  <c r="G148" i="27"/>
  <c r="C148" i="29"/>
  <c r="C148" i="27"/>
  <c r="O140" i="29"/>
  <c r="O140" i="27"/>
  <c r="K140" i="29"/>
  <c r="K140" i="27"/>
  <c r="G140" i="29"/>
  <c r="G140" i="27"/>
  <c r="C140" i="29"/>
  <c r="C140" i="27"/>
  <c r="O138" i="29"/>
  <c r="O138" i="27"/>
  <c r="K138" i="29"/>
  <c r="K138" i="27"/>
  <c r="G138" i="29"/>
  <c r="G138" i="27"/>
  <c r="C138" i="29"/>
  <c r="C138" i="27"/>
  <c r="O37" i="34"/>
  <c r="O175" i="6" s="1"/>
  <c r="K37" i="34"/>
  <c r="K175" i="6" s="1"/>
  <c r="G37" i="34"/>
  <c r="G175" i="6" s="1"/>
  <c r="C37" i="34"/>
  <c r="C175" i="6" s="1"/>
  <c r="Q72" i="35"/>
  <c r="Q73" i="35"/>
  <c r="Q74" i="35"/>
  <c r="Q75" i="35"/>
  <c r="Q76" i="35"/>
  <c r="Q77" i="35"/>
  <c r="Q78" i="35"/>
  <c r="Q79" i="35"/>
  <c r="Q80" i="35"/>
  <c r="Q81" i="35"/>
  <c r="Q82" i="35"/>
  <c r="Q36" i="34"/>
  <c r="M72" i="35"/>
  <c r="M73" i="35"/>
  <c r="M74" i="35"/>
  <c r="M75" i="35"/>
  <c r="M76" i="35"/>
  <c r="M77" i="35"/>
  <c r="M78" i="35"/>
  <c r="M79" i="35"/>
  <c r="M80" i="35"/>
  <c r="M81" i="35"/>
  <c r="M82" i="35"/>
  <c r="M36" i="34"/>
  <c r="I72" i="35"/>
  <c r="I73" i="35"/>
  <c r="I74" i="35"/>
  <c r="I75" i="35"/>
  <c r="I76" i="35"/>
  <c r="I77" i="35"/>
  <c r="I78" i="35"/>
  <c r="I79" i="35"/>
  <c r="I80" i="35"/>
  <c r="I81" i="35"/>
  <c r="I82" i="35"/>
  <c r="E72" i="35"/>
  <c r="E73" i="35"/>
  <c r="E74" i="35"/>
  <c r="E75" i="35"/>
  <c r="E76" i="35"/>
  <c r="E77" i="35"/>
  <c r="E78" i="35"/>
  <c r="E79" i="35"/>
  <c r="E80" i="35"/>
  <c r="E81" i="35"/>
  <c r="E82" i="35"/>
  <c r="E36" i="34"/>
  <c r="B82" i="36"/>
  <c r="P82" i="36"/>
  <c r="P67" i="36"/>
  <c r="L82" i="36"/>
  <c r="L67" i="36"/>
  <c r="H82" i="36"/>
  <c r="H67" i="36"/>
  <c r="D82" i="36"/>
  <c r="D67" i="36"/>
  <c r="P81" i="36"/>
  <c r="P66" i="36"/>
  <c r="L81" i="36"/>
  <c r="L66" i="36"/>
  <c r="H81" i="36"/>
  <c r="H66" i="36"/>
  <c r="D81" i="36"/>
  <c r="D66" i="36"/>
  <c r="P80" i="36"/>
  <c r="P65" i="36"/>
  <c r="L80" i="36"/>
  <c r="L65" i="36"/>
  <c r="H80" i="36"/>
  <c r="H65" i="36"/>
  <c r="D80" i="36"/>
  <c r="D65" i="36"/>
  <c r="P79" i="36"/>
  <c r="P62" i="36"/>
  <c r="L79" i="36"/>
  <c r="L62" i="36"/>
  <c r="H79" i="36"/>
  <c r="H62" i="36"/>
  <c r="D79" i="36"/>
  <c r="D62" i="36"/>
  <c r="P78" i="36"/>
  <c r="P59" i="36"/>
  <c r="L78" i="36"/>
  <c r="L59" i="36"/>
  <c r="H78" i="36"/>
  <c r="H59" i="36"/>
  <c r="D78" i="36"/>
  <c r="D59" i="36"/>
  <c r="P77" i="36"/>
  <c r="P56" i="36"/>
  <c r="L77" i="36"/>
  <c r="L56" i="36"/>
  <c r="H77" i="36"/>
  <c r="H56" i="36"/>
  <c r="D77" i="36"/>
  <c r="D56" i="36"/>
  <c r="P76" i="36"/>
  <c r="P55" i="36"/>
  <c r="L76" i="36"/>
  <c r="L55" i="36"/>
  <c r="H76" i="36"/>
  <c r="H55" i="36"/>
  <c r="D76" i="36"/>
  <c r="D55" i="36"/>
  <c r="P75" i="36"/>
  <c r="P54" i="36"/>
  <c r="L75" i="36"/>
  <c r="L54" i="36"/>
  <c r="H75" i="36"/>
  <c r="H54" i="36"/>
  <c r="D75" i="36"/>
  <c r="D54" i="36"/>
  <c r="P74" i="36"/>
  <c r="P53" i="36"/>
  <c r="L74" i="36"/>
  <c r="L53" i="36"/>
  <c r="H74" i="36"/>
  <c r="H53" i="36"/>
  <c r="D74" i="36"/>
  <c r="D53" i="36"/>
  <c r="P73" i="36"/>
  <c r="P52" i="36"/>
  <c r="L73" i="36"/>
  <c r="L52" i="36"/>
  <c r="H73" i="36"/>
  <c r="H52" i="36"/>
  <c r="D73" i="36"/>
  <c r="D52" i="36"/>
  <c r="P72" i="36"/>
  <c r="P51" i="36"/>
  <c r="L72" i="36"/>
  <c r="L51" i="36"/>
  <c r="H72" i="36"/>
  <c r="H51" i="36"/>
  <c r="D72" i="36"/>
  <c r="D51" i="36"/>
  <c r="P36" i="34"/>
  <c r="P71" i="36"/>
  <c r="L36" i="34"/>
  <c r="L71" i="36"/>
  <c r="H36" i="34"/>
  <c r="H71" i="36"/>
  <c r="D36" i="34"/>
  <c r="D71" i="36"/>
  <c r="O76" i="40"/>
  <c r="P167" i="25"/>
  <c r="P168" i="25"/>
  <c r="P169" i="25"/>
  <c r="P172" i="25"/>
  <c r="P173" i="25"/>
  <c r="P176" i="25"/>
  <c r="P202" i="25"/>
  <c r="L167" i="25"/>
  <c r="L168" i="25"/>
  <c r="L169" i="25"/>
  <c r="L172" i="25"/>
  <c r="L173" i="25"/>
  <c r="L176" i="25"/>
  <c r="L202" i="25"/>
  <c r="H167" i="25"/>
  <c r="H168" i="25"/>
  <c r="H169" i="25"/>
  <c r="H172" i="25"/>
  <c r="H173" i="25"/>
  <c r="H176" i="25"/>
  <c r="H202" i="25"/>
  <c r="D167" i="25"/>
  <c r="D168" i="25"/>
  <c r="D169" i="25"/>
  <c r="D172" i="25"/>
  <c r="D173" i="25"/>
  <c r="D176" i="25"/>
  <c r="D202" i="25"/>
  <c r="P148" i="25"/>
  <c r="P150" i="25"/>
  <c r="P151" i="25"/>
  <c r="P152" i="25"/>
  <c r="P154" i="25"/>
  <c r="P155" i="25"/>
  <c r="P157" i="25"/>
  <c r="P158" i="25"/>
  <c r="P160" i="25"/>
  <c r="P191" i="25"/>
  <c r="L148" i="25"/>
  <c r="L150" i="25"/>
  <c r="L151" i="25"/>
  <c r="L152" i="25"/>
  <c r="L154" i="25"/>
  <c r="L155" i="25"/>
  <c r="L157" i="25"/>
  <c r="L158" i="25"/>
  <c r="L160" i="25"/>
  <c r="L191" i="25"/>
  <c r="H148" i="25"/>
  <c r="H150" i="25"/>
  <c r="H151" i="25"/>
  <c r="H152" i="25"/>
  <c r="H154" i="25"/>
  <c r="H155" i="25"/>
  <c r="H157" i="25"/>
  <c r="H158" i="25"/>
  <c r="H160" i="25"/>
  <c r="H191" i="25"/>
  <c r="D148" i="25"/>
  <c r="D150" i="25"/>
  <c r="D151" i="25"/>
  <c r="D152" i="25"/>
  <c r="D154" i="25"/>
  <c r="D155" i="25"/>
  <c r="D157" i="25"/>
  <c r="D158" i="25"/>
  <c r="D160" i="25"/>
  <c r="D191" i="25"/>
  <c r="P134" i="25"/>
  <c r="P136" i="25"/>
  <c r="P137" i="25"/>
  <c r="P138" i="25"/>
  <c r="P139" i="25"/>
  <c r="P141" i="25"/>
  <c r="P180" i="25"/>
  <c r="L134" i="25"/>
  <c r="L136" i="25"/>
  <c r="L137" i="25"/>
  <c r="L138" i="25"/>
  <c r="L139" i="25"/>
  <c r="L141" i="25"/>
  <c r="L180" i="25"/>
  <c r="H134" i="25"/>
  <c r="H136" i="25"/>
  <c r="H137" i="25"/>
  <c r="H138" i="25"/>
  <c r="H139" i="25"/>
  <c r="H141" i="25"/>
  <c r="H180" i="25"/>
  <c r="D134" i="25"/>
  <c r="D136" i="25"/>
  <c r="D137" i="25"/>
  <c r="D138" i="25"/>
  <c r="D139" i="25"/>
  <c r="D141" i="25"/>
  <c r="D180" i="25"/>
  <c r="F122" i="33"/>
  <c r="F121" i="33"/>
  <c r="F120" i="33"/>
  <c r="F119" i="33"/>
  <c r="F118" i="33"/>
  <c r="F117" i="33"/>
  <c r="F112" i="33"/>
  <c r="F67" i="35"/>
  <c r="F82" i="35"/>
  <c r="F66" i="35"/>
  <c r="F81" i="35"/>
  <c r="N80" i="37"/>
  <c r="N65" i="35"/>
  <c r="J80" i="37"/>
  <c r="J65" i="35"/>
  <c r="F80" i="37"/>
  <c r="F65" i="35"/>
  <c r="F80" i="35"/>
  <c r="B80" i="37"/>
  <c r="B65" i="35"/>
  <c r="N79" i="37"/>
  <c r="N62" i="35"/>
  <c r="J79" i="37"/>
  <c r="J62" i="35"/>
  <c r="F79" i="37"/>
  <c r="F62" i="35"/>
  <c r="F79" i="35"/>
  <c r="B79" i="37"/>
  <c r="B62" i="35"/>
  <c r="N78" i="37"/>
  <c r="N59" i="35"/>
  <c r="J78" i="37"/>
  <c r="J59" i="35"/>
  <c r="F78" i="37"/>
  <c r="F59" i="35"/>
  <c r="F78" i="35"/>
  <c r="B78" i="37"/>
  <c r="B59" i="35"/>
  <c r="N77" i="37"/>
  <c r="N56" i="35"/>
  <c r="J77" i="37"/>
  <c r="J56" i="35"/>
  <c r="F77" i="37"/>
  <c r="F56" i="35"/>
  <c r="F77" i="35"/>
  <c r="B77" i="37"/>
  <c r="B56" i="35"/>
  <c r="N76" i="37"/>
  <c r="N55" i="35"/>
  <c r="J76" i="37"/>
  <c r="J55" i="35"/>
  <c r="F76" i="37"/>
  <c r="F55" i="35"/>
  <c r="F76" i="35"/>
  <c r="B76" i="37"/>
  <c r="B55" i="35"/>
  <c r="F54" i="35"/>
  <c r="F75" i="35"/>
  <c r="F53" i="35"/>
  <c r="F74" i="35"/>
  <c r="F52" i="35"/>
  <c r="F73" i="35"/>
  <c r="F51" i="35"/>
  <c r="F72" i="35"/>
  <c r="P72" i="39"/>
  <c r="P73" i="39"/>
  <c r="P74" i="39"/>
  <c r="P75" i="39"/>
  <c r="P76" i="39"/>
  <c r="P77" i="39"/>
  <c r="P78" i="39"/>
  <c r="P79" i="39"/>
  <c r="P80" i="39"/>
  <c r="P81" i="39"/>
  <c r="P82" i="39"/>
  <c r="P35" i="38"/>
  <c r="P36" i="38"/>
  <c r="L72" i="39"/>
  <c r="L73" i="39"/>
  <c r="L74" i="39"/>
  <c r="L75" i="39"/>
  <c r="L76" i="39"/>
  <c r="L77" i="39"/>
  <c r="L78" i="39"/>
  <c r="L79" i="39"/>
  <c r="L80" i="39"/>
  <c r="L81" i="39"/>
  <c r="L82" i="39"/>
  <c r="L35" i="38"/>
  <c r="L36" i="38"/>
  <c r="H72" i="39"/>
  <c r="H73" i="39"/>
  <c r="H74" i="39"/>
  <c r="H75" i="39"/>
  <c r="H76" i="39"/>
  <c r="H77" i="39"/>
  <c r="H78" i="39"/>
  <c r="H79" i="39"/>
  <c r="H80" i="39"/>
  <c r="H81" i="39"/>
  <c r="H82" i="39"/>
  <c r="H35" i="38"/>
  <c r="H36" i="38"/>
  <c r="D72" i="39"/>
  <c r="D73" i="39"/>
  <c r="D74" i="39"/>
  <c r="D75" i="39"/>
  <c r="D76" i="39"/>
  <c r="D77" i="39"/>
  <c r="D78" i="39"/>
  <c r="D79" i="39"/>
  <c r="D80" i="39"/>
  <c r="D81" i="39"/>
  <c r="D82" i="39"/>
  <c r="D35" i="38"/>
  <c r="D36" i="38"/>
  <c r="N167" i="25"/>
  <c r="N168" i="25"/>
  <c r="N169" i="25"/>
  <c r="N172" i="25"/>
  <c r="N173" i="25"/>
  <c r="N176" i="25"/>
  <c r="N202" i="25"/>
  <c r="J167" i="25"/>
  <c r="J168" i="25"/>
  <c r="J169" i="25"/>
  <c r="J172" i="25"/>
  <c r="J173" i="25"/>
  <c r="J176" i="25"/>
  <c r="J202" i="25"/>
  <c r="F167" i="25"/>
  <c r="F168" i="25"/>
  <c r="F169" i="25"/>
  <c r="F172" i="25"/>
  <c r="F173" i="25"/>
  <c r="F176" i="25"/>
  <c r="F202" i="25"/>
  <c r="B167" i="25"/>
  <c r="B168" i="25"/>
  <c r="B169" i="25"/>
  <c r="B172" i="25"/>
  <c r="B173" i="25"/>
  <c r="B176" i="25"/>
  <c r="B202" i="25"/>
  <c r="N148" i="25"/>
  <c r="N150" i="25"/>
  <c r="N151" i="25"/>
  <c r="N152" i="25"/>
  <c r="N154" i="25"/>
  <c r="N155" i="25"/>
  <c r="N157" i="25"/>
  <c r="N158" i="25"/>
  <c r="N160" i="25"/>
  <c r="N191" i="25"/>
  <c r="J148" i="25"/>
  <c r="J150" i="25"/>
  <c r="J151" i="25"/>
  <c r="J152" i="25"/>
  <c r="J154" i="25"/>
  <c r="J155" i="25"/>
  <c r="J157" i="25"/>
  <c r="J158" i="25"/>
  <c r="J160" i="25"/>
  <c r="J191" i="25"/>
  <c r="F148" i="25"/>
  <c r="F150" i="25"/>
  <c r="F151" i="25"/>
  <c r="F152" i="25"/>
  <c r="F154" i="25"/>
  <c r="F155" i="25"/>
  <c r="F157" i="25"/>
  <c r="F158" i="25"/>
  <c r="F160" i="25"/>
  <c r="F191" i="25"/>
  <c r="B148" i="25"/>
  <c r="B150" i="25"/>
  <c r="B151" i="25"/>
  <c r="B152" i="25"/>
  <c r="B154" i="25"/>
  <c r="B155" i="25"/>
  <c r="B157" i="25"/>
  <c r="B158" i="25"/>
  <c r="B160" i="25"/>
  <c r="B191" i="25"/>
  <c r="N134" i="25"/>
  <c r="N136" i="25"/>
  <c r="N137" i="25"/>
  <c r="N138" i="25"/>
  <c r="N139" i="25"/>
  <c r="N141" i="25"/>
  <c r="N180" i="25"/>
  <c r="J134" i="25"/>
  <c r="J136" i="25"/>
  <c r="J137" i="25"/>
  <c r="J138" i="25"/>
  <c r="J139" i="25"/>
  <c r="J141" i="25"/>
  <c r="J180" i="25"/>
  <c r="F134" i="25"/>
  <c r="F136" i="25"/>
  <c r="F137" i="25"/>
  <c r="F138" i="25"/>
  <c r="F139" i="25"/>
  <c r="F141" i="25"/>
  <c r="F180" i="25"/>
  <c r="B134" i="25"/>
  <c r="B136" i="25"/>
  <c r="B137" i="25"/>
  <c r="B138" i="25"/>
  <c r="B139" i="25"/>
  <c r="B141" i="25"/>
  <c r="B180" i="25"/>
  <c r="P122" i="33"/>
  <c r="L122" i="33"/>
  <c r="H122" i="33"/>
  <c r="D122" i="33"/>
  <c r="P121" i="33"/>
  <c r="L121" i="33"/>
  <c r="H121" i="33"/>
  <c r="D121" i="33"/>
  <c r="P120" i="33"/>
  <c r="L120" i="33"/>
  <c r="H120" i="33"/>
  <c r="D120" i="33"/>
  <c r="P119" i="33"/>
  <c r="L119" i="33"/>
  <c r="H119" i="33"/>
  <c r="D119" i="33"/>
  <c r="P118" i="33"/>
  <c r="L118" i="33"/>
  <c r="H118" i="33"/>
  <c r="D118" i="33"/>
  <c r="P117" i="33"/>
  <c r="L117" i="33"/>
  <c r="H117" i="33"/>
  <c r="D117" i="33"/>
  <c r="P112" i="33"/>
  <c r="L112" i="33"/>
  <c r="H112" i="33"/>
  <c r="D112" i="33"/>
  <c r="B82" i="35"/>
  <c r="N80" i="35"/>
  <c r="J79" i="35"/>
  <c r="P67" i="35"/>
  <c r="P82" i="35"/>
  <c r="L67" i="35"/>
  <c r="L82" i="35"/>
  <c r="H67" i="35"/>
  <c r="H82" i="35"/>
  <c r="D67" i="35"/>
  <c r="D82" i="35"/>
  <c r="P66" i="35"/>
  <c r="P81" i="35"/>
  <c r="L66" i="35"/>
  <c r="L81" i="35"/>
  <c r="H66" i="35"/>
  <c r="H81" i="35"/>
  <c r="D66" i="35"/>
  <c r="D81" i="35"/>
  <c r="P80" i="37"/>
  <c r="P65" i="35"/>
  <c r="P80" i="35"/>
  <c r="L80" i="37"/>
  <c r="L65" i="35"/>
  <c r="L80" i="35"/>
  <c r="H80" i="37"/>
  <c r="H65" i="35"/>
  <c r="H80" i="35"/>
  <c r="D80" i="37"/>
  <c r="D65" i="35"/>
  <c r="D80" i="35"/>
  <c r="P79" i="37"/>
  <c r="P62" i="35"/>
  <c r="P79" i="35"/>
  <c r="L79" i="37"/>
  <c r="L62" i="35"/>
  <c r="L79" i="35"/>
  <c r="H79" i="37"/>
  <c r="H62" i="35"/>
  <c r="H79" i="35"/>
  <c r="D79" i="37"/>
  <c r="D62" i="35"/>
  <c r="D79" i="35"/>
  <c r="P78" i="37"/>
  <c r="P59" i="35"/>
  <c r="P78" i="35"/>
  <c r="L78" i="37"/>
  <c r="L59" i="35"/>
  <c r="L78" i="35"/>
  <c r="H78" i="37"/>
  <c r="H59" i="35"/>
  <c r="H78" i="35"/>
  <c r="D78" i="37"/>
  <c r="D59" i="35"/>
  <c r="D78" i="35"/>
  <c r="P77" i="37"/>
  <c r="P56" i="35"/>
  <c r="P77" i="35"/>
  <c r="L77" i="37"/>
  <c r="L56" i="35"/>
  <c r="L77" i="35"/>
  <c r="H77" i="37"/>
  <c r="H56" i="35"/>
  <c r="H77" i="35"/>
  <c r="D77" i="37"/>
  <c r="D56" i="35"/>
  <c r="D77" i="35"/>
  <c r="P76" i="37"/>
  <c r="P55" i="35"/>
  <c r="P76" i="35"/>
  <c r="L76" i="37"/>
  <c r="L55" i="35"/>
  <c r="L76" i="35"/>
  <c r="H76" i="37"/>
  <c r="H55" i="35"/>
  <c r="H76" i="35"/>
  <c r="D76" i="37"/>
  <c r="D55" i="35"/>
  <c r="D76" i="35"/>
  <c r="P54" i="35"/>
  <c r="P75" i="35"/>
  <c r="L54" i="35"/>
  <c r="L75" i="35"/>
  <c r="H54" i="35"/>
  <c r="H75" i="35"/>
  <c r="D54" i="35"/>
  <c r="D75" i="35"/>
  <c r="P53" i="35"/>
  <c r="P74" i="35"/>
  <c r="L53" i="35"/>
  <c r="L74" i="35"/>
  <c r="H53" i="35"/>
  <c r="H74" i="35"/>
  <c r="D53" i="35"/>
  <c r="D74" i="35"/>
  <c r="P52" i="35"/>
  <c r="P73" i="35"/>
  <c r="L52" i="35"/>
  <c r="L73" i="35"/>
  <c r="H52" i="35"/>
  <c r="H73" i="35"/>
  <c r="D52" i="35"/>
  <c r="D73" i="35"/>
  <c r="P51" i="35"/>
  <c r="P72" i="35"/>
  <c r="L51" i="35"/>
  <c r="L72" i="35"/>
  <c r="H51" i="35"/>
  <c r="H72" i="35"/>
  <c r="D51" i="35"/>
  <c r="D72" i="35"/>
  <c r="J35" i="38"/>
  <c r="M82" i="39"/>
  <c r="M81" i="39"/>
  <c r="M82" i="40"/>
  <c r="M81" i="40"/>
  <c r="N106" i="53"/>
  <c r="N91" i="53"/>
  <c r="J91" i="53"/>
  <c r="J106" i="53"/>
  <c r="F106" i="53"/>
  <c r="F91" i="53"/>
  <c r="B91" i="53"/>
  <c r="B106" i="53"/>
  <c r="N105" i="53"/>
  <c r="N90" i="53"/>
  <c r="J105" i="53"/>
  <c r="J90" i="53"/>
  <c r="F105" i="53"/>
  <c r="F90" i="53"/>
  <c r="B105" i="53"/>
  <c r="B90" i="53"/>
  <c r="N86" i="53"/>
  <c r="N104" i="53"/>
  <c r="J104" i="53"/>
  <c r="J86" i="53"/>
  <c r="F104" i="53"/>
  <c r="F86" i="53"/>
  <c r="B86" i="53"/>
  <c r="B104" i="53"/>
  <c r="N103" i="53"/>
  <c r="N82" i="53"/>
  <c r="J82" i="53"/>
  <c r="J103" i="53"/>
  <c r="F103" i="53"/>
  <c r="F82" i="53"/>
  <c r="N102" i="53"/>
  <c r="N79" i="53"/>
  <c r="J102" i="53"/>
  <c r="J79" i="53"/>
  <c r="F102" i="53"/>
  <c r="F79" i="53"/>
  <c r="B79" i="53"/>
  <c r="B102" i="53"/>
  <c r="N78" i="53"/>
  <c r="N101" i="53"/>
  <c r="J78" i="53"/>
  <c r="J101" i="53"/>
  <c r="F101" i="53"/>
  <c r="F78" i="53"/>
  <c r="B101" i="53"/>
  <c r="B78" i="53"/>
  <c r="N100" i="53"/>
  <c r="N77" i="53"/>
  <c r="J100" i="53"/>
  <c r="J77" i="53"/>
  <c r="F100" i="53"/>
  <c r="F77" i="53"/>
  <c r="B77" i="53"/>
  <c r="B100" i="53"/>
  <c r="N99" i="53"/>
  <c r="N76" i="53"/>
  <c r="J76" i="53"/>
  <c r="J99" i="53"/>
  <c r="F99" i="53"/>
  <c r="F76" i="53"/>
  <c r="B76" i="53"/>
  <c r="B99" i="53"/>
  <c r="N98" i="53"/>
  <c r="N75" i="53"/>
  <c r="J75" i="53"/>
  <c r="J98" i="53"/>
  <c r="F98" i="53"/>
  <c r="F75" i="53"/>
  <c r="B75" i="53"/>
  <c r="B98" i="53"/>
  <c r="N97" i="53"/>
  <c r="N74" i="53"/>
  <c r="J74" i="53"/>
  <c r="J97" i="53"/>
  <c r="F97" i="53"/>
  <c r="F74" i="53"/>
  <c r="B74" i="53"/>
  <c r="B97" i="53"/>
  <c r="N96" i="53"/>
  <c r="N73" i="53"/>
  <c r="J73" i="53"/>
  <c r="J96" i="53"/>
  <c r="F96" i="53"/>
  <c r="F73" i="53"/>
  <c r="B73" i="53"/>
  <c r="B96" i="53"/>
  <c r="N72" i="39"/>
  <c r="N73" i="39"/>
  <c r="N74" i="39"/>
  <c r="N75" i="39"/>
  <c r="N76" i="39"/>
  <c r="N77" i="39"/>
  <c r="N78" i="39"/>
  <c r="N79" i="39"/>
  <c r="N80" i="39"/>
  <c r="N81" i="39"/>
  <c r="N82" i="39"/>
  <c r="J72" i="39"/>
  <c r="J73" i="39"/>
  <c r="J74" i="39"/>
  <c r="J75" i="39"/>
  <c r="J76" i="39"/>
  <c r="J77" i="39"/>
  <c r="J78" i="39"/>
  <c r="J79" i="39"/>
  <c r="J80" i="39"/>
  <c r="J81" i="39"/>
  <c r="J82" i="39"/>
  <c r="F72" i="39"/>
  <c r="F73" i="39"/>
  <c r="F74" i="39"/>
  <c r="F75" i="39"/>
  <c r="F76" i="39"/>
  <c r="F77" i="39"/>
  <c r="F78" i="39"/>
  <c r="F79" i="39"/>
  <c r="F80" i="39"/>
  <c r="F81" i="39"/>
  <c r="F82" i="39"/>
  <c r="B72" i="39"/>
  <c r="B73" i="39"/>
  <c r="B74" i="39"/>
  <c r="B75" i="39"/>
  <c r="B76" i="39"/>
  <c r="B77" i="39"/>
  <c r="B78" i="39"/>
  <c r="B79" i="39"/>
  <c r="B80" i="39"/>
  <c r="B81" i="39"/>
  <c r="B82" i="39"/>
  <c r="Q80" i="41"/>
  <c r="Q80" i="40"/>
  <c r="Q65" i="39"/>
  <c r="M80" i="41"/>
  <c r="M80" i="40"/>
  <c r="M65" i="39"/>
  <c r="I80" i="41"/>
  <c r="I80" i="40"/>
  <c r="I65" i="39"/>
  <c r="E80" i="41"/>
  <c r="E80" i="40"/>
  <c r="E65" i="39"/>
  <c r="Q79" i="41"/>
  <c r="Q79" i="40"/>
  <c r="Q62" i="39"/>
  <c r="M79" i="41"/>
  <c r="M79" i="40"/>
  <c r="M62" i="39"/>
  <c r="I79" i="41"/>
  <c r="I79" i="40"/>
  <c r="I62" i="39"/>
  <c r="E79" i="41"/>
  <c r="E79" i="40"/>
  <c r="E62" i="39"/>
  <c r="Q78" i="41"/>
  <c r="Q78" i="40"/>
  <c r="Q59" i="39"/>
  <c r="M78" i="41"/>
  <c r="M78" i="40"/>
  <c r="M59" i="39"/>
  <c r="I78" i="41"/>
  <c r="I78" i="40"/>
  <c r="I59" i="39"/>
  <c r="E78" i="41"/>
  <c r="E78" i="40"/>
  <c r="E59" i="39"/>
  <c r="Q77" i="41"/>
  <c r="Q77" i="40"/>
  <c r="Q56" i="39"/>
  <c r="M77" i="41"/>
  <c r="M77" i="40"/>
  <c r="M56" i="39"/>
  <c r="I77" i="41"/>
  <c r="I77" i="40"/>
  <c r="I56" i="39"/>
  <c r="E77" i="41"/>
  <c r="E77" i="40"/>
  <c r="E56" i="39"/>
  <c r="Q76" i="41"/>
  <c r="Q76" i="40"/>
  <c r="Q55" i="39"/>
  <c r="M76" i="41"/>
  <c r="M76" i="40"/>
  <c r="M55" i="39"/>
  <c r="I76" i="41"/>
  <c r="I76" i="40"/>
  <c r="I55" i="39"/>
  <c r="E76" i="41"/>
  <c r="E76" i="40"/>
  <c r="E55" i="39"/>
  <c r="Q75" i="40"/>
  <c r="Q54" i="39"/>
  <c r="M75" i="40"/>
  <c r="M54" i="39"/>
  <c r="I75" i="40"/>
  <c r="I54" i="39"/>
  <c r="E75" i="40"/>
  <c r="E54" i="39"/>
  <c r="Q74" i="40"/>
  <c r="Q53" i="39"/>
  <c r="M74" i="40"/>
  <c r="M53" i="39"/>
  <c r="I74" i="40"/>
  <c r="I53" i="39"/>
  <c r="E74" i="40"/>
  <c r="E53" i="39"/>
  <c r="Q73" i="40"/>
  <c r="Q52" i="39"/>
  <c r="M73" i="40"/>
  <c r="M52" i="39"/>
  <c r="I73" i="40"/>
  <c r="I52" i="39"/>
  <c r="E73" i="40"/>
  <c r="E52" i="39"/>
  <c r="Q72" i="40"/>
  <c r="Q51" i="39"/>
  <c r="M72" i="40"/>
  <c r="M51" i="39"/>
  <c r="I72" i="40"/>
  <c r="I51" i="39"/>
  <c r="E72" i="40"/>
  <c r="E51" i="39"/>
  <c r="Q71" i="41"/>
  <c r="Q71" i="40"/>
  <c r="M71" i="41"/>
  <c r="M71" i="40"/>
  <c r="I71" i="41"/>
  <c r="I71" i="40"/>
  <c r="E71" i="41"/>
  <c r="E71" i="40"/>
  <c r="I82" i="40"/>
  <c r="I81" i="40"/>
  <c r="O34" i="46"/>
  <c r="O35" i="46"/>
  <c r="O37" i="46"/>
  <c r="O178" i="6" s="1"/>
  <c r="K35" i="46"/>
  <c r="K37" i="46"/>
  <c r="K178" i="6" s="1"/>
  <c r="G34" i="46"/>
  <c r="G35" i="46"/>
  <c r="G37" i="46"/>
  <c r="G178" i="6" s="1"/>
  <c r="C35" i="46"/>
  <c r="C37" i="46"/>
  <c r="C178" i="6" s="1"/>
  <c r="Q69" i="47"/>
  <c r="Q70" i="47"/>
  <c r="Q71" i="47"/>
  <c r="Q72" i="47"/>
  <c r="Q73" i="47"/>
  <c r="Q74" i="47"/>
  <c r="Q75" i="47"/>
  <c r="Q76" i="47"/>
  <c r="Q77" i="47"/>
  <c r="Q36" i="46"/>
  <c r="M71" i="47"/>
  <c r="M75" i="47"/>
  <c r="M36" i="46"/>
  <c r="M69" i="47"/>
  <c r="M73" i="47"/>
  <c r="M77" i="47"/>
  <c r="M70" i="47"/>
  <c r="I69" i="47"/>
  <c r="I73" i="47"/>
  <c r="I77" i="47"/>
  <c r="I36" i="46"/>
  <c r="I71" i="47"/>
  <c r="I75" i="47"/>
  <c r="I70" i="47"/>
  <c r="E71" i="47"/>
  <c r="E75" i="47"/>
  <c r="E36" i="46"/>
  <c r="E69" i="47"/>
  <c r="E73" i="47"/>
  <c r="E77" i="47"/>
  <c r="E70" i="47"/>
  <c r="E74" i="47"/>
  <c r="M76" i="47"/>
  <c r="E76" i="47"/>
  <c r="I74" i="47"/>
  <c r="O68" i="26"/>
  <c r="K68" i="26"/>
  <c r="G68" i="26"/>
  <c r="C68" i="26"/>
  <c r="O67" i="26"/>
  <c r="K67" i="26"/>
  <c r="G67" i="26"/>
  <c r="C67" i="26"/>
  <c r="O66" i="26"/>
  <c r="K66" i="26"/>
  <c r="G66" i="26"/>
  <c r="C66" i="26"/>
  <c r="Q34" i="46"/>
  <c r="Q35" i="46"/>
  <c r="Q37" i="46"/>
  <c r="Q178" i="6" s="1"/>
  <c r="M34" i="46"/>
  <c r="M35" i="46"/>
  <c r="M37" i="46"/>
  <c r="M178" i="6" s="1"/>
  <c r="I35" i="46"/>
  <c r="I37" i="46"/>
  <c r="I178" i="6" s="1"/>
  <c r="E35" i="46"/>
  <c r="E37" i="46"/>
  <c r="E178" i="6" s="1"/>
  <c r="E34" i="46"/>
  <c r="I76" i="47"/>
  <c r="M74" i="47"/>
  <c r="O51" i="47"/>
  <c r="N80" i="41"/>
  <c r="F80" i="41"/>
  <c r="N79" i="41"/>
  <c r="F79" i="41"/>
  <c r="N78" i="41"/>
  <c r="F78" i="41"/>
  <c r="N77" i="41"/>
  <c r="F77" i="41"/>
  <c r="N76" i="41"/>
  <c r="F76" i="41"/>
  <c r="N71" i="41"/>
  <c r="F71" i="41"/>
  <c r="O81" i="43"/>
  <c r="O82" i="43"/>
  <c r="O83" i="43"/>
  <c r="O84" i="43"/>
  <c r="O85" i="43"/>
  <c r="O86" i="43"/>
  <c r="O87" i="43"/>
  <c r="O88" i="43"/>
  <c r="O89" i="43"/>
  <c r="O90" i="43"/>
  <c r="K81" i="43"/>
  <c r="K82" i="43"/>
  <c r="K83" i="43"/>
  <c r="K84" i="43"/>
  <c r="K85" i="43"/>
  <c r="K86" i="43"/>
  <c r="K87" i="43"/>
  <c r="K88" i="43"/>
  <c r="K89" i="43"/>
  <c r="K90" i="43"/>
  <c r="G81" i="43"/>
  <c r="G82" i="43"/>
  <c r="G83" i="43"/>
  <c r="G84" i="43"/>
  <c r="G85" i="43"/>
  <c r="G86" i="43"/>
  <c r="G87" i="43"/>
  <c r="G88" i="43"/>
  <c r="G89" i="43"/>
  <c r="G90" i="43"/>
  <c r="C81" i="43"/>
  <c r="C82" i="43"/>
  <c r="C83" i="43"/>
  <c r="C84" i="43"/>
  <c r="C85" i="43"/>
  <c r="C86" i="43"/>
  <c r="C87" i="43"/>
  <c r="C88" i="43"/>
  <c r="C89" i="43"/>
  <c r="C90" i="43"/>
  <c r="N89" i="45"/>
  <c r="N71" i="43"/>
  <c r="J89" i="45"/>
  <c r="J71" i="43"/>
  <c r="F89" i="45"/>
  <c r="F71" i="43"/>
  <c r="B89" i="45"/>
  <c r="B71" i="43"/>
  <c r="N87" i="45"/>
  <c r="N69" i="43"/>
  <c r="J87" i="45"/>
  <c r="J69" i="43"/>
  <c r="F87" i="45"/>
  <c r="F69" i="43"/>
  <c r="B87" i="45"/>
  <c r="B69" i="43"/>
  <c r="N86" i="45"/>
  <c r="N68" i="43"/>
  <c r="J86" i="45"/>
  <c r="J68" i="43"/>
  <c r="F86" i="45"/>
  <c r="F68" i="43"/>
  <c r="B86" i="45"/>
  <c r="B68" i="43"/>
  <c r="N85" i="45"/>
  <c r="N67" i="43"/>
  <c r="J85" i="45"/>
  <c r="J67" i="43"/>
  <c r="F85" i="45"/>
  <c r="F67" i="43"/>
  <c r="B85" i="45"/>
  <c r="B67" i="43"/>
  <c r="N90" i="44"/>
  <c r="F90" i="44"/>
  <c r="N89" i="44"/>
  <c r="F89" i="44"/>
  <c r="N88" i="44"/>
  <c r="F88" i="44"/>
  <c r="N87" i="44"/>
  <c r="F87" i="44"/>
  <c r="J86" i="44"/>
  <c r="J85" i="44"/>
  <c r="P84" i="44"/>
  <c r="J84" i="44"/>
  <c r="P83" i="44"/>
  <c r="J83" i="44"/>
  <c r="P82" i="44"/>
  <c r="J82" i="44"/>
  <c r="P81" i="44"/>
  <c r="J81" i="44"/>
  <c r="P80" i="44"/>
  <c r="J80" i="44"/>
  <c r="J80" i="41"/>
  <c r="B80" i="41"/>
  <c r="J79" i="41"/>
  <c r="B79" i="41"/>
  <c r="J78" i="41"/>
  <c r="B78" i="41"/>
  <c r="J77" i="41"/>
  <c r="B77" i="41"/>
  <c r="J76" i="41"/>
  <c r="B76" i="41"/>
  <c r="J71" i="41"/>
  <c r="B71" i="41"/>
  <c r="Q81" i="43"/>
  <c r="Q82" i="43"/>
  <c r="Q83" i="43"/>
  <c r="Q84" i="43"/>
  <c r="Q85" i="43"/>
  <c r="Q86" i="43"/>
  <c r="Q87" i="43"/>
  <c r="Q88" i="43"/>
  <c r="Q89" i="43"/>
  <c r="Q90" i="43"/>
  <c r="M81" i="43"/>
  <c r="M82" i="43"/>
  <c r="M83" i="43"/>
  <c r="M84" i="43"/>
  <c r="M85" i="43"/>
  <c r="M86" i="43"/>
  <c r="M87" i="43"/>
  <c r="M88" i="43"/>
  <c r="M89" i="43"/>
  <c r="M90" i="43"/>
  <c r="I81" i="43"/>
  <c r="I82" i="43"/>
  <c r="I83" i="43"/>
  <c r="I84" i="43"/>
  <c r="I85" i="43"/>
  <c r="I86" i="43"/>
  <c r="I87" i="43"/>
  <c r="I88" i="43"/>
  <c r="I89" i="43"/>
  <c r="I90" i="43"/>
  <c r="E81" i="43"/>
  <c r="E82" i="43"/>
  <c r="E83" i="43"/>
  <c r="E84" i="43"/>
  <c r="E85" i="43"/>
  <c r="E86" i="43"/>
  <c r="E87" i="43"/>
  <c r="E88" i="43"/>
  <c r="E89" i="43"/>
  <c r="E90" i="43"/>
  <c r="P89" i="45"/>
  <c r="P71" i="43"/>
  <c r="L89" i="45"/>
  <c r="L71" i="43"/>
  <c r="H89" i="45"/>
  <c r="H71" i="43"/>
  <c r="D89" i="45"/>
  <c r="D71" i="43"/>
  <c r="P87" i="45"/>
  <c r="P69" i="43"/>
  <c r="L87" i="45"/>
  <c r="L69" i="43"/>
  <c r="H87" i="45"/>
  <c r="H69" i="43"/>
  <c r="D87" i="45"/>
  <c r="D69" i="43"/>
  <c r="P86" i="45"/>
  <c r="P68" i="43"/>
  <c r="L86" i="45"/>
  <c r="L68" i="43"/>
  <c r="H86" i="45"/>
  <c r="H68" i="43"/>
  <c r="D86" i="45"/>
  <c r="D68" i="43"/>
  <c r="P85" i="45"/>
  <c r="P67" i="43"/>
  <c r="L85" i="45"/>
  <c r="L67" i="43"/>
  <c r="H85" i="45"/>
  <c r="H67" i="43"/>
  <c r="D85" i="45"/>
  <c r="D67" i="43"/>
  <c r="J90" i="44"/>
  <c r="B90" i="44"/>
  <c r="J89" i="44"/>
  <c r="B89" i="44"/>
  <c r="J88" i="44"/>
  <c r="B88" i="44"/>
  <c r="J87" i="44"/>
  <c r="B87" i="44"/>
  <c r="H86" i="44"/>
  <c r="B86" i="44"/>
  <c r="H85" i="44"/>
  <c r="B85" i="44"/>
  <c r="H84" i="44"/>
  <c r="B84" i="44"/>
  <c r="H83" i="44"/>
  <c r="B83" i="44"/>
  <c r="H82" i="44"/>
  <c r="B82" i="44"/>
  <c r="H81" i="44"/>
  <c r="B81" i="44"/>
  <c r="H80" i="44"/>
  <c r="B80" i="44"/>
  <c r="K51" i="47"/>
  <c r="L64" i="47"/>
  <c r="L77" i="48"/>
  <c r="L77" i="47"/>
  <c r="D64" i="47"/>
  <c r="D77" i="48"/>
  <c r="L59" i="47"/>
  <c r="L76" i="48"/>
  <c r="L76" i="47"/>
  <c r="D76" i="49"/>
  <c r="D59" i="47"/>
  <c r="D76" i="48"/>
  <c r="L58" i="47"/>
  <c r="L75" i="48"/>
  <c r="L75" i="47"/>
  <c r="D58" i="47"/>
  <c r="D75" i="48"/>
  <c r="P57" i="47"/>
  <c r="P74" i="49"/>
  <c r="L57" i="47"/>
  <c r="L74" i="48"/>
  <c r="L74" i="47"/>
  <c r="L74" i="49"/>
  <c r="H57" i="47"/>
  <c r="H74" i="49"/>
  <c r="D74" i="49"/>
  <c r="D57" i="47"/>
  <c r="D74" i="48"/>
  <c r="L56" i="47"/>
  <c r="L73" i="48"/>
  <c r="L73" i="47"/>
  <c r="D73" i="49"/>
  <c r="D56" i="47"/>
  <c r="D73" i="48"/>
  <c r="P72" i="48"/>
  <c r="P55" i="47"/>
  <c r="L72" i="48"/>
  <c r="L55" i="47"/>
  <c r="L72" i="47"/>
  <c r="H72" i="48"/>
  <c r="H55" i="47"/>
  <c r="D72" i="48"/>
  <c r="D55" i="47"/>
  <c r="P71" i="48"/>
  <c r="P54" i="47"/>
  <c r="L71" i="48"/>
  <c r="L54" i="47"/>
  <c r="L71" i="47"/>
  <c r="H71" i="48"/>
  <c r="H54" i="47"/>
  <c r="D71" i="48"/>
  <c r="D54" i="47"/>
  <c r="P70" i="48"/>
  <c r="P53" i="47"/>
  <c r="L70" i="48"/>
  <c r="L53" i="47"/>
  <c r="L70" i="47"/>
  <c r="H70" i="48"/>
  <c r="H53" i="47"/>
  <c r="D70" i="48"/>
  <c r="D53" i="47"/>
  <c r="P69" i="48"/>
  <c r="P52" i="47"/>
  <c r="L69" i="48"/>
  <c r="L52" i="47"/>
  <c r="L69" i="47"/>
  <c r="H69" i="48"/>
  <c r="H52" i="47"/>
  <c r="D69" i="48"/>
  <c r="D52" i="47"/>
  <c r="P68" i="48"/>
  <c r="P68" i="49"/>
  <c r="L68" i="48"/>
  <c r="L68" i="49"/>
  <c r="H68" i="48"/>
  <c r="H68" i="49"/>
  <c r="D68" i="48"/>
  <c r="D68" i="49"/>
  <c r="N64" i="48"/>
  <c r="N77" i="48"/>
  <c r="F64" i="48"/>
  <c r="F77" i="48"/>
  <c r="N59" i="48"/>
  <c r="N76" i="48"/>
  <c r="F59" i="48"/>
  <c r="F76" i="48"/>
  <c r="N58" i="48"/>
  <c r="N75" i="48"/>
  <c r="F58" i="48"/>
  <c r="F75" i="48"/>
  <c r="N57" i="48"/>
  <c r="N74" i="48"/>
  <c r="F57" i="48"/>
  <c r="F74" i="48"/>
  <c r="N56" i="48"/>
  <c r="N73" i="48"/>
  <c r="F56" i="48"/>
  <c r="F73" i="48"/>
  <c r="N72" i="48"/>
  <c r="N55" i="48"/>
  <c r="J55" i="48"/>
  <c r="J72" i="48"/>
  <c r="F55" i="48"/>
  <c r="F72" i="48"/>
  <c r="B55" i="48"/>
  <c r="B72" i="48"/>
  <c r="N71" i="48"/>
  <c r="N54" i="48"/>
  <c r="N70" i="48"/>
  <c r="N53" i="48"/>
  <c r="J53" i="48"/>
  <c r="J70" i="48"/>
  <c r="F53" i="48"/>
  <c r="F70" i="48"/>
  <c r="B53" i="48"/>
  <c r="B70" i="48"/>
  <c r="N69" i="48"/>
  <c r="N52" i="48"/>
  <c r="N68" i="48"/>
  <c r="J68" i="48"/>
  <c r="F68" i="48"/>
  <c r="B68" i="48"/>
  <c r="H76" i="49"/>
  <c r="L73" i="49"/>
  <c r="N64" i="49"/>
  <c r="N77" i="49"/>
  <c r="J64" i="49"/>
  <c r="J77" i="49"/>
  <c r="F64" i="49"/>
  <c r="F77" i="49"/>
  <c r="B64" i="49"/>
  <c r="B77" i="49"/>
  <c r="N76" i="49"/>
  <c r="N59" i="49"/>
  <c r="J76" i="49"/>
  <c r="J59" i="49"/>
  <c r="J74" i="49"/>
  <c r="J57" i="49"/>
  <c r="F57" i="49"/>
  <c r="F74" i="49"/>
  <c r="B74" i="49"/>
  <c r="B57" i="49"/>
  <c r="N56" i="49"/>
  <c r="N73" i="49"/>
  <c r="J73" i="49"/>
  <c r="J56" i="49"/>
  <c r="J68" i="49"/>
  <c r="F68" i="49"/>
  <c r="B68" i="49"/>
  <c r="O37" i="50"/>
  <c r="O179" i="6" s="1"/>
  <c r="K37" i="50"/>
  <c r="K179" i="6" s="1"/>
  <c r="C37" i="50"/>
  <c r="C179" i="6" s="1"/>
  <c r="O34" i="50"/>
  <c r="O106" i="52"/>
  <c r="O91" i="52"/>
  <c r="K91" i="52"/>
  <c r="K106" i="52"/>
  <c r="C91" i="52"/>
  <c r="C106" i="52"/>
  <c r="O105" i="52"/>
  <c r="O90" i="52"/>
  <c r="K90" i="52"/>
  <c r="K105" i="52"/>
  <c r="G90" i="52"/>
  <c r="G105" i="52"/>
  <c r="O104" i="52"/>
  <c r="O86" i="52"/>
  <c r="K86" i="52"/>
  <c r="K104" i="52"/>
  <c r="G86" i="52"/>
  <c r="G104" i="52"/>
  <c r="C86" i="52"/>
  <c r="C104" i="52"/>
  <c r="O103" i="52"/>
  <c r="O82" i="52"/>
  <c r="K82" i="52"/>
  <c r="K103" i="52"/>
  <c r="C82" i="52"/>
  <c r="C103" i="52"/>
  <c r="O102" i="52"/>
  <c r="O79" i="52"/>
  <c r="K79" i="52"/>
  <c r="K102" i="52"/>
  <c r="G79" i="52"/>
  <c r="G102" i="52"/>
  <c r="C79" i="52"/>
  <c r="C102" i="52"/>
  <c r="O101" i="52"/>
  <c r="O78" i="52"/>
  <c r="G78" i="52"/>
  <c r="G101" i="52"/>
  <c r="C78" i="52"/>
  <c r="C101" i="52"/>
  <c r="O100" i="52"/>
  <c r="O77" i="52"/>
  <c r="K77" i="52"/>
  <c r="K100" i="52"/>
  <c r="G77" i="52"/>
  <c r="G100" i="52"/>
  <c r="C77" i="52"/>
  <c r="C100" i="52"/>
  <c r="O99" i="52"/>
  <c r="O76" i="52"/>
  <c r="K76" i="52"/>
  <c r="K99" i="52"/>
  <c r="G76" i="52"/>
  <c r="G99" i="52"/>
  <c r="C76" i="52"/>
  <c r="C99" i="52"/>
  <c r="O98" i="52"/>
  <c r="O75" i="52"/>
  <c r="G75" i="52"/>
  <c r="G98" i="52"/>
  <c r="C75" i="52"/>
  <c r="C98" i="52"/>
  <c r="O97" i="52"/>
  <c r="O74" i="52"/>
  <c r="K74" i="52"/>
  <c r="K97" i="52"/>
  <c r="G74" i="52"/>
  <c r="G97" i="52"/>
  <c r="O96" i="52"/>
  <c r="O73" i="52"/>
  <c r="K73" i="52"/>
  <c r="K96" i="52"/>
  <c r="G73" i="52"/>
  <c r="G96" i="52"/>
  <c r="C73" i="52"/>
  <c r="C96" i="52"/>
  <c r="O95" i="52"/>
  <c r="O36" i="50"/>
  <c r="C95" i="52"/>
  <c r="C36" i="50"/>
  <c r="P77" i="47"/>
  <c r="D76" i="47"/>
  <c r="H74" i="47"/>
  <c r="B69" i="48"/>
  <c r="P76" i="49"/>
  <c r="B76" i="49"/>
  <c r="F73" i="49"/>
  <c r="G34" i="50"/>
  <c r="G35" i="50"/>
  <c r="Q91" i="52"/>
  <c r="Q106" i="52"/>
  <c r="M106" i="52"/>
  <c r="M91" i="52"/>
  <c r="I91" i="52"/>
  <c r="I106" i="52"/>
  <c r="Q105" i="52"/>
  <c r="Q90" i="52"/>
  <c r="M90" i="52"/>
  <c r="M105" i="52"/>
  <c r="Q104" i="52"/>
  <c r="Q86" i="52"/>
  <c r="M104" i="52"/>
  <c r="M86" i="52"/>
  <c r="I104" i="52"/>
  <c r="I86" i="52"/>
  <c r="Q82" i="52"/>
  <c r="Q103" i="52"/>
  <c r="M82" i="52"/>
  <c r="M103" i="52"/>
  <c r="I82" i="52"/>
  <c r="I103" i="52"/>
  <c r="Q102" i="52"/>
  <c r="Q79" i="52"/>
  <c r="M102" i="52"/>
  <c r="M79" i="52"/>
  <c r="Q78" i="52"/>
  <c r="Q101" i="52"/>
  <c r="M101" i="52"/>
  <c r="M78" i="52"/>
  <c r="I78" i="52"/>
  <c r="I101" i="52"/>
  <c r="Q100" i="52"/>
  <c r="Q77" i="52"/>
  <c r="I100" i="52"/>
  <c r="I77" i="52"/>
  <c r="Q99" i="52"/>
  <c r="Q76" i="52"/>
  <c r="M99" i="52"/>
  <c r="M76" i="52"/>
  <c r="I76" i="52"/>
  <c r="I99" i="52"/>
  <c r="M98" i="52"/>
  <c r="M75" i="52"/>
  <c r="I75" i="52"/>
  <c r="I98" i="52"/>
  <c r="Q74" i="52"/>
  <c r="Q97" i="52"/>
  <c r="M74" i="52"/>
  <c r="M97" i="52"/>
  <c r="Q96" i="52"/>
  <c r="Q73" i="52"/>
  <c r="M96" i="52"/>
  <c r="M73" i="52"/>
  <c r="I96" i="52"/>
  <c r="I73" i="52"/>
  <c r="Q36" i="50"/>
  <c r="Q95" i="52"/>
  <c r="I95" i="52"/>
  <c r="I36" i="50"/>
  <c r="E95" i="52"/>
  <c r="E36" i="50"/>
  <c r="O76" i="49"/>
  <c r="O74" i="49"/>
  <c r="O73" i="49"/>
  <c r="O68" i="49"/>
  <c r="L34" i="50"/>
  <c r="L35" i="50"/>
  <c r="N35" i="50"/>
  <c r="N96" i="51"/>
  <c r="N97" i="51"/>
  <c r="N98" i="51"/>
  <c r="N99" i="51"/>
  <c r="N100" i="51"/>
  <c r="J35" i="50"/>
  <c r="J98" i="51"/>
  <c r="J101" i="51"/>
  <c r="J102" i="51"/>
  <c r="J103" i="51"/>
  <c r="J104" i="51"/>
  <c r="J105" i="51"/>
  <c r="J106" i="51"/>
  <c r="F35" i="50"/>
  <c r="F96" i="51"/>
  <c r="F100" i="51"/>
  <c r="B35" i="50"/>
  <c r="B98" i="51"/>
  <c r="F106" i="51"/>
  <c r="C105" i="51"/>
  <c r="F104" i="51"/>
  <c r="F102" i="51"/>
  <c r="B101" i="51"/>
  <c r="B100" i="51"/>
  <c r="J99" i="51"/>
  <c r="F97" i="51"/>
  <c r="O91" i="51"/>
  <c r="C79" i="51"/>
  <c r="G103" i="53"/>
  <c r="O104" i="53"/>
  <c r="C103" i="53"/>
  <c r="O77" i="48"/>
  <c r="O77" i="47"/>
  <c r="K77" i="48"/>
  <c r="K77" i="47"/>
  <c r="G77" i="48"/>
  <c r="G77" i="47"/>
  <c r="C77" i="48"/>
  <c r="C77" i="47"/>
  <c r="O76" i="48"/>
  <c r="O76" i="47"/>
  <c r="K76" i="48"/>
  <c r="K76" i="47"/>
  <c r="G76" i="48"/>
  <c r="G76" i="47"/>
  <c r="C76" i="48"/>
  <c r="C76" i="47"/>
  <c r="O75" i="48"/>
  <c r="O75" i="47"/>
  <c r="K75" i="48"/>
  <c r="K75" i="47"/>
  <c r="G75" i="48"/>
  <c r="G75" i="47"/>
  <c r="C75" i="48"/>
  <c r="C75" i="47"/>
  <c r="O74" i="48"/>
  <c r="O74" i="47"/>
  <c r="K74" i="48"/>
  <c r="K74" i="47"/>
  <c r="G74" i="48"/>
  <c r="G74" i="47"/>
  <c r="C74" i="48"/>
  <c r="C74" i="47"/>
  <c r="O73" i="48"/>
  <c r="O73" i="47"/>
  <c r="K73" i="48"/>
  <c r="K73" i="47"/>
  <c r="G73" i="48"/>
  <c r="G73" i="47"/>
  <c r="C73" i="48"/>
  <c r="C73" i="47"/>
  <c r="O72" i="47"/>
  <c r="K72" i="47"/>
  <c r="G72" i="47"/>
  <c r="C72" i="48"/>
  <c r="C72" i="47"/>
  <c r="O71" i="47"/>
  <c r="K71" i="47"/>
  <c r="G71" i="47"/>
  <c r="C71" i="48"/>
  <c r="C71" i="47"/>
  <c r="O70" i="47"/>
  <c r="K70" i="47"/>
  <c r="G70" i="47"/>
  <c r="C70" i="48"/>
  <c r="C70" i="47"/>
  <c r="O69" i="47"/>
  <c r="K69" i="47"/>
  <c r="G69" i="47"/>
  <c r="C69" i="48"/>
  <c r="C69" i="47"/>
  <c r="K71" i="48"/>
  <c r="O69" i="48"/>
  <c r="G69" i="48"/>
  <c r="G76" i="49"/>
  <c r="K73" i="49"/>
  <c r="C73" i="49"/>
  <c r="O102" i="51"/>
  <c r="O102" i="53"/>
  <c r="C101" i="51"/>
  <c r="C101" i="53"/>
  <c r="G76" i="51"/>
  <c r="G99" i="51"/>
  <c r="O103" i="53"/>
  <c r="G100" i="53"/>
  <c r="O105" i="53"/>
  <c r="K105" i="53"/>
  <c r="K104" i="53"/>
  <c r="C104" i="53"/>
  <c r="K103" i="53"/>
  <c r="K102" i="53"/>
  <c r="G102" i="53"/>
  <c r="O101" i="53"/>
  <c r="K101" i="53"/>
  <c r="K100" i="53"/>
  <c r="C100" i="53"/>
  <c r="K95" i="53"/>
  <c r="P106" i="52"/>
  <c r="P91" i="51"/>
  <c r="L106" i="52"/>
  <c r="L91" i="51"/>
  <c r="H106" i="52"/>
  <c r="H91" i="51"/>
  <c r="D106" i="52"/>
  <c r="D91" i="51"/>
  <c r="P105" i="52"/>
  <c r="P90" i="51"/>
  <c r="L105" i="52"/>
  <c r="L90" i="51"/>
  <c r="H105" i="52"/>
  <c r="H90" i="51"/>
  <c r="D105" i="52"/>
  <c r="D90" i="51"/>
  <c r="P104" i="52"/>
  <c r="P86" i="51"/>
  <c r="L104" i="52"/>
  <c r="L86" i="51"/>
  <c r="H104" i="52"/>
  <c r="H86" i="51"/>
  <c r="D104" i="52"/>
  <c r="D86" i="51"/>
  <c r="P103" i="52"/>
  <c r="P82" i="51"/>
  <c r="L103" i="52"/>
  <c r="L82" i="51"/>
  <c r="H103" i="52"/>
  <c r="H82" i="51"/>
  <c r="D103" i="52"/>
  <c r="D82" i="51"/>
  <c r="P102" i="52"/>
  <c r="P79" i="51"/>
  <c r="L102" i="52"/>
  <c r="L79" i="51"/>
  <c r="H102" i="52"/>
  <c r="H79" i="51"/>
  <c r="D102" i="52"/>
  <c r="D79" i="51"/>
  <c r="P101" i="52"/>
  <c r="P78" i="51"/>
  <c r="L101" i="52"/>
  <c r="L78" i="51"/>
  <c r="H101" i="52"/>
  <c r="H78" i="51"/>
  <c r="D101" i="52"/>
  <c r="D78" i="51"/>
  <c r="P100" i="52"/>
  <c r="P77" i="51"/>
  <c r="L100" i="52"/>
  <c r="L77" i="51"/>
  <c r="H100" i="52"/>
  <c r="H77" i="51"/>
  <c r="H100" i="51"/>
  <c r="D100" i="52"/>
  <c r="D77" i="51"/>
  <c r="P99" i="52"/>
  <c r="P76" i="51"/>
  <c r="L99" i="52"/>
  <c r="L76" i="51"/>
  <c r="H99" i="52"/>
  <c r="H76" i="51"/>
  <c r="H99" i="51"/>
  <c r="D99" i="52"/>
  <c r="D76" i="51"/>
  <c r="P98" i="52"/>
  <c r="P75" i="51"/>
  <c r="L98" i="52"/>
  <c r="L75" i="51"/>
  <c r="H98" i="52"/>
  <c r="H75" i="51"/>
  <c r="H98" i="51"/>
  <c r="D98" i="52"/>
  <c r="D75" i="51"/>
  <c r="P97" i="52"/>
  <c r="P74" i="51"/>
  <c r="L97" i="52"/>
  <c r="L74" i="51"/>
  <c r="H97" i="52"/>
  <c r="H74" i="51"/>
  <c r="H97" i="51"/>
  <c r="D97" i="52"/>
  <c r="D74" i="51"/>
  <c r="P96" i="52"/>
  <c r="P73" i="51"/>
  <c r="L96" i="52"/>
  <c r="L73" i="51"/>
  <c r="H96" i="52"/>
  <c r="H73" i="51"/>
  <c r="H96" i="51"/>
  <c r="D96" i="52"/>
  <c r="D73" i="51"/>
  <c r="N36" i="50"/>
  <c r="J95" i="52"/>
  <c r="J36" i="50"/>
  <c r="F36" i="50"/>
  <c r="B36" i="50"/>
  <c r="G106" i="53"/>
  <c r="G104" i="53"/>
  <c r="G101" i="53"/>
  <c r="G79" i="53"/>
  <c r="G76" i="53"/>
  <c r="G75" i="53"/>
  <c r="G74" i="53"/>
  <c r="G73" i="53"/>
  <c r="Q106" i="51"/>
  <c r="M106" i="51"/>
  <c r="I106" i="51"/>
  <c r="E106" i="51"/>
  <c r="Q105" i="53"/>
  <c r="Q105" i="51"/>
  <c r="M105" i="53"/>
  <c r="M105" i="51"/>
  <c r="I105" i="53"/>
  <c r="I105" i="51"/>
  <c r="E105" i="53"/>
  <c r="E105" i="51"/>
  <c r="Q104" i="53"/>
  <c r="Q104" i="51"/>
  <c r="M104" i="53"/>
  <c r="M104" i="51"/>
  <c r="I104" i="53"/>
  <c r="I104" i="51"/>
  <c r="E104" i="53"/>
  <c r="E104" i="51"/>
  <c r="Q103" i="53"/>
  <c r="Q103" i="51"/>
  <c r="M103" i="53"/>
  <c r="M103" i="51"/>
  <c r="I103" i="53"/>
  <c r="I103" i="51"/>
  <c r="E103" i="53"/>
  <c r="E103" i="51"/>
  <c r="Q102" i="53"/>
  <c r="Q102" i="51"/>
  <c r="M102" i="53"/>
  <c r="M102" i="51"/>
  <c r="I102" i="53"/>
  <c r="I102" i="51"/>
  <c r="E102" i="53"/>
  <c r="E102" i="51"/>
  <c r="Q101" i="53"/>
  <c r="Q101" i="51"/>
  <c r="M101" i="53"/>
  <c r="M101" i="51"/>
  <c r="I101" i="53"/>
  <c r="I101" i="51"/>
  <c r="E101" i="53"/>
  <c r="E101" i="51"/>
  <c r="Q100" i="53"/>
  <c r="Q100" i="51"/>
  <c r="M100" i="53"/>
  <c r="M100" i="51"/>
  <c r="I100" i="53"/>
  <c r="I100" i="51"/>
  <c r="E100" i="53"/>
  <c r="E100" i="51"/>
  <c r="Q99" i="51"/>
  <c r="M99" i="51"/>
  <c r="I99" i="51"/>
  <c r="E99" i="51"/>
  <c r="Q98" i="51"/>
  <c r="M98" i="51"/>
  <c r="I98" i="51"/>
  <c r="E98" i="51"/>
  <c r="Q97" i="51"/>
  <c r="M97" i="51"/>
  <c r="I97" i="51"/>
  <c r="E97" i="51"/>
  <c r="Q96" i="51"/>
  <c r="M96" i="51"/>
  <c r="I96" i="51"/>
  <c r="E96" i="51"/>
  <c r="E33" i="6" l="1"/>
  <c r="M33" i="6"/>
  <c r="M162" i="24"/>
  <c r="G72" i="51"/>
  <c r="F102" i="18"/>
  <c r="F165" i="6" s="1"/>
  <c r="E76" i="22"/>
  <c r="E167" i="6" s="1"/>
  <c r="F107" i="29"/>
  <c r="D100" i="14"/>
  <c r="D161" i="6" s="1"/>
  <c r="J51" i="47"/>
  <c r="I71" i="39"/>
  <c r="H83" i="33"/>
  <c r="M107" i="27"/>
  <c r="D183" i="16"/>
  <c r="M167" i="15"/>
  <c r="B115" i="12"/>
  <c r="N98" i="11"/>
  <c r="E162" i="24"/>
  <c r="J107" i="27"/>
  <c r="L158" i="15"/>
  <c r="E115" i="12"/>
  <c r="N167" i="15"/>
  <c r="H167" i="15"/>
  <c r="N200" i="16"/>
  <c r="L56" i="26"/>
  <c r="L115" i="6" s="1"/>
  <c r="C30" i="6"/>
  <c r="E58" i="10"/>
  <c r="Q42" i="6"/>
  <c r="D72" i="14"/>
  <c r="D101" i="6" s="1"/>
  <c r="K72" i="51"/>
  <c r="D107" i="29"/>
  <c r="K100" i="18"/>
  <c r="K163" i="6" s="1"/>
  <c r="M158" i="17"/>
  <c r="N50" i="40"/>
  <c r="I129" i="24"/>
  <c r="N56" i="6"/>
  <c r="N85" i="14"/>
  <c r="I33" i="6"/>
  <c r="Q51" i="49"/>
  <c r="E110" i="6"/>
  <c r="E102" i="18"/>
  <c r="E165" i="6" s="1"/>
  <c r="N105" i="6"/>
  <c r="N99" i="14"/>
  <c r="N160" i="6" s="1"/>
  <c r="L183" i="17"/>
  <c r="C158" i="16"/>
  <c r="I115" i="12"/>
  <c r="G30" i="6"/>
  <c r="C200" i="17"/>
  <c r="M194" i="21"/>
  <c r="K200" i="16"/>
  <c r="I157" i="19"/>
  <c r="I51" i="48"/>
  <c r="L80" i="43"/>
  <c r="Q50" i="40"/>
  <c r="G62" i="44"/>
  <c r="F50" i="41"/>
  <c r="B50" i="41"/>
  <c r="N62" i="45"/>
  <c r="J62" i="45"/>
  <c r="P51" i="48"/>
  <c r="M50" i="35"/>
  <c r="C83" i="31"/>
  <c r="I83" i="31"/>
  <c r="Q51" i="47"/>
  <c r="M143" i="24"/>
  <c r="P107" i="28"/>
  <c r="G143" i="24"/>
  <c r="Q162" i="23"/>
  <c r="J143" i="23"/>
  <c r="J129" i="24"/>
  <c r="N143" i="24"/>
  <c r="M129" i="23"/>
  <c r="I143" i="24"/>
  <c r="E129" i="23"/>
  <c r="M157" i="20"/>
  <c r="F175" i="19"/>
  <c r="M183" i="16"/>
  <c r="D167" i="17"/>
  <c r="E72" i="51"/>
  <c r="M50" i="40"/>
  <c r="M83" i="31"/>
  <c r="I162" i="24"/>
  <c r="D95" i="28"/>
  <c r="E95" i="28"/>
  <c r="N83" i="31"/>
  <c r="K162" i="24"/>
  <c r="L194" i="19"/>
  <c r="I167" i="16"/>
  <c r="C175" i="20"/>
  <c r="H175" i="19"/>
  <c r="H157" i="19"/>
  <c r="G194" i="20"/>
  <c r="D157" i="19"/>
  <c r="K167" i="15"/>
  <c r="H194" i="21"/>
  <c r="M162" i="23"/>
  <c r="G158" i="16"/>
  <c r="N158" i="15"/>
  <c r="L167" i="16"/>
  <c r="C42" i="6"/>
  <c r="E167" i="16"/>
  <c r="F183" i="16"/>
  <c r="H183" i="17"/>
  <c r="Q183" i="17"/>
  <c r="I129" i="23"/>
  <c r="B98" i="11"/>
  <c r="G98" i="11"/>
  <c r="Q115" i="11"/>
  <c r="P98" i="11"/>
  <c r="H115" i="12"/>
  <c r="H98" i="12"/>
  <c r="D115" i="12"/>
  <c r="B115" i="11"/>
  <c r="M157" i="19"/>
  <c r="D72" i="52"/>
  <c r="L51" i="48"/>
  <c r="H72" i="52"/>
  <c r="K143" i="24"/>
  <c r="E143" i="23"/>
  <c r="M194" i="19"/>
  <c r="O167" i="16"/>
  <c r="G200" i="15"/>
  <c r="E51" i="48"/>
  <c r="L83" i="33"/>
  <c r="E107" i="27"/>
  <c r="H75" i="22"/>
  <c r="K78" i="18"/>
  <c r="Q157" i="19"/>
  <c r="G94" i="18"/>
  <c r="Q62" i="44"/>
  <c r="L51" i="49"/>
  <c r="E50" i="36"/>
  <c r="H83" i="32"/>
  <c r="I83" i="32"/>
  <c r="Q83" i="33"/>
  <c r="I50" i="35"/>
  <c r="P95" i="28"/>
  <c r="Q143" i="27"/>
  <c r="D158" i="17"/>
  <c r="H183" i="15"/>
  <c r="M183" i="15"/>
  <c r="D98" i="12"/>
  <c r="G115" i="11"/>
  <c r="B98" i="12"/>
  <c r="K98" i="12"/>
  <c r="B157" i="19"/>
  <c r="D158" i="15"/>
  <c r="F58" i="10"/>
  <c r="K143" i="23"/>
  <c r="H62" i="44"/>
  <c r="N83" i="32"/>
  <c r="M83" i="32"/>
  <c r="O158" i="15"/>
  <c r="J83" i="32"/>
  <c r="L143" i="23"/>
  <c r="O83" i="32"/>
  <c r="F123" i="29"/>
  <c r="B95" i="28"/>
  <c r="G183" i="16"/>
  <c r="K50" i="40"/>
  <c r="H50" i="40"/>
  <c r="D107" i="27"/>
  <c r="Q107" i="28"/>
  <c r="H83" i="31"/>
  <c r="J83" i="31"/>
  <c r="C62" i="43"/>
  <c r="M62" i="45"/>
  <c r="E83" i="33"/>
  <c r="Q50" i="37"/>
  <c r="K62" i="44"/>
  <c r="E62" i="43"/>
  <c r="D130" i="6"/>
  <c r="M50" i="41"/>
  <c r="D80" i="43"/>
  <c r="O62" i="43"/>
  <c r="G50" i="36"/>
  <c r="G157" i="20"/>
  <c r="M76" i="22"/>
  <c r="M167" i="6" s="1"/>
  <c r="L98" i="14"/>
  <c r="L159" i="6" s="1"/>
  <c r="M62" i="44"/>
  <c r="K115" i="12"/>
  <c r="I175" i="20"/>
  <c r="B39" i="6"/>
  <c r="F39" i="6"/>
  <c r="J56" i="26"/>
  <c r="J115" i="6" s="1"/>
  <c r="J39" i="6"/>
  <c r="Q50" i="36"/>
  <c r="D50" i="40"/>
  <c r="F98" i="12"/>
  <c r="J72" i="52"/>
  <c r="N50" i="37"/>
  <c r="M50" i="36"/>
  <c r="F98" i="11"/>
  <c r="C33" i="6"/>
  <c r="E157" i="20"/>
  <c r="L50" i="36"/>
  <c r="P123" i="29"/>
  <c r="L104" i="6"/>
  <c r="G51" i="49"/>
  <c r="F75" i="22"/>
  <c r="F166" i="6" s="1"/>
  <c r="H98" i="11"/>
  <c r="B50" i="35"/>
  <c r="G39" i="6"/>
  <c r="D95" i="29"/>
  <c r="C72" i="51"/>
  <c r="B194" i="19"/>
  <c r="P115" i="11"/>
  <c r="C157" i="20"/>
  <c r="M115" i="11"/>
  <c r="H72" i="53"/>
  <c r="E72" i="52"/>
  <c r="I72" i="51"/>
  <c r="Q72" i="51"/>
  <c r="M72" i="51"/>
  <c r="Q33" i="6"/>
  <c r="O51" i="49"/>
  <c r="I51" i="49"/>
  <c r="C51" i="48"/>
  <c r="B51" i="47"/>
  <c r="P62" i="45"/>
  <c r="N62" i="44"/>
  <c r="I62" i="44"/>
  <c r="E62" i="44"/>
  <c r="C62" i="44"/>
  <c r="I62" i="43"/>
  <c r="H50" i="41"/>
  <c r="E50" i="41"/>
  <c r="I50" i="41"/>
  <c r="Q50" i="41"/>
  <c r="P50" i="41"/>
  <c r="G50" i="41"/>
  <c r="K50" i="41"/>
  <c r="O50" i="41"/>
  <c r="L50" i="41"/>
  <c r="G50" i="40"/>
  <c r="J50" i="40"/>
  <c r="F50" i="40"/>
  <c r="E50" i="40"/>
  <c r="O50" i="36"/>
  <c r="I50" i="36"/>
  <c r="C50" i="36"/>
  <c r="D83" i="33"/>
  <c r="F83" i="33"/>
  <c r="P83" i="33"/>
  <c r="K83" i="32"/>
  <c r="G83" i="32"/>
  <c r="P83" i="32"/>
  <c r="Q83" i="32"/>
  <c r="B83" i="32"/>
  <c r="G83" i="31"/>
  <c r="Q83" i="31"/>
  <c r="L83" i="31"/>
  <c r="P107" i="29"/>
  <c r="K107" i="29"/>
  <c r="D56" i="26"/>
  <c r="D115" i="6" s="1"/>
  <c r="B107" i="29"/>
  <c r="C107" i="29"/>
  <c r="G115" i="6"/>
  <c r="G95" i="29"/>
  <c r="I115" i="6"/>
  <c r="L107" i="28"/>
  <c r="M107" i="28"/>
  <c r="G107" i="28"/>
  <c r="M123" i="28"/>
  <c r="G123" i="28"/>
  <c r="C123" i="27"/>
  <c r="C95" i="27"/>
  <c r="E95" i="27"/>
  <c r="L95" i="27"/>
  <c r="P95" i="27"/>
  <c r="P107" i="27"/>
  <c r="P123" i="27"/>
  <c r="B75" i="22"/>
  <c r="B166" i="6" s="1"/>
  <c r="C162" i="24"/>
  <c r="M129" i="24"/>
  <c r="K129" i="24"/>
  <c r="L162" i="24"/>
  <c r="Q143" i="24"/>
  <c r="O143" i="24"/>
  <c r="C143" i="24"/>
  <c r="B162" i="24"/>
  <c r="C129" i="24"/>
  <c r="F162" i="24"/>
  <c r="D143" i="23"/>
  <c r="P129" i="23"/>
  <c r="F143" i="23"/>
  <c r="O143" i="23"/>
  <c r="D129" i="23"/>
  <c r="K99" i="18"/>
  <c r="K162" i="6" s="1"/>
  <c r="K107" i="6"/>
  <c r="L194" i="21"/>
  <c r="F194" i="21"/>
  <c r="C194" i="21"/>
  <c r="K194" i="21"/>
  <c r="Q194" i="21"/>
  <c r="P101" i="18"/>
  <c r="P164" i="6" s="1"/>
  <c r="J194" i="20"/>
  <c r="H157" i="20"/>
  <c r="D157" i="20"/>
  <c r="Q175" i="20"/>
  <c r="P157" i="20"/>
  <c r="K175" i="20"/>
  <c r="C194" i="20"/>
  <c r="I194" i="20"/>
  <c r="C175" i="19"/>
  <c r="G157" i="19"/>
  <c r="P194" i="19"/>
  <c r="Q194" i="19"/>
  <c r="F157" i="19"/>
  <c r="O157" i="19"/>
  <c r="G175" i="19"/>
  <c r="I194" i="19"/>
  <c r="E194" i="19"/>
  <c r="K175" i="19"/>
  <c r="G194" i="19"/>
  <c r="M226" i="19"/>
  <c r="M26" i="7"/>
  <c r="M5" i="7" s="1"/>
  <c r="G99" i="18"/>
  <c r="G162" i="6" s="1"/>
  <c r="F200" i="17"/>
  <c r="E200" i="17"/>
  <c r="P167" i="17"/>
  <c r="N74" i="14"/>
  <c r="N72" i="14" s="1"/>
  <c r="L158" i="17"/>
  <c r="B200" i="17"/>
  <c r="M99" i="14"/>
  <c r="M160" i="6" s="1"/>
  <c r="P200" i="16"/>
  <c r="D167" i="16"/>
  <c r="O200" i="16"/>
  <c r="M158" i="16"/>
  <c r="Q200" i="16"/>
  <c r="C183" i="16"/>
  <c r="E158" i="16"/>
  <c r="B183" i="16"/>
  <c r="F167" i="16"/>
  <c r="M200" i="16"/>
  <c r="L183" i="15"/>
  <c r="J167" i="15"/>
  <c r="C183" i="15"/>
  <c r="D183" i="15"/>
  <c r="J183" i="15"/>
  <c r="J158" i="15"/>
  <c r="P167" i="15"/>
  <c r="K158" i="15"/>
  <c r="H85" i="14"/>
  <c r="Q98" i="12"/>
  <c r="E98" i="12"/>
  <c r="Q115" i="12"/>
  <c r="C98" i="12"/>
  <c r="M98" i="11"/>
  <c r="C115" i="11"/>
  <c r="G42" i="6"/>
  <c r="L95" i="29"/>
  <c r="L15" i="9"/>
  <c r="Q15" i="9"/>
  <c r="L10" i="8"/>
  <c r="I26" i="8"/>
  <c r="Q129" i="25"/>
  <c r="B50" i="37"/>
  <c r="B129" i="23"/>
  <c r="N175" i="19"/>
  <c r="C129" i="23"/>
  <c r="O26" i="9"/>
  <c r="O5" i="9" s="1"/>
  <c r="H15" i="8"/>
  <c r="B62" i="43"/>
  <c r="O139" i="25"/>
  <c r="C173" i="25"/>
  <c r="D30" i="6"/>
  <c r="C157" i="19"/>
  <c r="P15" i="9"/>
  <c r="K47" i="9"/>
  <c r="D26" i="9"/>
  <c r="H56" i="26"/>
  <c r="H115" i="6" s="1"/>
  <c r="Q143" i="25"/>
  <c r="J175" i="20"/>
  <c r="H175" i="20"/>
  <c r="Q115" i="6"/>
  <c r="I102" i="18"/>
  <c r="I165" i="6" s="1"/>
  <c r="I110" i="6"/>
  <c r="D26" i="8"/>
  <c r="H26" i="8"/>
  <c r="D50" i="35"/>
  <c r="O5" i="8"/>
  <c r="O44" i="8" s="1"/>
  <c r="M85" i="14"/>
  <c r="M56" i="6"/>
  <c r="M131" i="6" s="1"/>
  <c r="I15" i="8"/>
  <c r="J26" i="8"/>
  <c r="F15" i="7"/>
  <c r="D50" i="36"/>
  <c r="J157" i="19"/>
  <c r="G62" i="45"/>
  <c r="E50" i="37"/>
  <c r="E26" i="8"/>
  <c r="K15" i="8"/>
  <c r="K5" i="8" s="1"/>
  <c r="K46" i="8" s="1"/>
  <c r="P10" i="9"/>
  <c r="P56" i="26"/>
  <c r="P115" i="6" s="1"/>
  <c r="N72" i="52"/>
  <c r="D205" i="17"/>
  <c r="D15" i="8"/>
  <c r="C10" i="9"/>
  <c r="D15" i="7"/>
  <c r="P26" i="8"/>
  <c r="M175" i="21"/>
  <c r="N83" i="33"/>
  <c r="L129" i="23"/>
  <c r="H143" i="23"/>
  <c r="D207" i="17"/>
  <c r="G10" i="9"/>
  <c r="M26" i="8"/>
  <c r="M5" i="8" s="1"/>
  <c r="K153" i="27"/>
  <c r="C148" i="25"/>
  <c r="G160" i="25"/>
  <c r="K167" i="17"/>
  <c r="J143" i="24"/>
  <c r="D216" i="17"/>
  <c r="K26" i="9"/>
  <c r="L15" i="8"/>
  <c r="P15" i="8"/>
  <c r="J15" i="8"/>
  <c r="H26" i="9"/>
  <c r="H5" i="9" s="1"/>
  <c r="D10" i="9"/>
  <c r="Q26" i="8"/>
  <c r="Q5" i="8" s="1"/>
  <c r="N64" i="10"/>
  <c r="N153" i="6" s="1"/>
  <c r="L62" i="44"/>
  <c r="B62" i="45"/>
  <c r="M115" i="6"/>
  <c r="E115" i="6"/>
  <c r="E10" i="8"/>
  <c r="D206" i="17"/>
  <c r="E15" i="8"/>
  <c r="G26" i="9"/>
  <c r="F62" i="43"/>
  <c r="M51" i="48"/>
  <c r="G157" i="21"/>
  <c r="M10" i="9"/>
  <c r="K136" i="25"/>
  <c r="B157" i="20"/>
  <c r="M123" i="27"/>
  <c r="N26" i="8"/>
  <c r="P15" i="7"/>
  <c r="C150" i="25"/>
  <c r="J88" i="18"/>
  <c r="J107" i="29"/>
  <c r="I107" i="27"/>
  <c r="E143" i="25"/>
  <c r="C83" i="33"/>
  <c r="E169" i="25"/>
  <c r="G143" i="23"/>
  <c r="N194" i="19"/>
  <c r="G162" i="23"/>
  <c r="C15" i="8"/>
  <c r="C5" i="8" s="1"/>
  <c r="O10" i="7"/>
  <c r="M72" i="52"/>
  <c r="C137" i="25"/>
  <c r="F72" i="52"/>
  <c r="M72" i="53"/>
  <c r="J162" i="23"/>
  <c r="O173" i="21"/>
  <c r="O62" i="45"/>
  <c r="E15" i="7"/>
  <c r="E26" i="9"/>
  <c r="E5" i="9" s="1"/>
  <c r="K137" i="25"/>
  <c r="K129" i="25" s="1"/>
  <c r="G150" i="25"/>
  <c r="K33" i="6"/>
  <c r="F194" i="19"/>
  <c r="O115" i="6"/>
  <c r="N10" i="8"/>
  <c r="F10" i="7"/>
  <c r="L26" i="8"/>
  <c r="I15" i="7"/>
  <c r="C138" i="25"/>
  <c r="O167" i="25"/>
  <c r="E175" i="19"/>
  <c r="J157" i="20"/>
  <c r="P62" i="44"/>
  <c r="K62" i="45"/>
  <c r="N26" i="9"/>
  <c r="H10" i="8"/>
  <c r="H10" i="7"/>
  <c r="K138" i="25"/>
  <c r="K150" i="25"/>
  <c r="Q167" i="17"/>
  <c r="F56" i="26"/>
  <c r="F115" i="6" s="1"/>
  <c r="L98" i="6"/>
  <c r="B72" i="52"/>
  <c r="C175" i="21"/>
  <c r="J68" i="6"/>
  <c r="J141" i="6" s="1"/>
  <c r="M26" i="9"/>
  <c r="C15" i="7"/>
  <c r="J26" i="9"/>
  <c r="J5" i="9" s="1"/>
  <c r="N51" i="49"/>
  <c r="O138" i="25"/>
  <c r="D101" i="18"/>
  <c r="D164" i="6" s="1"/>
  <c r="H111" i="6"/>
  <c r="F50" i="37"/>
  <c r="F95" i="27"/>
  <c r="D95" i="27"/>
  <c r="M175" i="19"/>
  <c r="B175" i="19"/>
  <c r="F26" i="8"/>
  <c r="F5" i="8" s="1"/>
  <c r="F41" i="8" s="1"/>
  <c r="C26" i="9"/>
  <c r="N10" i="9"/>
  <c r="O151" i="25"/>
  <c r="N51" i="47"/>
  <c r="N131" i="6"/>
  <c r="L26" i="9"/>
  <c r="Q26" i="9"/>
  <c r="Q50" i="39"/>
  <c r="P129" i="25"/>
  <c r="C152" i="25"/>
  <c r="P75" i="22"/>
  <c r="P166" i="6" s="1"/>
  <c r="M58" i="22"/>
  <c r="M75" i="22" s="1"/>
  <c r="M166" i="6" s="1"/>
  <c r="H95" i="27"/>
  <c r="J33" i="6"/>
  <c r="G194" i="21"/>
  <c r="P183" i="17"/>
  <c r="N15" i="9"/>
  <c r="G15" i="8"/>
  <c r="G5" i="8" s="1"/>
  <c r="I26" i="9"/>
  <c r="I5" i="9" s="1"/>
  <c r="J51" i="49"/>
  <c r="G139" i="25"/>
  <c r="E129" i="25"/>
  <c r="G129" i="23"/>
  <c r="M153" i="27"/>
  <c r="B56" i="26"/>
  <c r="B115" i="6" s="1"/>
  <c r="K115" i="6"/>
  <c r="M15" i="9"/>
  <c r="P26" i="9"/>
  <c r="H15" i="7"/>
  <c r="F26" i="9"/>
  <c r="F5" i="9" s="1"/>
  <c r="F33" i="6"/>
  <c r="L39" i="6"/>
  <c r="O42" i="6"/>
  <c r="J74" i="14"/>
  <c r="J72" i="14" s="1"/>
  <c r="B105" i="6"/>
  <c r="O85" i="14"/>
  <c r="O56" i="6"/>
  <c r="O131" i="6" s="1"/>
  <c r="O33" i="6"/>
  <c r="C85" i="14"/>
  <c r="D62" i="14"/>
  <c r="D54" i="6" s="1"/>
  <c r="D129" i="6" s="1"/>
  <c r="F85" i="14"/>
  <c r="F56" i="6"/>
  <c r="F131" i="6" s="1"/>
  <c r="J85" i="14"/>
  <c r="J56" i="6"/>
  <c r="J131" i="6" s="1"/>
  <c r="B85" i="14"/>
  <c r="B56" i="6"/>
  <c r="B131" i="6" s="1"/>
  <c r="J62" i="14"/>
  <c r="J54" i="6" s="1"/>
  <c r="J129" i="6" s="1"/>
  <c r="F62" i="14"/>
  <c r="F54" i="6" s="1"/>
  <c r="F129" i="6" s="1"/>
  <c r="K56" i="6"/>
  <c r="K131" i="6" s="1"/>
  <c r="K85" i="14"/>
  <c r="N62" i="14"/>
  <c r="N54" i="6" s="1"/>
  <c r="N129" i="6" s="1"/>
  <c r="H42" i="6"/>
  <c r="K62" i="14"/>
  <c r="K54" i="6" s="1"/>
  <c r="K129" i="6" s="1"/>
  <c r="L42" i="6"/>
  <c r="H30" i="6"/>
  <c r="H100" i="14"/>
  <c r="H161" i="6" s="1"/>
  <c r="L30" i="6"/>
  <c r="G62" i="14"/>
  <c r="G54" i="6" s="1"/>
  <c r="G129" i="6" s="1"/>
  <c r="B62" i="14"/>
  <c r="B54" i="6" s="1"/>
  <c r="B129" i="6" s="1"/>
  <c r="F74" i="14"/>
  <c r="F72" i="14" s="1"/>
  <c r="D42" i="6"/>
  <c r="P104" i="6"/>
  <c r="P74" i="14"/>
  <c r="F99" i="14"/>
  <c r="F160" i="6" s="1"/>
  <c r="K26" i="7"/>
  <c r="K5" i="7" s="1"/>
  <c r="K46" i="7" s="1"/>
  <c r="I56" i="6"/>
  <c r="I131" i="6" s="1"/>
  <c r="I85" i="14"/>
  <c r="C62" i="14"/>
  <c r="C54" i="6" s="1"/>
  <c r="C129" i="6" s="1"/>
  <c r="G33" i="6"/>
  <c r="E56" i="6"/>
  <c r="E131" i="6" s="1"/>
  <c r="E85" i="14"/>
  <c r="N30" i="6"/>
  <c r="N39" i="6"/>
  <c r="B42" i="6"/>
  <c r="F42" i="6"/>
  <c r="B64" i="10"/>
  <c r="B153" i="6" s="1"/>
  <c r="J30" i="6"/>
  <c r="K202" i="23"/>
  <c r="P71" i="35"/>
  <c r="E214" i="19"/>
  <c r="M180" i="23"/>
  <c r="D112" i="31"/>
  <c r="C249" i="15"/>
  <c r="F68" i="47"/>
  <c r="N68" i="47"/>
  <c r="G180" i="23"/>
  <c r="J68" i="47"/>
  <c r="O88" i="18"/>
  <c r="K143" i="27"/>
  <c r="K95" i="51"/>
  <c r="P80" i="43"/>
  <c r="Q214" i="19"/>
  <c r="M214" i="19"/>
  <c r="I191" i="23"/>
  <c r="B68" i="47"/>
  <c r="Q71" i="39"/>
  <c r="B112" i="31"/>
  <c r="O95" i="51"/>
  <c r="J95" i="51"/>
  <c r="C95" i="51"/>
  <c r="D95" i="51"/>
  <c r="K220" i="15"/>
  <c r="D131" i="6"/>
  <c r="D132" i="6"/>
  <c r="L131" i="6"/>
  <c r="L132" i="6"/>
  <c r="G153" i="27"/>
  <c r="O153" i="27"/>
  <c r="I153" i="27"/>
  <c r="C143" i="27"/>
  <c r="O143" i="27"/>
  <c r="Q133" i="27"/>
  <c r="E202" i="23"/>
  <c r="M202" i="23"/>
  <c r="Q191" i="23"/>
  <c r="E191" i="23"/>
  <c r="E180" i="23"/>
  <c r="C180" i="23"/>
  <c r="K94" i="18"/>
  <c r="Q88" i="18"/>
  <c r="I226" i="19"/>
  <c r="I237" i="19"/>
  <c r="Q220" i="15"/>
  <c r="K176" i="25"/>
  <c r="H68" i="47"/>
  <c r="G226" i="19"/>
  <c r="I175" i="19"/>
  <c r="M237" i="19"/>
  <c r="E95" i="51"/>
  <c r="E153" i="27"/>
  <c r="G62" i="43"/>
  <c r="O160" i="25"/>
  <c r="O134" i="11"/>
  <c r="H80" i="43"/>
  <c r="K180" i="23"/>
  <c r="Q175" i="19"/>
  <c r="I229" i="15"/>
  <c r="I239" i="15"/>
  <c r="I249" i="15"/>
  <c r="B83" i="33"/>
  <c r="N157" i="21"/>
  <c r="M200" i="17"/>
  <c r="B15" i="8"/>
  <c r="C62" i="45"/>
  <c r="H143" i="25"/>
  <c r="G143" i="27"/>
  <c r="C139" i="25"/>
  <c r="O150" i="25"/>
  <c r="P68" i="47"/>
  <c r="G100" i="18"/>
  <c r="G163" i="6" s="1"/>
  <c r="G108" i="6"/>
  <c r="K151" i="25"/>
  <c r="G167" i="25"/>
  <c r="F98" i="13"/>
  <c r="N115" i="13"/>
  <c r="I72" i="53"/>
  <c r="C133" i="27"/>
  <c r="I180" i="23"/>
  <c r="P50" i="39"/>
  <c r="C50" i="40"/>
  <c r="B26" i="8"/>
  <c r="P95" i="51"/>
  <c r="C167" i="16"/>
  <c r="F115" i="13"/>
  <c r="Q62" i="43"/>
  <c r="H50" i="36"/>
  <c r="C239" i="15"/>
  <c r="D72" i="53"/>
  <c r="K191" i="23"/>
  <c r="H129" i="23"/>
  <c r="B132" i="6"/>
  <c r="G168" i="25"/>
  <c r="F157" i="21"/>
  <c r="F143" i="24"/>
  <c r="E61" i="22"/>
  <c r="E167" i="25"/>
  <c r="E168" i="25"/>
  <c r="E172" i="25"/>
  <c r="E202" i="25"/>
  <c r="B162" i="25"/>
  <c r="K154" i="25"/>
  <c r="L162" i="23"/>
  <c r="M220" i="15"/>
  <c r="H112" i="31"/>
  <c r="D123" i="29"/>
  <c r="K200" i="17"/>
  <c r="J42" i="6"/>
  <c r="N95" i="27"/>
  <c r="D64" i="10"/>
  <c r="D153" i="6" s="1"/>
  <c r="O72" i="51"/>
  <c r="L51" i="47"/>
  <c r="P50" i="36"/>
  <c r="G133" i="27"/>
  <c r="C155" i="25"/>
  <c r="O168" i="25"/>
  <c r="L72" i="53"/>
  <c r="D33" i="6"/>
  <c r="L97" i="14"/>
  <c r="L158" i="6" s="1"/>
  <c r="O115" i="13"/>
  <c r="K72" i="53"/>
  <c r="B50" i="39"/>
  <c r="L107" i="29"/>
  <c r="O169" i="21"/>
  <c r="O157" i="21" s="1"/>
  <c r="C134" i="25"/>
  <c r="O141" i="25"/>
  <c r="K155" i="25"/>
  <c r="O169" i="25"/>
  <c r="N101" i="18"/>
  <c r="N164" i="6" s="1"/>
  <c r="L112" i="31"/>
  <c r="L123" i="29"/>
  <c r="Q200" i="17"/>
  <c r="I175" i="21"/>
  <c r="C214" i="19"/>
  <c r="E237" i="19"/>
  <c r="N175" i="20"/>
  <c r="K133" i="27"/>
  <c r="H33" i="6"/>
  <c r="B123" i="27"/>
  <c r="H162" i="23"/>
  <c r="K237" i="19"/>
  <c r="E226" i="19"/>
  <c r="J194" i="19"/>
  <c r="O162" i="23"/>
  <c r="C157" i="25"/>
  <c r="P112" i="31"/>
  <c r="M61" i="10"/>
  <c r="I162" i="25"/>
  <c r="M62" i="43"/>
  <c r="K214" i="19"/>
  <c r="N42" i="6"/>
  <c r="N194" i="20"/>
  <c r="I88" i="18"/>
  <c r="L194" i="20"/>
  <c r="O194" i="19"/>
  <c r="O133" i="27"/>
  <c r="G172" i="25"/>
  <c r="G145" i="11"/>
  <c r="B10" i="9"/>
  <c r="L33" i="6"/>
  <c r="B30" i="6"/>
  <c r="G107" i="6"/>
  <c r="C72" i="53"/>
  <c r="J50" i="39"/>
  <c r="C153" i="27"/>
  <c r="F123" i="27"/>
  <c r="I202" i="23"/>
  <c r="Q134" i="11"/>
  <c r="D62" i="43"/>
  <c r="J62" i="43"/>
  <c r="N175" i="21"/>
  <c r="L100" i="14"/>
  <c r="L161" i="6" s="1"/>
  <c r="K157" i="21"/>
  <c r="G88" i="18"/>
  <c r="B26" i="9"/>
  <c r="G72" i="52"/>
  <c r="F72" i="53"/>
  <c r="N50" i="35"/>
  <c r="G148" i="25"/>
  <c r="K157" i="25"/>
  <c r="B10" i="8"/>
  <c r="F30" i="6"/>
  <c r="N50" i="39"/>
  <c r="J123" i="27"/>
  <c r="M133" i="27"/>
  <c r="Q153" i="27"/>
  <c r="P162" i="23"/>
  <c r="E145" i="11"/>
  <c r="C143" i="23"/>
  <c r="H62" i="43"/>
  <c r="N62" i="43"/>
  <c r="C136" i="25"/>
  <c r="O172" i="25"/>
  <c r="J115" i="13"/>
  <c r="E229" i="15"/>
  <c r="C75" i="26"/>
  <c r="C172" i="6" s="1"/>
  <c r="C117" i="6"/>
  <c r="F51" i="48"/>
  <c r="E50" i="39"/>
  <c r="K148" i="25"/>
  <c r="J50" i="36"/>
  <c r="C229" i="15"/>
  <c r="N123" i="27"/>
  <c r="J129" i="23"/>
  <c r="G202" i="23"/>
  <c r="J175" i="19"/>
  <c r="D194" i="20"/>
  <c r="L62" i="43"/>
  <c r="K158" i="25"/>
  <c r="O173" i="25"/>
  <c r="D39" i="6"/>
  <c r="L72" i="14"/>
  <c r="M98" i="13"/>
  <c r="E115" i="13"/>
  <c r="C202" i="23"/>
  <c r="C157" i="21"/>
  <c r="E249" i="15"/>
  <c r="E173" i="25"/>
  <c r="H194" i="20"/>
  <c r="P143" i="25"/>
  <c r="P162" i="25"/>
  <c r="O148" i="25"/>
  <c r="O158" i="25"/>
  <c r="G58" i="10"/>
  <c r="B33" i="6"/>
  <c r="I143" i="27"/>
  <c r="B162" i="23"/>
  <c r="K175" i="21"/>
  <c r="K162" i="23"/>
  <c r="P62" i="43"/>
  <c r="D71" i="35"/>
  <c r="Q162" i="25"/>
  <c r="K58" i="10"/>
  <c r="I143" i="25"/>
  <c r="H39" i="6"/>
  <c r="L95" i="51"/>
  <c r="F162" i="23"/>
  <c r="I73" i="26"/>
  <c r="I170" i="6" s="1"/>
  <c r="I68" i="6"/>
  <c r="O226" i="21"/>
  <c r="O80" i="18"/>
  <c r="D68" i="47"/>
  <c r="I68" i="47"/>
  <c r="M68" i="47"/>
  <c r="I50" i="39"/>
  <c r="N72" i="53"/>
  <c r="M71" i="39"/>
  <c r="H71" i="35"/>
  <c r="B71" i="35"/>
  <c r="N129" i="25"/>
  <c r="F143" i="25"/>
  <c r="N143" i="25"/>
  <c r="N162" i="25"/>
  <c r="G134" i="25"/>
  <c r="O134" i="25"/>
  <c r="G136" i="25"/>
  <c r="O136" i="25"/>
  <c r="O152" i="25"/>
  <c r="G154" i="25"/>
  <c r="O154" i="25"/>
  <c r="C167" i="25"/>
  <c r="K167" i="25"/>
  <c r="C168" i="25"/>
  <c r="K168" i="25"/>
  <c r="K169" i="25"/>
  <c r="O50" i="39"/>
  <c r="H88" i="18"/>
  <c r="N95" i="29"/>
  <c r="H123" i="29"/>
  <c r="J157" i="21"/>
  <c r="B175" i="21"/>
  <c r="J175" i="21"/>
  <c r="M167" i="17"/>
  <c r="O220" i="15"/>
  <c r="H98" i="13"/>
  <c r="P98" i="13"/>
  <c r="P115" i="13"/>
  <c r="K134" i="11"/>
  <c r="I57" i="10"/>
  <c r="B64" i="6"/>
  <c r="B137" i="6" s="1"/>
  <c r="M143" i="25"/>
  <c r="J200" i="17"/>
  <c r="B145" i="11"/>
  <c r="C58" i="10"/>
  <c r="P95" i="29"/>
  <c r="D157" i="21"/>
  <c r="L157" i="21"/>
  <c r="H175" i="21"/>
  <c r="G167" i="17"/>
  <c r="G200" i="17"/>
  <c r="H131" i="6"/>
  <c r="H132" i="6"/>
  <c r="C128" i="6"/>
  <c r="M157" i="21"/>
  <c r="I58" i="10"/>
  <c r="N127" i="6"/>
  <c r="N33" i="6"/>
  <c r="F64" i="10"/>
  <c r="F153" i="6" s="1"/>
  <c r="J64" i="10"/>
  <c r="J153" i="6" s="1"/>
  <c r="D98" i="6"/>
  <c r="B80" i="43"/>
  <c r="J80" i="43"/>
  <c r="D50" i="39"/>
  <c r="L50" i="39"/>
  <c r="J83" i="33"/>
  <c r="K73" i="26"/>
  <c r="K170" i="6" s="1"/>
  <c r="K68" i="6"/>
  <c r="K141" i="6" s="1"/>
  <c r="E73" i="26"/>
  <c r="E170" i="6" s="1"/>
  <c r="E68" i="6"/>
  <c r="J50" i="37"/>
  <c r="Q72" i="53"/>
  <c r="F107" i="27"/>
  <c r="N75" i="22"/>
  <c r="O182" i="21"/>
  <c r="O192" i="21"/>
  <c r="M191" i="23"/>
  <c r="Q202" i="23"/>
  <c r="F129" i="23"/>
  <c r="G191" i="23"/>
  <c r="D194" i="21"/>
  <c r="C237" i="19"/>
  <c r="I214" i="19"/>
  <c r="Q237" i="19"/>
  <c r="O237" i="19"/>
  <c r="B175" i="20"/>
  <c r="F194" i="20"/>
  <c r="G214" i="19"/>
  <c r="O214" i="19"/>
  <c r="I158" i="16"/>
  <c r="M145" i="11"/>
  <c r="I134" i="11"/>
  <c r="Q239" i="15"/>
  <c r="L75" i="22"/>
  <c r="L166" i="6" s="1"/>
  <c r="G175" i="21"/>
  <c r="H104" i="6"/>
  <c r="M95" i="51"/>
  <c r="L72" i="51"/>
  <c r="J71" i="35"/>
  <c r="K50" i="39"/>
  <c r="F101" i="18"/>
  <c r="F164" i="6" s="1"/>
  <c r="F95" i="29"/>
  <c r="O229" i="15"/>
  <c r="F167" i="17"/>
  <c r="D220" i="15"/>
  <c r="H95" i="29"/>
  <c r="N73" i="26"/>
  <c r="N170" i="6" s="1"/>
  <c r="H157" i="21"/>
  <c r="P157" i="21"/>
  <c r="P175" i="21"/>
  <c r="O167" i="17"/>
  <c r="O200" i="17"/>
  <c r="B115" i="13"/>
  <c r="C61" i="10"/>
  <c r="P131" i="6"/>
  <c r="P132" i="6"/>
  <c r="P127" i="6"/>
  <c r="P30" i="6"/>
  <c r="P33" i="6"/>
  <c r="P39" i="6"/>
  <c r="P42" i="6"/>
  <c r="F80" i="43"/>
  <c r="N80" i="43"/>
  <c r="H50" i="39"/>
  <c r="C73" i="26"/>
  <c r="C170" i="6" s="1"/>
  <c r="C68" i="6"/>
  <c r="C141" i="6" s="1"/>
  <c r="M73" i="26"/>
  <c r="M170" i="6" s="1"/>
  <c r="M68" i="6"/>
  <c r="M141" i="6" s="1"/>
  <c r="M129" i="25"/>
  <c r="M77" i="22"/>
  <c r="M168" i="6" s="1"/>
  <c r="M113" i="6"/>
  <c r="B73" i="26"/>
  <c r="B170" i="6" s="1"/>
  <c r="B68" i="6"/>
  <c r="B141" i="6" s="1"/>
  <c r="M162" i="25"/>
  <c r="O184" i="21"/>
  <c r="O188" i="21"/>
  <c r="Q180" i="23"/>
  <c r="N129" i="23"/>
  <c r="D162" i="23"/>
  <c r="H98" i="14"/>
  <c r="H159" i="6" s="1"/>
  <c r="C226" i="19"/>
  <c r="F175" i="20"/>
  <c r="M249" i="15"/>
  <c r="O94" i="18"/>
  <c r="K226" i="19"/>
  <c r="L167" i="17"/>
  <c r="I220" i="15"/>
  <c r="Q229" i="15"/>
  <c r="Q249" i="15"/>
  <c r="I145" i="11"/>
  <c r="N98" i="13"/>
  <c r="O73" i="26"/>
  <c r="O170" i="6" s="1"/>
  <c r="O68" i="6"/>
  <c r="O141" i="6" s="1"/>
  <c r="E143" i="27"/>
  <c r="O180" i="21"/>
  <c r="O187" i="21"/>
  <c r="E134" i="11"/>
  <c r="Q145" i="11"/>
  <c r="G68" i="47"/>
  <c r="F51" i="49"/>
  <c r="D162" i="25"/>
  <c r="L101" i="18"/>
  <c r="L164" i="6" s="1"/>
  <c r="C71" i="39"/>
  <c r="G71" i="39"/>
  <c r="P88" i="18"/>
  <c r="B157" i="21"/>
  <c r="E167" i="17"/>
  <c r="B167" i="17"/>
  <c r="J167" i="17"/>
  <c r="N167" i="17"/>
  <c r="N200" i="17"/>
  <c r="G95" i="51"/>
  <c r="B51" i="49"/>
  <c r="N71" i="35"/>
  <c r="J50" i="35"/>
  <c r="C151" i="25"/>
  <c r="K152" i="25"/>
  <c r="O155" i="25"/>
  <c r="G157" i="25"/>
  <c r="C169" i="25"/>
  <c r="K172" i="25"/>
  <c r="G176" i="25"/>
  <c r="D191" i="23"/>
  <c r="D202" i="23"/>
  <c r="F50" i="36"/>
  <c r="F175" i="21"/>
  <c r="I167" i="17"/>
  <c r="I200" i="17"/>
  <c r="G220" i="15"/>
  <c r="D98" i="13"/>
  <c r="L98" i="13"/>
  <c r="D115" i="13"/>
  <c r="H115" i="13"/>
  <c r="L115" i="13"/>
  <c r="C134" i="11"/>
  <c r="N123" i="29"/>
  <c r="D175" i="21"/>
  <c r="L175" i="21"/>
  <c r="C167" i="17"/>
  <c r="B98" i="13"/>
  <c r="J98" i="13"/>
  <c r="J75" i="22"/>
  <c r="J166" i="6" s="1"/>
  <c r="I157" i="21"/>
  <c r="Q157" i="21"/>
  <c r="O98" i="13"/>
  <c r="G98" i="13"/>
  <c r="G115" i="13"/>
  <c r="I115" i="13"/>
  <c r="M115" i="13"/>
  <c r="Q115" i="13"/>
  <c r="O72" i="53"/>
  <c r="F50" i="39"/>
  <c r="B75" i="26"/>
  <c r="B172" i="6" s="1"/>
  <c r="G73" i="26"/>
  <c r="G170" i="6" s="1"/>
  <c r="G68" i="6"/>
  <c r="G141" i="6" s="1"/>
  <c r="M143" i="27"/>
  <c r="Q73" i="26"/>
  <c r="Q170" i="6" s="1"/>
  <c r="Q68" i="6"/>
  <c r="B95" i="27"/>
  <c r="J95" i="27"/>
  <c r="E72" i="53"/>
  <c r="E77" i="22"/>
  <c r="E168" i="6" s="1"/>
  <c r="E113" i="6"/>
  <c r="I133" i="27"/>
  <c r="M78" i="22"/>
  <c r="M169" i="6" s="1"/>
  <c r="M114" i="6"/>
  <c r="N162" i="23"/>
  <c r="O181" i="21"/>
  <c r="O185" i="21"/>
  <c r="O189" i="21"/>
  <c r="O180" i="23"/>
  <c r="D75" i="22"/>
  <c r="D166" i="6" s="1"/>
  <c r="O214" i="21"/>
  <c r="O79" i="18"/>
  <c r="O226" i="19"/>
  <c r="Q226" i="19"/>
  <c r="M88" i="18"/>
  <c r="K101" i="18"/>
  <c r="K164" i="6" s="1"/>
  <c r="K109" i="6"/>
  <c r="C88" i="18"/>
  <c r="K88" i="18"/>
  <c r="F157" i="20"/>
  <c r="B194" i="20"/>
  <c r="M229" i="15"/>
  <c r="M239" i="15"/>
  <c r="C94" i="18"/>
  <c r="G237" i="19"/>
  <c r="H167" i="17"/>
  <c r="H200" i="17"/>
  <c r="L200" i="17"/>
  <c r="N157" i="19"/>
  <c r="M134" i="11"/>
  <c r="E239" i="15"/>
  <c r="E220" i="15"/>
  <c r="B71" i="39"/>
  <c r="G80" i="43"/>
  <c r="O80" i="43"/>
  <c r="F129" i="25"/>
  <c r="B143" i="25"/>
  <c r="J143" i="25"/>
  <c r="F162" i="25"/>
  <c r="L71" i="39"/>
  <c r="F50" i="35"/>
  <c r="H129" i="25"/>
  <c r="D143" i="25"/>
  <c r="L143" i="25"/>
  <c r="H162" i="25"/>
  <c r="J101" i="6"/>
  <c r="D180" i="23"/>
  <c r="L94" i="18"/>
  <c r="B214" i="19"/>
  <c r="F95" i="51"/>
  <c r="D133" i="27"/>
  <c r="P133" i="27"/>
  <c r="P153" i="27"/>
  <c r="F180" i="23"/>
  <c r="F191" i="23"/>
  <c r="F202" i="23"/>
  <c r="N94" i="18"/>
  <c r="L214" i="19"/>
  <c r="P226" i="19"/>
  <c r="P237" i="19"/>
  <c r="J226" i="19"/>
  <c r="J237" i="19"/>
  <c r="B129" i="25"/>
  <c r="J129" i="25"/>
  <c r="J162" i="25"/>
  <c r="D129" i="25"/>
  <c r="L129" i="25"/>
  <c r="L162" i="25"/>
  <c r="F143" i="27"/>
  <c r="J143" i="27"/>
  <c r="J153" i="27"/>
  <c r="L73" i="26"/>
  <c r="L170" i="6" s="1"/>
  <c r="L68" i="6"/>
  <c r="L141" i="6" s="1"/>
  <c r="B101" i="6"/>
  <c r="F78" i="18"/>
  <c r="F108" i="6"/>
  <c r="H57" i="10"/>
  <c r="H58" i="10"/>
  <c r="H61" i="10"/>
  <c r="I129" i="25"/>
  <c r="J74" i="26"/>
  <c r="J171" i="6" s="1"/>
  <c r="J116" i="6"/>
  <c r="H95" i="51"/>
  <c r="B95" i="51"/>
  <c r="G72" i="53"/>
  <c r="H72" i="51"/>
  <c r="O68" i="47"/>
  <c r="N95" i="51"/>
  <c r="C72" i="52"/>
  <c r="J51" i="48"/>
  <c r="C80" i="43"/>
  <c r="M50" i="39"/>
  <c r="E71" i="35"/>
  <c r="F153" i="27"/>
  <c r="L180" i="23"/>
  <c r="L191" i="23"/>
  <c r="L202" i="23"/>
  <c r="D94" i="18"/>
  <c r="B88" i="18"/>
  <c r="J214" i="19"/>
  <c r="B237" i="19"/>
  <c r="F99" i="18"/>
  <c r="F162" i="6" s="1"/>
  <c r="F60" i="6"/>
  <c r="F133" i="6" s="1"/>
  <c r="H101" i="18"/>
  <c r="H164" i="6" s="1"/>
  <c r="C50" i="39"/>
  <c r="B50" i="36"/>
  <c r="N50" i="36"/>
  <c r="D143" i="27"/>
  <c r="P143" i="27"/>
  <c r="D153" i="27"/>
  <c r="N180" i="23"/>
  <c r="N191" i="23"/>
  <c r="N202" i="23"/>
  <c r="F94" i="18"/>
  <c r="D214" i="19"/>
  <c r="H226" i="19"/>
  <c r="H237" i="19"/>
  <c r="J60" i="6"/>
  <c r="J133" i="6" s="1"/>
  <c r="B78" i="18"/>
  <c r="B99" i="18" s="1"/>
  <c r="B162" i="6" s="1"/>
  <c r="B108" i="6"/>
  <c r="J78" i="18"/>
  <c r="J99" i="18" s="1"/>
  <c r="J162" i="6" s="1"/>
  <c r="J108" i="6"/>
  <c r="Q98" i="14"/>
  <c r="Q159" i="6" s="1"/>
  <c r="Q104" i="6"/>
  <c r="I100" i="14"/>
  <c r="I161" i="6" s="1"/>
  <c r="I106" i="6"/>
  <c r="G229" i="15"/>
  <c r="G239" i="15"/>
  <c r="G249" i="15"/>
  <c r="C145" i="11"/>
  <c r="O112" i="31"/>
  <c r="P47" i="9"/>
  <c r="L220" i="15"/>
  <c r="B57" i="10"/>
  <c r="B58" i="10"/>
  <c r="B61" i="10"/>
  <c r="J134" i="11"/>
  <c r="J145" i="11"/>
  <c r="C98" i="14"/>
  <c r="C159" i="6" s="1"/>
  <c r="C104" i="6"/>
  <c r="C100" i="14"/>
  <c r="C161" i="6" s="1"/>
  <c r="C106" i="6"/>
  <c r="K229" i="15"/>
  <c r="K239" i="15"/>
  <c r="K249" i="15"/>
  <c r="O145" i="11"/>
  <c r="D128" i="6"/>
  <c r="M112" i="31"/>
  <c r="F74" i="26"/>
  <c r="F171" i="6" s="1"/>
  <c r="F116" i="6"/>
  <c r="N74" i="26"/>
  <c r="N171" i="6" s="1"/>
  <c r="N116" i="6"/>
  <c r="J47" i="9"/>
  <c r="J75" i="26"/>
  <c r="J172" i="6" s="1"/>
  <c r="J117" i="6"/>
  <c r="F76" i="26"/>
  <c r="F173" i="6" s="1"/>
  <c r="F118" i="6"/>
  <c r="N76" i="26"/>
  <c r="N173" i="6" s="1"/>
  <c r="N118" i="6"/>
  <c r="I101" i="18"/>
  <c r="I164" i="6" s="1"/>
  <c r="I109" i="6"/>
  <c r="Q175" i="21"/>
  <c r="J220" i="15"/>
  <c r="P134" i="11"/>
  <c r="P145" i="11"/>
  <c r="C66" i="10"/>
  <c r="C155" i="6" s="1"/>
  <c r="C100" i="6"/>
  <c r="K66" i="10"/>
  <c r="K155" i="6" s="1"/>
  <c r="K100" i="6"/>
  <c r="Q98" i="13"/>
  <c r="I98" i="14"/>
  <c r="I159" i="6" s="1"/>
  <c r="I104" i="6"/>
  <c r="Q100" i="14"/>
  <c r="Q161" i="6" s="1"/>
  <c r="Q106" i="6"/>
  <c r="H47" i="9"/>
  <c r="B134" i="11"/>
  <c r="K98" i="14"/>
  <c r="K159" i="6" s="1"/>
  <c r="K104" i="6"/>
  <c r="K100" i="14"/>
  <c r="K161" i="6" s="1"/>
  <c r="K106" i="6"/>
  <c r="L57" i="10"/>
  <c r="L58" i="10"/>
  <c r="L61" i="10"/>
  <c r="L129" i="6"/>
  <c r="E112" i="31"/>
  <c r="B47" i="9"/>
  <c r="B15" i="9"/>
  <c r="F75" i="26"/>
  <c r="F172" i="6" s="1"/>
  <c r="F117" i="6"/>
  <c r="N75" i="26"/>
  <c r="N172" i="6" s="1"/>
  <c r="N117" i="6"/>
  <c r="J76" i="26"/>
  <c r="J173" i="6" s="1"/>
  <c r="J118" i="6"/>
  <c r="Q77" i="22"/>
  <c r="Q168" i="6" s="1"/>
  <c r="Q113" i="6"/>
  <c r="Q95" i="51"/>
  <c r="K68" i="47"/>
  <c r="P72" i="51"/>
  <c r="C68" i="47"/>
  <c r="I72" i="52"/>
  <c r="Q72" i="52"/>
  <c r="K72" i="52"/>
  <c r="B51" i="48"/>
  <c r="P51" i="47"/>
  <c r="K80" i="43"/>
  <c r="E68" i="47"/>
  <c r="J71" i="39"/>
  <c r="L71" i="35"/>
  <c r="D71" i="39"/>
  <c r="F133" i="27"/>
  <c r="J133" i="27"/>
  <c r="H68" i="6"/>
  <c r="H141" i="6" s="1"/>
  <c r="B226" i="19"/>
  <c r="I95" i="51"/>
  <c r="D72" i="51"/>
  <c r="O72" i="52"/>
  <c r="N51" i="48"/>
  <c r="D51" i="47"/>
  <c r="L68" i="47"/>
  <c r="E80" i="43"/>
  <c r="M80" i="43"/>
  <c r="F71" i="39"/>
  <c r="B72" i="53"/>
  <c r="J72" i="53"/>
  <c r="L50" i="35"/>
  <c r="H71" i="39"/>
  <c r="F71" i="35"/>
  <c r="N133" i="27"/>
  <c r="B143" i="27"/>
  <c r="B153" i="27"/>
  <c r="N153" i="27"/>
  <c r="G137" i="25"/>
  <c r="C180" i="25"/>
  <c r="C59" i="22"/>
  <c r="K180" i="25"/>
  <c r="K59" i="22"/>
  <c r="G151" i="25"/>
  <c r="G152" i="25"/>
  <c r="G155" i="25"/>
  <c r="C191" i="25"/>
  <c r="C60" i="22"/>
  <c r="K191" i="25"/>
  <c r="K60" i="22"/>
  <c r="G169" i="25"/>
  <c r="C202" i="25"/>
  <c r="C61" i="22"/>
  <c r="K202" i="25"/>
  <c r="K61" i="22"/>
  <c r="P180" i="23"/>
  <c r="P191" i="23"/>
  <c r="P202" i="23"/>
  <c r="H94" i="18"/>
  <c r="F214" i="19"/>
  <c r="N88" i="18"/>
  <c r="F226" i="19"/>
  <c r="F237" i="19"/>
  <c r="N60" i="6"/>
  <c r="N133" i="6" s="1"/>
  <c r="K71" i="39"/>
  <c r="C71" i="35"/>
  <c r="G71" i="35"/>
  <c r="K71" i="35"/>
  <c r="O71" i="35"/>
  <c r="L133" i="27"/>
  <c r="H143" i="27"/>
  <c r="B180" i="23"/>
  <c r="B191" i="23"/>
  <c r="B202" i="23"/>
  <c r="J94" i="18"/>
  <c r="D88" i="18"/>
  <c r="P214" i="19"/>
  <c r="L226" i="19"/>
  <c r="L237" i="19"/>
  <c r="B100" i="18"/>
  <c r="B163" i="6" s="1"/>
  <c r="J100" i="18"/>
  <c r="J163" i="6" s="1"/>
  <c r="B101" i="18"/>
  <c r="B164" i="6" s="1"/>
  <c r="J101" i="18"/>
  <c r="J164" i="6" s="1"/>
  <c r="J95" i="29"/>
  <c r="E98" i="14"/>
  <c r="E159" i="6" s="1"/>
  <c r="E104" i="6"/>
  <c r="E100" i="14"/>
  <c r="E161" i="6" s="1"/>
  <c r="E106" i="6"/>
  <c r="O239" i="15"/>
  <c r="O249" i="15"/>
  <c r="K145" i="11"/>
  <c r="K112" i="31"/>
  <c r="D74" i="26"/>
  <c r="D171" i="6" s="1"/>
  <c r="D116" i="6"/>
  <c r="L74" i="26"/>
  <c r="L171" i="6" s="1"/>
  <c r="L116" i="6"/>
  <c r="D47" i="9"/>
  <c r="D75" i="26"/>
  <c r="D172" i="6" s="1"/>
  <c r="D117" i="6"/>
  <c r="L75" i="26"/>
  <c r="L172" i="6" s="1"/>
  <c r="L117" i="6"/>
  <c r="D76" i="26"/>
  <c r="D173" i="6" s="1"/>
  <c r="D118" i="6"/>
  <c r="L76" i="26"/>
  <c r="L173" i="6" s="1"/>
  <c r="L118" i="6"/>
  <c r="H220" i="15"/>
  <c r="J57" i="10"/>
  <c r="J58" i="10"/>
  <c r="N134" i="11"/>
  <c r="N145" i="11"/>
  <c r="F112" i="31"/>
  <c r="N112" i="31"/>
  <c r="H78" i="18"/>
  <c r="H108" i="6"/>
  <c r="P78" i="18"/>
  <c r="P108" i="6"/>
  <c r="G98" i="14"/>
  <c r="G159" i="6" s="1"/>
  <c r="G104" i="6"/>
  <c r="O100" i="14"/>
  <c r="O161" i="6" s="1"/>
  <c r="O106" i="6"/>
  <c r="C220" i="15"/>
  <c r="G134" i="11"/>
  <c r="D57" i="10"/>
  <c r="D58" i="10"/>
  <c r="D61" i="10"/>
  <c r="H129" i="6"/>
  <c r="I112" i="31"/>
  <c r="N47" i="9"/>
  <c r="E78" i="18"/>
  <c r="E100" i="18"/>
  <c r="E163" i="6" s="1"/>
  <c r="E108" i="6"/>
  <c r="E157" i="21"/>
  <c r="M78" i="18"/>
  <c r="M100" i="18"/>
  <c r="M163" i="6" s="1"/>
  <c r="M108" i="6"/>
  <c r="E101" i="18"/>
  <c r="E164" i="6" s="1"/>
  <c r="E109" i="6"/>
  <c r="H166" i="6"/>
  <c r="G53" i="10"/>
  <c r="G65" i="10"/>
  <c r="G154" i="6" s="1"/>
  <c r="G99" i="6"/>
  <c r="K115" i="13"/>
  <c r="J61" i="10"/>
  <c r="E98" i="13"/>
  <c r="I98" i="13"/>
  <c r="N128" i="6"/>
  <c r="H128" i="6"/>
  <c r="N78" i="18"/>
  <c r="N108" i="6"/>
  <c r="G112" i="31"/>
  <c r="B103" i="6"/>
  <c r="B97" i="14"/>
  <c r="B158" i="6" s="1"/>
  <c r="L128" i="6"/>
  <c r="H51" i="47"/>
  <c r="I80" i="43"/>
  <c r="Q80" i="43"/>
  <c r="Q68" i="47"/>
  <c r="N71" i="39"/>
  <c r="H50" i="35"/>
  <c r="P50" i="35"/>
  <c r="P71" i="39"/>
  <c r="I71" i="35"/>
  <c r="M71" i="35"/>
  <c r="Q71" i="35"/>
  <c r="B133" i="27"/>
  <c r="N143" i="27"/>
  <c r="D73" i="26"/>
  <c r="D170" i="6" s="1"/>
  <c r="D68" i="6"/>
  <c r="D141" i="6" s="1"/>
  <c r="P68" i="6"/>
  <c r="P141" i="6" s="1"/>
  <c r="G180" i="25"/>
  <c r="G59" i="22"/>
  <c r="O180" i="25"/>
  <c r="O59" i="22"/>
  <c r="G191" i="25"/>
  <c r="G60" i="22"/>
  <c r="O191" i="25"/>
  <c r="O60" i="22"/>
  <c r="G202" i="25"/>
  <c r="G61" i="22"/>
  <c r="O202" i="25"/>
  <c r="O61" i="22"/>
  <c r="H180" i="23"/>
  <c r="H191" i="23"/>
  <c r="H202" i="23"/>
  <c r="P94" i="18"/>
  <c r="F88" i="18"/>
  <c r="N214" i="19"/>
  <c r="N226" i="19"/>
  <c r="N237" i="19"/>
  <c r="G50" i="39"/>
  <c r="O71" i="39"/>
  <c r="H133" i="27"/>
  <c r="L143" i="27"/>
  <c r="H153" i="27"/>
  <c r="L153" i="27"/>
  <c r="J180" i="23"/>
  <c r="J191" i="23"/>
  <c r="J202" i="23"/>
  <c r="B94" i="18"/>
  <c r="H214" i="19"/>
  <c r="L88" i="18"/>
  <c r="D226" i="19"/>
  <c r="D237" i="19"/>
  <c r="B60" i="6"/>
  <c r="B133" i="6" s="1"/>
  <c r="F100" i="18"/>
  <c r="F163" i="6" s="1"/>
  <c r="N100" i="18"/>
  <c r="N163" i="6" s="1"/>
  <c r="B95" i="29"/>
  <c r="M98" i="14"/>
  <c r="M159" i="6" s="1"/>
  <c r="M104" i="6"/>
  <c r="M100" i="14"/>
  <c r="M161" i="6" s="1"/>
  <c r="M106" i="6"/>
  <c r="P57" i="10"/>
  <c r="P58" i="10"/>
  <c r="P61" i="10"/>
  <c r="C112" i="31"/>
  <c r="H74" i="26"/>
  <c r="H171" i="6" s="1"/>
  <c r="H116" i="6"/>
  <c r="P74" i="26"/>
  <c r="P171" i="6" s="1"/>
  <c r="P116" i="6"/>
  <c r="L47" i="9"/>
  <c r="H75" i="26"/>
  <c r="H172" i="6" s="1"/>
  <c r="H117" i="6"/>
  <c r="P75" i="26"/>
  <c r="P172" i="6" s="1"/>
  <c r="P117" i="6"/>
  <c r="H76" i="26"/>
  <c r="H173" i="6" s="1"/>
  <c r="H118" i="6"/>
  <c r="P76" i="26"/>
  <c r="P173" i="6" s="1"/>
  <c r="P118" i="6"/>
  <c r="M111" i="6"/>
  <c r="I58" i="22"/>
  <c r="I76" i="22"/>
  <c r="I167" i="6" s="1"/>
  <c r="I112" i="6"/>
  <c r="Q58" i="22"/>
  <c r="Q76" i="22"/>
  <c r="Q167" i="6" s="1"/>
  <c r="Q112" i="6"/>
  <c r="I78" i="22"/>
  <c r="I169" i="6" s="1"/>
  <c r="I114" i="6"/>
  <c r="Q78" i="22"/>
  <c r="Q169" i="6" s="1"/>
  <c r="Q114" i="6"/>
  <c r="P220" i="15"/>
  <c r="D229" i="15"/>
  <c r="H229" i="15"/>
  <c r="L229" i="15"/>
  <c r="P229" i="15"/>
  <c r="D239" i="15"/>
  <c r="H239" i="15"/>
  <c r="L239" i="15"/>
  <c r="P239" i="15"/>
  <c r="D249" i="15"/>
  <c r="H249" i="15"/>
  <c r="L249" i="15"/>
  <c r="P249" i="15"/>
  <c r="J103" i="6"/>
  <c r="J97" i="14"/>
  <c r="J158" i="6" s="1"/>
  <c r="F134" i="11"/>
  <c r="F145" i="11"/>
  <c r="J112" i="31"/>
  <c r="D78" i="18"/>
  <c r="D108" i="6"/>
  <c r="L78" i="18"/>
  <c r="L108" i="6"/>
  <c r="O98" i="14"/>
  <c r="O159" i="6" s="1"/>
  <c r="O104" i="6"/>
  <c r="G100" i="14"/>
  <c r="G161" i="6" s="1"/>
  <c r="G106" i="6"/>
  <c r="P129" i="6"/>
  <c r="P72" i="53"/>
  <c r="Q112" i="31"/>
  <c r="F47" i="9"/>
  <c r="I78" i="18"/>
  <c r="I100" i="18"/>
  <c r="I163" i="6" s="1"/>
  <c r="I108" i="6"/>
  <c r="Q78" i="18"/>
  <c r="Q100" i="18"/>
  <c r="Q163" i="6" s="1"/>
  <c r="Q108" i="6"/>
  <c r="E175" i="21"/>
  <c r="M101" i="18"/>
  <c r="M164" i="6" s="1"/>
  <c r="M109" i="6"/>
  <c r="C98" i="13"/>
  <c r="K98" i="13"/>
  <c r="C115" i="13"/>
  <c r="B220" i="15"/>
  <c r="H134" i="11"/>
  <c r="H145" i="11"/>
  <c r="P98" i="6"/>
  <c r="P64" i="10"/>
  <c r="P153" i="6" s="1"/>
  <c r="O53" i="10"/>
  <c r="O65" i="10"/>
  <c r="O154" i="6" s="1"/>
  <c r="O99" i="6"/>
  <c r="G66" i="10"/>
  <c r="G155" i="6" s="1"/>
  <c r="G100" i="6"/>
  <c r="O66" i="10"/>
  <c r="O155" i="6" s="1"/>
  <c r="O100" i="6"/>
  <c r="F128" i="6"/>
  <c r="I77" i="22"/>
  <c r="I168" i="6" s="1"/>
  <c r="I113" i="6"/>
  <c r="Q101" i="18"/>
  <c r="Q164" i="6" s="1"/>
  <c r="Q109" i="6"/>
  <c r="N220" i="15"/>
  <c r="B229" i="15"/>
  <c r="F229" i="15"/>
  <c r="J229" i="15"/>
  <c r="N229" i="15"/>
  <c r="B239" i="15"/>
  <c r="F239" i="15"/>
  <c r="J239" i="15"/>
  <c r="N239" i="15"/>
  <c r="B249" i="15"/>
  <c r="F249" i="15"/>
  <c r="J249" i="15"/>
  <c r="N249" i="15"/>
  <c r="N103" i="6"/>
  <c r="N97" i="14"/>
  <c r="N158" i="6" s="1"/>
  <c r="L134" i="11"/>
  <c r="L145" i="11"/>
  <c r="K53" i="10"/>
  <c r="K65" i="10"/>
  <c r="K154" i="6" s="1"/>
  <c r="K99" i="6"/>
  <c r="E66" i="10"/>
  <c r="E155" i="6" s="1"/>
  <c r="E100" i="6"/>
  <c r="M66" i="10"/>
  <c r="M155" i="6" s="1"/>
  <c r="M100" i="6"/>
  <c r="J128" i="6"/>
  <c r="F220" i="15"/>
  <c r="N101" i="6"/>
  <c r="N95" i="14"/>
  <c r="D134" i="11"/>
  <c r="D145" i="11"/>
  <c r="H98" i="6"/>
  <c r="H64" i="10"/>
  <c r="H153" i="6" s="1"/>
  <c r="C53" i="10"/>
  <c r="C65" i="10"/>
  <c r="C154" i="6" s="1"/>
  <c r="C99" i="6"/>
  <c r="E53" i="10"/>
  <c r="E65" i="10"/>
  <c r="E154" i="6" s="1"/>
  <c r="E99" i="6"/>
  <c r="I53" i="10"/>
  <c r="I65" i="10"/>
  <c r="I154" i="6" s="1"/>
  <c r="I99" i="6"/>
  <c r="M53" i="10"/>
  <c r="M65" i="10"/>
  <c r="M154" i="6" s="1"/>
  <c r="M99" i="6"/>
  <c r="Q53" i="10"/>
  <c r="Q65" i="10"/>
  <c r="Q154" i="6" s="1"/>
  <c r="Q99" i="6"/>
  <c r="I66" i="10"/>
  <c r="I155" i="6" s="1"/>
  <c r="I100" i="6"/>
  <c r="Q66" i="10"/>
  <c r="Q155" i="6" s="1"/>
  <c r="Q100" i="6"/>
  <c r="B128" i="6"/>
  <c r="P73" i="26" l="1"/>
  <c r="P170" i="6" s="1"/>
  <c r="O162" i="25"/>
  <c r="C129" i="25"/>
  <c r="I26" i="7"/>
  <c r="I5" i="7" s="1"/>
  <c r="J73" i="26"/>
  <c r="J170" i="6" s="1"/>
  <c r="O129" i="25"/>
  <c r="G162" i="25"/>
  <c r="G5" i="9"/>
  <c r="G53" i="9" s="1"/>
  <c r="O42" i="8"/>
  <c r="H73" i="26"/>
  <c r="H170" i="6" s="1"/>
  <c r="O43" i="8"/>
  <c r="O41" i="8"/>
  <c r="O45" i="8"/>
  <c r="G129" i="25"/>
  <c r="D5" i="9"/>
  <c r="D52" i="9" s="1"/>
  <c r="N50" i="6"/>
  <c r="G52" i="9"/>
  <c r="C26" i="7"/>
  <c r="C5" i="7" s="1"/>
  <c r="C41" i="7" s="1"/>
  <c r="Q26" i="7"/>
  <c r="Q5" i="7" s="1"/>
  <c r="L5" i="9"/>
  <c r="B5" i="8"/>
  <c r="B41" i="8" s="1"/>
  <c r="H5" i="8"/>
  <c r="H44" i="8" s="1"/>
  <c r="O51" i="9"/>
  <c r="O52" i="9"/>
  <c r="O53" i="9"/>
  <c r="M5" i="9"/>
  <c r="M51" i="9" s="1"/>
  <c r="Q5" i="9"/>
  <c r="Q53" i="9" s="1"/>
  <c r="P5" i="9"/>
  <c r="P53" i="9" s="1"/>
  <c r="K5" i="9"/>
  <c r="N5" i="9"/>
  <c r="N51" i="9" s="1"/>
  <c r="C5" i="9"/>
  <c r="C52" i="9" s="1"/>
  <c r="J5" i="8"/>
  <c r="J44" i="8" s="1"/>
  <c r="P5" i="8"/>
  <c r="D5" i="8"/>
  <c r="D47" i="8" s="1"/>
  <c r="I5" i="8"/>
  <c r="L5" i="8"/>
  <c r="L44" i="8" s="1"/>
  <c r="E5" i="8"/>
  <c r="E47" i="8" s="1"/>
  <c r="N5" i="8"/>
  <c r="N41" i="8" s="1"/>
  <c r="O46" i="8"/>
  <c r="O47" i="8"/>
  <c r="Q44" i="8"/>
  <c r="Q47" i="8"/>
  <c r="Q43" i="8"/>
  <c r="Q42" i="8"/>
  <c r="Q41" i="8"/>
  <c r="Q46" i="8"/>
  <c r="Q45" i="8"/>
  <c r="C43" i="8"/>
  <c r="C47" i="8"/>
  <c r="C44" i="8"/>
  <c r="C45" i="8"/>
  <c r="G46" i="8"/>
  <c r="G45" i="8"/>
  <c r="G44" i="8"/>
  <c r="G41" i="8"/>
  <c r="G42" i="8"/>
  <c r="G43" i="8"/>
  <c r="G47" i="8"/>
  <c r="M43" i="8"/>
  <c r="M44" i="8"/>
  <c r="M46" i="8"/>
  <c r="M41" i="8"/>
  <c r="M42" i="8"/>
  <c r="M47" i="8"/>
  <c r="M45" i="8"/>
  <c r="F52" i="9"/>
  <c r="F53" i="9"/>
  <c r="F51" i="9"/>
  <c r="K143" i="25"/>
  <c r="K41" i="8"/>
  <c r="K42" i="8"/>
  <c r="K44" i="8"/>
  <c r="E26" i="7"/>
  <c r="E5" i="7" s="1"/>
  <c r="O26" i="7"/>
  <c r="O5" i="7" s="1"/>
  <c r="K47" i="8"/>
  <c r="E162" i="25"/>
  <c r="F73" i="26"/>
  <c r="F170" i="6" s="1"/>
  <c r="C162" i="25"/>
  <c r="O143" i="25"/>
  <c r="C143" i="25"/>
  <c r="D200" i="17"/>
  <c r="K45" i="8"/>
  <c r="K43" i="8"/>
  <c r="K42" i="7"/>
  <c r="K43" i="7"/>
  <c r="K47" i="7"/>
  <c r="K45" i="7"/>
  <c r="F101" i="6"/>
  <c r="F26" i="7"/>
  <c r="F5" i="7" s="1"/>
  <c r="D95" i="14"/>
  <c r="D156" i="6" s="1"/>
  <c r="F103" i="6"/>
  <c r="J95" i="14"/>
  <c r="J156" i="6" s="1"/>
  <c r="F95" i="14"/>
  <c r="F156" i="6" s="1"/>
  <c r="K44" i="7"/>
  <c r="B50" i="6"/>
  <c r="F97" i="14"/>
  <c r="F158" i="6" s="1"/>
  <c r="P26" i="7"/>
  <c r="P5" i="7" s="1"/>
  <c r="B26" i="7"/>
  <c r="B5" i="7" s="1"/>
  <c r="B47" i="7" s="1"/>
  <c r="G26" i="7"/>
  <c r="L26" i="7"/>
  <c r="L5" i="7" s="1"/>
  <c r="C46" i="7"/>
  <c r="C44" i="7"/>
  <c r="H26" i="7"/>
  <c r="H5" i="7" s="1"/>
  <c r="B95" i="14"/>
  <c r="B156" i="6" s="1"/>
  <c r="D26" i="7"/>
  <c r="D5" i="7" s="1"/>
  <c r="P97" i="14"/>
  <c r="P158" i="6" s="1"/>
  <c r="P103" i="6"/>
  <c r="P72" i="14"/>
  <c r="K41" i="7"/>
  <c r="J26" i="7"/>
  <c r="J5" i="7" s="1"/>
  <c r="N26" i="7"/>
  <c r="N5" i="7" s="1"/>
  <c r="J51" i="9"/>
  <c r="J52" i="9"/>
  <c r="L101" i="6"/>
  <c r="L95" i="14"/>
  <c r="H50" i="6"/>
  <c r="E114" i="6"/>
  <c r="E78" i="22"/>
  <c r="E169" i="6" s="1"/>
  <c r="G143" i="25"/>
  <c r="C42" i="8"/>
  <c r="D50" i="6"/>
  <c r="C46" i="8"/>
  <c r="C41" i="8"/>
  <c r="E58" i="22"/>
  <c r="K162" i="25"/>
  <c r="F50" i="6"/>
  <c r="J53" i="9"/>
  <c r="K50" i="6"/>
  <c r="N166" i="6"/>
  <c r="M50" i="6"/>
  <c r="O101" i="18"/>
  <c r="O164" i="6" s="1"/>
  <c r="O109" i="6"/>
  <c r="J50" i="6"/>
  <c r="F44" i="8"/>
  <c r="P50" i="6"/>
  <c r="F43" i="8"/>
  <c r="O78" i="18"/>
  <c r="O100" i="18"/>
  <c r="O163" i="6" s="1"/>
  <c r="O108" i="6"/>
  <c r="Q141" i="6"/>
  <c r="Q50" i="6"/>
  <c r="O175" i="21"/>
  <c r="G50" i="6"/>
  <c r="M45" i="7"/>
  <c r="H103" i="6"/>
  <c r="H72" i="14"/>
  <c r="H97" i="14"/>
  <c r="H158" i="6" s="1"/>
  <c r="C50" i="6"/>
  <c r="I141" i="6"/>
  <c r="I50" i="6"/>
  <c r="O50" i="6"/>
  <c r="E141" i="6"/>
  <c r="E50" i="6"/>
  <c r="E98" i="6"/>
  <c r="E64" i="10"/>
  <c r="E153" i="6" s="1"/>
  <c r="M107" i="6"/>
  <c r="M99" i="18"/>
  <c r="M162" i="6" s="1"/>
  <c r="I97" i="14"/>
  <c r="I158" i="6" s="1"/>
  <c r="I103" i="6"/>
  <c r="I72" i="14"/>
  <c r="I98" i="6"/>
  <c r="I64" i="10"/>
  <c r="I153" i="6" s="1"/>
  <c r="I52" i="9"/>
  <c r="K98" i="6"/>
  <c r="K64" i="10"/>
  <c r="K153" i="6" s="1"/>
  <c r="F47" i="8"/>
  <c r="F42" i="8"/>
  <c r="O58" i="22"/>
  <c r="O76" i="22"/>
  <c r="O167" i="6" s="1"/>
  <c r="O112" i="6"/>
  <c r="N107" i="6"/>
  <c r="N97" i="6" s="1"/>
  <c r="K77" i="22"/>
  <c r="K168" i="6" s="1"/>
  <c r="K113" i="6"/>
  <c r="K58" i="22"/>
  <c r="K76" i="22"/>
  <c r="K167" i="6" s="1"/>
  <c r="K112" i="6"/>
  <c r="I53" i="9"/>
  <c r="K97" i="14"/>
  <c r="K158" i="6" s="1"/>
  <c r="K103" i="6"/>
  <c r="K72" i="14"/>
  <c r="Q97" i="14"/>
  <c r="Q158" i="6" s="1"/>
  <c r="Q103" i="6"/>
  <c r="Q72" i="14"/>
  <c r="B107" i="6"/>
  <c r="N156" i="6"/>
  <c r="E53" i="9"/>
  <c r="O78" i="22"/>
  <c r="O169" i="6" s="1"/>
  <c r="O114" i="6"/>
  <c r="O77" i="22"/>
  <c r="O168" i="6" s="1"/>
  <c r="O113" i="6"/>
  <c r="G58" i="22"/>
  <c r="G76" i="22"/>
  <c r="G167" i="6" s="1"/>
  <c r="G112" i="6"/>
  <c r="K78" i="22"/>
  <c r="K169" i="6" s="1"/>
  <c r="K114" i="6"/>
  <c r="M98" i="6"/>
  <c r="M64" i="10"/>
  <c r="M153" i="6" s="1"/>
  <c r="C98" i="6"/>
  <c r="C64" i="10"/>
  <c r="C153" i="6" s="1"/>
  <c r="F45" i="8"/>
  <c r="O98" i="6"/>
  <c r="O64" i="10"/>
  <c r="O153" i="6" s="1"/>
  <c r="I107" i="6"/>
  <c r="I99" i="18"/>
  <c r="I162" i="6" s="1"/>
  <c r="O97" i="14"/>
  <c r="O158" i="6" s="1"/>
  <c r="O103" i="6"/>
  <c r="O72" i="14"/>
  <c r="D107" i="6"/>
  <c r="D97" i="6" s="1"/>
  <c r="D99" i="18"/>
  <c r="D162" i="6" s="1"/>
  <c r="G78" i="22"/>
  <c r="G169" i="6" s="1"/>
  <c r="G114" i="6"/>
  <c r="G77" i="22"/>
  <c r="G168" i="6" s="1"/>
  <c r="G113" i="6"/>
  <c r="P107" i="6"/>
  <c r="P99" i="18"/>
  <c r="P162" i="6" s="1"/>
  <c r="N99" i="18"/>
  <c r="C78" i="22"/>
  <c r="C169" i="6" s="1"/>
  <c r="C114" i="6"/>
  <c r="E51" i="9"/>
  <c r="L50" i="6"/>
  <c r="H52" i="9"/>
  <c r="C97" i="14"/>
  <c r="C158" i="6" s="1"/>
  <c r="C103" i="6"/>
  <c r="C72" i="14"/>
  <c r="F107" i="6"/>
  <c r="B97" i="6"/>
  <c r="L107" i="6"/>
  <c r="L99" i="18"/>
  <c r="L162" i="6" s="1"/>
  <c r="Q111" i="6"/>
  <c r="Q75" i="22"/>
  <c r="Q166" i="6" s="1"/>
  <c r="G98" i="6"/>
  <c r="G64" i="10"/>
  <c r="G153" i="6" s="1"/>
  <c r="E107" i="6"/>
  <c r="E99" i="18"/>
  <c r="E162" i="6" s="1"/>
  <c r="G97" i="14"/>
  <c r="G158" i="6" s="1"/>
  <c r="G103" i="6"/>
  <c r="G72" i="14"/>
  <c r="H107" i="6"/>
  <c r="H99" i="18"/>
  <c r="H162" i="6" s="1"/>
  <c r="C58" i="22"/>
  <c r="C76" i="22"/>
  <c r="C167" i="6" s="1"/>
  <c r="C112" i="6"/>
  <c r="Q98" i="6"/>
  <c r="Q64" i="10"/>
  <c r="Q153" i="6" s="1"/>
  <c r="I51" i="9"/>
  <c r="E52" i="9"/>
  <c r="F46" i="8"/>
  <c r="Q107" i="6"/>
  <c r="Q99" i="18"/>
  <c r="Q162" i="6" s="1"/>
  <c r="I111" i="6"/>
  <c r="I75" i="22"/>
  <c r="I166" i="6" s="1"/>
  <c r="M97" i="14"/>
  <c r="M158" i="6" s="1"/>
  <c r="M103" i="6"/>
  <c r="M72" i="14"/>
  <c r="E97" i="14"/>
  <c r="E158" i="6" s="1"/>
  <c r="E103" i="6"/>
  <c r="E72" i="14"/>
  <c r="C77" i="22"/>
  <c r="C168" i="6" s="1"/>
  <c r="C113" i="6"/>
  <c r="M47" i="7"/>
  <c r="B5" i="9"/>
  <c r="B52" i="9" s="1"/>
  <c r="J107" i="6"/>
  <c r="J97" i="6" s="1"/>
  <c r="F97" i="6" l="1"/>
  <c r="O47" i="7"/>
  <c r="G51" i="9"/>
  <c r="G46" i="9"/>
  <c r="K40" i="8"/>
  <c r="D51" i="9"/>
  <c r="D53" i="9"/>
  <c r="Q51" i="9"/>
  <c r="Q46" i="9" s="1"/>
  <c r="D42" i="8"/>
  <c r="B45" i="8"/>
  <c r="J43" i="8"/>
  <c r="D46" i="8"/>
  <c r="J47" i="8"/>
  <c r="C42" i="7"/>
  <c r="C43" i="7"/>
  <c r="C51" i="9"/>
  <c r="C46" i="9" s="1"/>
  <c r="H46" i="8"/>
  <c r="D44" i="8"/>
  <c r="B47" i="8"/>
  <c r="H42" i="8"/>
  <c r="H47" i="8"/>
  <c r="B46" i="8"/>
  <c r="L41" i="8"/>
  <c r="B43" i="8"/>
  <c r="L43" i="8"/>
  <c r="D41" i="8"/>
  <c r="O41" i="7"/>
  <c r="C45" i="7"/>
  <c r="C47" i="7"/>
  <c r="F46" i="9"/>
  <c r="Q40" i="8"/>
  <c r="L45" i="8"/>
  <c r="J42" i="8"/>
  <c r="L47" i="8"/>
  <c r="N47" i="8"/>
  <c r="E43" i="8"/>
  <c r="J41" i="8"/>
  <c r="H41" i="8"/>
  <c r="E44" i="8"/>
  <c r="J46" i="8"/>
  <c r="L42" i="8"/>
  <c r="D43" i="8"/>
  <c r="H45" i="8"/>
  <c r="E42" i="8"/>
  <c r="H43" i="8"/>
  <c r="M40" i="8"/>
  <c r="N46" i="8"/>
  <c r="N42" i="8"/>
  <c r="B42" i="8"/>
  <c r="E41" i="8"/>
  <c r="J45" i="8"/>
  <c r="B44" i="8"/>
  <c r="D45" i="8"/>
  <c r="O46" i="9"/>
  <c r="C53" i="9"/>
  <c r="O44" i="7"/>
  <c r="N52" i="9"/>
  <c r="O45" i="7"/>
  <c r="O46" i="7"/>
  <c r="Q52" i="9"/>
  <c r="M52" i="9"/>
  <c r="M53" i="9"/>
  <c r="O40" i="8"/>
  <c r="N44" i="8"/>
  <c r="N45" i="8"/>
  <c r="E46" i="8"/>
  <c r="O43" i="7"/>
  <c r="K51" i="9"/>
  <c r="K52" i="9"/>
  <c r="K53" i="9"/>
  <c r="N53" i="9"/>
  <c r="N43" i="8"/>
  <c r="L46" i="8"/>
  <c r="E45" i="8"/>
  <c r="G40" i="8"/>
  <c r="F47" i="7"/>
  <c r="O42" i="7"/>
  <c r="C40" i="8"/>
  <c r="N47" i="7"/>
  <c r="K40" i="7"/>
  <c r="L47" i="7"/>
  <c r="B152" i="6"/>
  <c r="J152" i="6"/>
  <c r="P101" i="6"/>
  <c r="P97" i="6" s="1"/>
  <c r="P152" i="6" s="1"/>
  <c r="P95" i="14"/>
  <c r="P156" i="6" s="1"/>
  <c r="G5" i="7"/>
  <c r="G47" i="7" s="1"/>
  <c r="L97" i="6"/>
  <c r="H47" i="7"/>
  <c r="D152" i="6"/>
  <c r="J47" i="7"/>
  <c r="J46" i="9"/>
  <c r="E75" i="22"/>
  <c r="E166" i="6" s="1"/>
  <c r="E111" i="6"/>
  <c r="M42" i="7"/>
  <c r="M46" i="7"/>
  <c r="L156" i="6"/>
  <c r="F40" i="8"/>
  <c r="E47" i="7"/>
  <c r="D46" i="9"/>
  <c r="M44" i="7"/>
  <c r="I46" i="9"/>
  <c r="I47" i="8"/>
  <c r="I44" i="8"/>
  <c r="I45" i="8"/>
  <c r="I41" i="8"/>
  <c r="I43" i="8"/>
  <c r="I46" i="8"/>
  <c r="I42" i="8"/>
  <c r="H101" i="6"/>
  <c r="H97" i="6" s="1"/>
  <c r="H152" i="6" s="1"/>
  <c r="H95" i="14"/>
  <c r="H156" i="6" s="1"/>
  <c r="E43" i="7"/>
  <c r="E44" i="7"/>
  <c r="E41" i="7"/>
  <c r="E42" i="7"/>
  <c r="E45" i="7"/>
  <c r="E46" i="7"/>
  <c r="O107" i="6"/>
  <c r="O99" i="18"/>
  <c r="O162" i="6" s="1"/>
  <c r="M43" i="7"/>
  <c r="M41" i="7"/>
  <c r="H53" i="9"/>
  <c r="F152" i="6"/>
  <c r="N152" i="6"/>
  <c r="M95" i="14"/>
  <c r="M156" i="6" s="1"/>
  <c r="M101" i="6"/>
  <c r="M97" i="6" s="1"/>
  <c r="L52" i="9"/>
  <c r="L51" i="9"/>
  <c r="N41" i="7"/>
  <c r="N42" i="7"/>
  <c r="N43" i="7"/>
  <c r="N44" i="7"/>
  <c r="N46" i="7"/>
  <c r="N45" i="7"/>
  <c r="C95" i="14"/>
  <c r="C156" i="6" s="1"/>
  <c r="C101" i="6"/>
  <c r="E46" i="9"/>
  <c r="O95" i="14"/>
  <c r="O156" i="6" s="1"/>
  <c r="O101" i="6"/>
  <c r="K111" i="6"/>
  <c r="K75" i="22"/>
  <c r="K166" i="6" s="1"/>
  <c r="O111" i="6"/>
  <c r="O75" i="22"/>
  <c r="O166" i="6" s="1"/>
  <c r="L41" i="7"/>
  <c r="L42" i="7"/>
  <c r="L43" i="7"/>
  <c r="L44" i="7"/>
  <c r="L46" i="7"/>
  <c r="L45" i="7"/>
  <c r="C111" i="6"/>
  <c r="C75" i="22"/>
  <c r="C166" i="6" s="1"/>
  <c r="B53" i="9"/>
  <c r="B51" i="9"/>
  <c r="E95" i="14"/>
  <c r="E156" i="6" s="1"/>
  <c r="E101" i="6"/>
  <c r="E97" i="6" s="1"/>
  <c r="G95" i="14"/>
  <c r="G156" i="6" s="1"/>
  <c r="G101" i="6"/>
  <c r="L53" i="9"/>
  <c r="P41" i="7"/>
  <c r="P42" i="7"/>
  <c r="P43" i="7"/>
  <c r="P44" i="7"/>
  <c r="P46" i="7"/>
  <c r="P45" i="7"/>
  <c r="N162" i="6"/>
  <c r="P43" i="8"/>
  <c r="P44" i="8"/>
  <c r="P46" i="8"/>
  <c r="P42" i="8"/>
  <c r="P41" i="8"/>
  <c r="P45" i="8"/>
  <c r="D41" i="7"/>
  <c r="D42" i="7"/>
  <c r="D43" i="7"/>
  <c r="D44" i="7"/>
  <c r="D46" i="7"/>
  <c r="D45" i="7"/>
  <c r="P51" i="9"/>
  <c r="P52" i="9"/>
  <c r="K95" i="14"/>
  <c r="K156" i="6" s="1"/>
  <c r="K101" i="6"/>
  <c r="B41" i="7"/>
  <c r="B42" i="7"/>
  <c r="B43" i="7"/>
  <c r="B44" i="7"/>
  <c r="B46" i="7"/>
  <c r="B45" i="7"/>
  <c r="F41" i="7"/>
  <c r="F42" i="7"/>
  <c r="F43" i="7"/>
  <c r="F44" i="7"/>
  <c r="F46" i="7"/>
  <c r="F45" i="7"/>
  <c r="I95" i="14"/>
  <c r="I156" i="6" s="1"/>
  <c r="I101" i="6"/>
  <c r="I97" i="6" s="1"/>
  <c r="H51" i="9"/>
  <c r="P47" i="7"/>
  <c r="H41" i="7"/>
  <c r="H42" i="7"/>
  <c r="H43" i="7"/>
  <c r="H44" i="7"/>
  <c r="H46" i="7"/>
  <c r="H45" i="7"/>
  <c r="D47" i="7"/>
  <c r="P47" i="8"/>
  <c r="G111" i="6"/>
  <c r="G75" i="22"/>
  <c r="G166" i="6" s="1"/>
  <c r="Q95" i="14"/>
  <c r="Q156" i="6" s="1"/>
  <c r="Q101" i="6"/>
  <c r="Q97" i="6" s="1"/>
  <c r="J41" i="7"/>
  <c r="J42" i="7"/>
  <c r="J43" i="7"/>
  <c r="J44" i="7"/>
  <c r="J46" i="7"/>
  <c r="J45" i="7"/>
  <c r="D40" i="8" l="1"/>
  <c r="B40" i="8"/>
  <c r="C97" i="6"/>
  <c r="K97" i="6"/>
  <c r="H40" i="8"/>
  <c r="C40" i="7"/>
  <c r="M46" i="9"/>
  <c r="E40" i="8"/>
  <c r="J40" i="8"/>
  <c r="N40" i="8"/>
  <c r="L40" i="8"/>
  <c r="N46" i="9"/>
  <c r="O40" i="7"/>
  <c r="K46" i="9"/>
  <c r="O97" i="6"/>
  <c r="L152" i="6"/>
  <c r="G41" i="7"/>
  <c r="G46" i="7"/>
  <c r="G44" i="7"/>
  <c r="G43" i="7"/>
  <c r="G45" i="7"/>
  <c r="G42" i="7"/>
  <c r="G97" i="6"/>
  <c r="G152" i="6" s="1"/>
  <c r="M40" i="7"/>
  <c r="E40" i="7"/>
  <c r="B40" i="7"/>
  <c r="I43" i="7"/>
  <c r="I44" i="7"/>
  <c r="I41" i="7"/>
  <c r="I45" i="7"/>
  <c r="I42" i="7"/>
  <c r="I46" i="7"/>
  <c r="H46" i="9"/>
  <c r="I47" i="7"/>
  <c r="Q42" i="7"/>
  <c r="Q45" i="7"/>
  <c r="Q44" i="7"/>
  <c r="Q43" i="7"/>
  <c r="Q41" i="7"/>
  <c r="Q46" i="7"/>
  <c r="Q47" i="7"/>
  <c r="N40" i="7"/>
  <c r="I40" i="8"/>
  <c r="Q152" i="6"/>
  <c r="I152" i="6"/>
  <c r="E152" i="6"/>
  <c r="B46" i="9"/>
  <c r="M152" i="6"/>
  <c r="C152" i="6"/>
  <c r="J40" i="7"/>
  <c r="H40" i="7"/>
  <c r="P46" i="9"/>
  <c r="D40" i="7"/>
  <c r="P40" i="8"/>
  <c r="L46" i="9"/>
  <c r="K152" i="6"/>
  <c r="F40" i="7"/>
  <c r="P40" i="7"/>
  <c r="L40" i="7"/>
  <c r="O152" i="6" l="1"/>
  <c r="G40" i="7"/>
  <c r="I40" i="7"/>
  <c r="Q40" i="7"/>
</calcChain>
</file>

<file path=xl/sharedStrings.xml><?xml version="1.0" encoding="utf-8"?>
<sst xmlns="http://schemas.openxmlformats.org/spreadsheetml/2006/main" count="5361" uniqueCount="397">
  <si>
    <t>detailed split of CO2 emissions</t>
  </si>
  <si>
    <t>detailed split of useful energy demand</t>
  </si>
  <si>
    <t>detailed split of final energy consumption</t>
  </si>
  <si>
    <t>Other Industrial Sectors</t>
  </si>
  <si>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</si>
  <si>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</si>
  <si>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</si>
  <si>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</si>
  <si>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</si>
  <si>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</si>
  <si>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</si>
  <si>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</si>
  <si>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Non Ferrous Metals</t>
  </si>
  <si>
    <t>Iron and steel</t>
  </si>
  <si>
    <t>split of useful energy demand</t>
  </si>
  <si>
    <t>split of final energy consumption</t>
  </si>
  <si>
    <t>Industrial sectors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</si>
  <si>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</si>
  <si>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</si>
  <si>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</si>
  <si>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</si>
  <si>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</si>
  <si>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</si>
  <si>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Biomass and wastes</t>
  </si>
  <si>
    <t>RES and wastes</t>
  </si>
  <si>
    <t>Derived gases</t>
  </si>
  <si>
    <t>Natural gas (incl. biogas)</t>
  </si>
  <si>
    <t>Gas</t>
  </si>
  <si>
    <t>Other liquids</t>
  </si>
  <si>
    <t>Residual fuel oil</t>
  </si>
  <si>
    <t>LPG</t>
  </si>
  <si>
    <t>Refinery gas</t>
  </si>
  <si>
    <t>Liquids</t>
  </si>
  <si>
    <t>Solids</t>
  </si>
  <si>
    <t>Paper production</t>
  </si>
  <si>
    <t>Pulp production</t>
  </si>
  <si>
    <t>Glass production</t>
  </si>
  <si>
    <t>Ceramics &amp; other NMM</t>
  </si>
  <si>
    <t>Cement</t>
  </si>
  <si>
    <t>Pharmaceutical products etc.</t>
  </si>
  <si>
    <t>Other chemicals</t>
  </si>
  <si>
    <t>Basic chemicals</t>
  </si>
  <si>
    <t>Other non-ferrous metals</t>
  </si>
  <si>
    <t>Aluminium - primary production</t>
  </si>
  <si>
    <t>Alumina production</t>
  </si>
  <si>
    <t>Electric arc</t>
  </si>
  <si>
    <t>Integrated steelworks</t>
  </si>
  <si>
    <t>Coke</t>
  </si>
  <si>
    <t>Hard coal and others</t>
  </si>
  <si>
    <t xml:space="preserve"> Other Industrial Sectors</t>
  </si>
  <si>
    <t xml:space="preserve"> Wood and wood products</t>
  </si>
  <si>
    <t xml:space="preserve"> Textiles and leather</t>
  </si>
  <si>
    <t xml:space="preserve"> Machinery Equipment</t>
  </si>
  <si>
    <t xml:space="preserve"> Transport Equipment</t>
  </si>
  <si>
    <t xml:space="preserve"> Food, beverages and tobacco</t>
  </si>
  <si>
    <t>Printing and media reproduction</t>
  </si>
  <si>
    <t xml:space="preserve">Paper production </t>
  </si>
  <si>
    <t xml:space="preserve">Glass production </t>
  </si>
  <si>
    <t>Basic chemicals  (kt of CO2 / ktoe energy)</t>
  </si>
  <si>
    <t>Aluminium production</t>
  </si>
  <si>
    <t>Emission intensity (kt of CO2 / ktoe)</t>
  </si>
  <si>
    <t xml:space="preserve">Basic chemicals </t>
  </si>
  <si>
    <t>Solvent use and other process emissions</t>
  </si>
  <si>
    <t>CO2 emissions (kt CO2)</t>
  </si>
  <si>
    <t>Other industrial sectors</t>
  </si>
  <si>
    <t>by sector</t>
  </si>
  <si>
    <t>Natural gas</t>
  </si>
  <si>
    <t>Naphtha</t>
  </si>
  <si>
    <t>Diesel oil</t>
  </si>
  <si>
    <t>by fuel (EUROSTAT DATA)</t>
  </si>
  <si>
    <t>Non-energy use (ktoe)</t>
  </si>
  <si>
    <t>Geothermal</t>
  </si>
  <si>
    <t>Solar</t>
  </si>
  <si>
    <t>Liquid biofuels</t>
  </si>
  <si>
    <t>Biogas</t>
  </si>
  <si>
    <t>Gases</t>
  </si>
  <si>
    <t>Diesel oil (without biofuels)</t>
  </si>
  <si>
    <t>Energy consumption (ktoe)</t>
  </si>
  <si>
    <t>Value added (M€2010)</t>
  </si>
  <si>
    <t>Low enthalpy heat</t>
  </si>
  <si>
    <t>Fans and pumps</t>
  </si>
  <si>
    <t>Motor drives</t>
  </si>
  <si>
    <t>Air compressors</t>
  </si>
  <si>
    <t>Lighting</t>
  </si>
  <si>
    <t>Market shares of energy uses (%)</t>
  </si>
  <si>
    <t>Other processes</t>
  </si>
  <si>
    <t>Biomass</t>
  </si>
  <si>
    <t>Steam processes</t>
  </si>
  <si>
    <t>All Industrial Sectors</t>
  </si>
  <si>
    <t>Detailed split of energy consumption (ktoe)</t>
  </si>
  <si>
    <t>Market shares of useful energy demand (%)</t>
  </si>
  <si>
    <t>Detailed split of useful energy demand (ktoe)</t>
  </si>
  <si>
    <t>Market shares of CO2 emissions (%)</t>
  </si>
  <si>
    <t>Solvent use and other process</t>
  </si>
  <si>
    <t>Non-Metallic Minerals</t>
  </si>
  <si>
    <t>Chemical and Petrochemical</t>
  </si>
  <si>
    <t>Non-Ferrous Metals</t>
  </si>
  <si>
    <t>Iron and Steel</t>
  </si>
  <si>
    <t>Process emissions</t>
  </si>
  <si>
    <t>Detailed split of CO2 emissions (kt of CO2)</t>
  </si>
  <si>
    <t>Electric arc (including process emissions)</t>
  </si>
  <si>
    <t>Integrated steelworks (including process emissions)</t>
  </si>
  <si>
    <t>Useful energy demand intensity (toe useful/t of output)</t>
  </si>
  <si>
    <t>Energy intensity (toe/t of output)</t>
  </si>
  <si>
    <t>Value added intensity (VA in €2010/t of output)</t>
  </si>
  <si>
    <t>by subsector (calibration output)</t>
  </si>
  <si>
    <t>process emissions</t>
  </si>
  <si>
    <t>Idle capacity (kt steel production)</t>
  </si>
  <si>
    <t>Decommissioned capacity (kt steel production)</t>
  </si>
  <si>
    <t>Capacity investment (kt steel production)</t>
  </si>
  <si>
    <t>Installed capacity (kt steel production)</t>
  </si>
  <si>
    <t>Physical output (kt steel)</t>
  </si>
  <si>
    <t>Steel: Products finishing</t>
  </si>
  <si>
    <t>Steel: Furnaces, Refining and Rolling</t>
  </si>
  <si>
    <t>Steel: Electric arc</t>
  </si>
  <si>
    <t>Steel: Smelters</t>
  </si>
  <si>
    <t>Steel: Blast /Basic oxygen furnace</t>
  </si>
  <si>
    <t>Steel: Sinter/Pellet making</t>
  </si>
  <si>
    <t>Energy intensity (kgoe per t of output)</t>
  </si>
  <si>
    <t>Steel: Products finishing - Electric</t>
  </si>
  <si>
    <t>Steel: Products finishing - Steam</t>
  </si>
  <si>
    <t>Steel: Products finishing - Thermal</t>
  </si>
  <si>
    <t>Steel: Furnaces, Refining and Rolling - Electric</t>
  </si>
  <si>
    <t>Steel: Furnaces, Refining and Rolling - Thermal</t>
  </si>
  <si>
    <t>Market shares of energy uses by subsector (%)</t>
  </si>
  <si>
    <t>Diesel oil (incl. biofuels)</t>
  </si>
  <si>
    <t>Solar and geothermal</t>
  </si>
  <si>
    <t>Detailed split of energy consumption by subsector (ktoe)</t>
  </si>
  <si>
    <t>Ratio of useful energy demand to final energy consumption (system efficiency indicator)</t>
  </si>
  <si>
    <t>Market shares of useful energy demand by subsector (%)</t>
  </si>
  <si>
    <t>Detailed split of useful energy demand by subsector (ktoe)</t>
  </si>
  <si>
    <t>Electric arc (without process emissions)</t>
  </si>
  <si>
    <t>Integrated steelworks (without process emissions)</t>
  </si>
  <si>
    <t>Emission intensity (kt of CO2 per ktoe)</t>
  </si>
  <si>
    <t>Market shares of CO2 emissions by subsector (%)</t>
  </si>
  <si>
    <t>Detailed split of CO2 emissions by subsector (kt of CO2)</t>
  </si>
  <si>
    <t>Aluminium production (kt)</t>
  </si>
  <si>
    <t>Alumina production (kt)</t>
  </si>
  <si>
    <t>Idle capacity (kt production)</t>
  </si>
  <si>
    <t>Other non-ferrous metals (kt lead eq.)</t>
  </si>
  <si>
    <t>Decommissioned capacity (kt production)</t>
  </si>
  <si>
    <t>Capacity investment (kt production)</t>
  </si>
  <si>
    <t>Installed capacity (kt production)</t>
  </si>
  <si>
    <t>Physical output (kt)</t>
  </si>
  <si>
    <t>Metal finishing</t>
  </si>
  <si>
    <t>Metal processing  (metallurgy e.g. cast house, reheating)</t>
  </si>
  <si>
    <t>Other Metals: production</t>
  </si>
  <si>
    <t>Aluminium finishing</t>
  </si>
  <si>
    <t>Aluminium processing  (metallurgy e.g. cast house, reheating)</t>
  </si>
  <si>
    <t>Secondary aluminium (incl. pre-treatment, remelting)</t>
  </si>
  <si>
    <t>Aluminium electrolysis (smelting)</t>
  </si>
  <si>
    <t>Alumina production: Refining</t>
  </si>
  <si>
    <t>Alumina production: High enthalpy heat</t>
  </si>
  <si>
    <t>Metal finishing - Electric</t>
  </si>
  <si>
    <t>Metal finishing - Steam</t>
  </si>
  <si>
    <t>Metal finishing - Thermal</t>
  </si>
  <si>
    <t>Metal processing - Electric</t>
  </si>
  <si>
    <t>Metal processing - Thermal</t>
  </si>
  <si>
    <t>Metal production - Electric</t>
  </si>
  <si>
    <t>Metal production - Thermal</t>
  </si>
  <si>
    <t>Aluminium finishing - Electric</t>
  </si>
  <si>
    <t>Aluminium finishing - Steam</t>
  </si>
  <si>
    <t>Aluminium finishing - Thermal</t>
  </si>
  <si>
    <t>Aluminium processing - Electric</t>
  </si>
  <si>
    <t>Aluminium processing - Thermal</t>
  </si>
  <si>
    <t>Secondary aluminium - Electric</t>
  </si>
  <si>
    <t>Secondary aluminium - Thermal</t>
  </si>
  <si>
    <t>Other non-ferrous metals (without process emissions)</t>
  </si>
  <si>
    <t>Aluminium - primary production (without process emissions)</t>
  </si>
  <si>
    <t>Other chemicals (including process emissions)</t>
  </si>
  <si>
    <t>Basic chemicals (including process emissions)</t>
  </si>
  <si>
    <t>Emission intensity (kt of CO2 / ktoe energy)</t>
  </si>
  <si>
    <t>Basic chemicals - energy</t>
  </si>
  <si>
    <t>Basic chemicals - non energy</t>
  </si>
  <si>
    <t>Non-energy use in the Chemical industry (ktoe)</t>
  </si>
  <si>
    <t>Pharmaceutical products etc. (kt ethylene eq.)</t>
  </si>
  <si>
    <t>Other chemicals (kt ethylene eq.)</t>
  </si>
  <si>
    <t>Basic chemicals (kt ethylene eq.)</t>
  </si>
  <si>
    <t>Chemicals and chemical products</t>
  </si>
  <si>
    <t>Chemicals: Generic electric process</t>
  </si>
  <si>
    <t>Chemicals: Process cooling</t>
  </si>
  <si>
    <t>Chemicals: Furnaces</t>
  </si>
  <si>
    <t>Chemicals: High enthalpy heat processing</t>
  </si>
  <si>
    <t>Chemicals: High enthalpy heat  processing</t>
  </si>
  <si>
    <t>Chemicals: Steam processing</t>
  </si>
  <si>
    <t>Chemicals: Feedstock (energy used as raw material)</t>
  </si>
  <si>
    <t>Chemicals: Process cooling - Electric</t>
  </si>
  <si>
    <t>Chemicals: Process cooling - Steam</t>
  </si>
  <si>
    <t>Chemicals: Process cooling - Natural gas</t>
  </si>
  <si>
    <t>Chemicals: Furnaces - Electric</t>
  </si>
  <si>
    <t>Chemicals: Furnaces - Thermal</t>
  </si>
  <si>
    <t>High enthalpy heat  processing - Electric (microwave)</t>
  </si>
  <si>
    <t>High enthalpy heat  processing - Steam</t>
  </si>
  <si>
    <t>Chemicals: Process cooling - Natural gas (incl. biogas)</t>
  </si>
  <si>
    <t>Basic chemicals (energy consumption)</t>
  </si>
  <si>
    <t>Other chemicals (without process emissions)</t>
  </si>
  <si>
    <t>Basic chemicals (over energy consumption, without process emissions)</t>
  </si>
  <si>
    <t>Glass production (including process emissions)</t>
  </si>
  <si>
    <t>Ceramics &amp; other NMM (including process emissions)</t>
  </si>
  <si>
    <t>Cement (including process emissions)</t>
  </si>
  <si>
    <t>Glass production  (kt)</t>
  </si>
  <si>
    <t>Ceramics &amp; other NMM (kt bricks eq.)</t>
  </si>
  <si>
    <t>Cement (kt)</t>
  </si>
  <si>
    <t>Glass: Finishing processes</t>
  </si>
  <si>
    <t>Glass: Annealing</t>
  </si>
  <si>
    <t>Glass: Forming</t>
  </si>
  <si>
    <t>Glass: Melting tank</t>
  </si>
  <si>
    <t>Ceramics: Product finishing</t>
  </si>
  <si>
    <t>Ceramics: Primary production process</t>
  </si>
  <si>
    <t>Ceramics: Drying and sintering of raw material</t>
  </si>
  <si>
    <t>Ceramics: Mixing of raw material</t>
  </si>
  <si>
    <t>Cement: Grinding, packaging</t>
  </si>
  <si>
    <t>Cement: Clinker production (kilns)</t>
  </si>
  <si>
    <t>Cement: Pre-heating and pre-calcination</t>
  </si>
  <si>
    <t>Cement: Grinding, milling of raw material</t>
  </si>
  <si>
    <t>Glass: Annealing - electric</t>
  </si>
  <si>
    <t>Glass: Annealing - thermal</t>
  </si>
  <si>
    <t>Glass: Electric melting tank</t>
  </si>
  <si>
    <t>Glass: Thermal melting tank</t>
  </si>
  <si>
    <t>Ceramics: Electric furnace</t>
  </si>
  <si>
    <t>Ceramics: Thermal furnace</t>
  </si>
  <si>
    <t>Ceramics: Electric kiln</t>
  </si>
  <si>
    <t>Ceramics: Thermal kiln</t>
  </si>
  <si>
    <t>Ceramics: Microwave drying and sintering</t>
  </si>
  <si>
    <t>Ceramics: Steam drying and sintering</t>
  </si>
  <si>
    <t>Ceramics: Thermal drying and sintering</t>
  </si>
  <si>
    <t>Cement: pre-processing - Steam</t>
  </si>
  <si>
    <t>Cement: pre-processing - Fuel use</t>
  </si>
  <si>
    <t>Glass production (without process emissions)</t>
  </si>
  <si>
    <t>Ceramics &amp; other NMM (without process emissions)</t>
  </si>
  <si>
    <t>Cement (without process emissions)</t>
  </si>
  <si>
    <t>Printing and media reproduction (kt paper eq.)</t>
  </si>
  <si>
    <t>Paper production  (kt)</t>
  </si>
  <si>
    <t>Pulp production (kt)</t>
  </si>
  <si>
    <t>Paper and paper products</t>
  </si>
  <si>
    <t>Printing and publishing</t>
  </si>
  <si>
    <t>Paper: Product finishing</t>
  </si>
  <si>
    <t>Paper: Paper machine</t>
  </si>
  <si>
    <t>Paper: Stock preparation</t>
  </si>
  <si>
    <t>Pulp: Cleaning</t>
  </si>
  <si>
    <t>Pulp: Pulping</t>
  </si>
  <si>
    <t>Pulp: Wood preparation, grinding</t>
  </si>
  <si>
    <t>Paper: Product finishing - Electricity</t>
  </si>
  <si>
    <t>Paper: Product finishing - Steam use</t>
  </si>
  <si>
    <t>Paper: Paper machine - Electricity</t>
  </si>
  <si>
    <t>Paper: Paper machine - Steam use</t>
  </si>
  <si>
    <t>Paper: Stock preparation - Mechanical</t>
  </si>
  <si>
    <t>Paper: Stock preparation - Thermal</t>
  </si>
  <si>
    <t>Pulp: Pulping electric</t>
  </si>
  <si>
    <t>Pulp: Pulping thermal</t>
  </si>
  <si>
    <t>Useful energy demand intensity (toe useful / physical output index)</t>
  </si>
  <si>
    <t>Energy intensity (toe / physical output index)</t>
  </si>
  <si>
    <t>Value added intensity (toe / M€2010)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</si>
  <si>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</si>
  <si>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</si>
  <si>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</si>
  <si>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</si>
  <si>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</si>
  <si>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Food: Electric machinery</t>
  </si>
  <si>
    <t>Food: Process cooling and refrigeration</t>
  </si>
  <si>
    <t>Food: Drying</t>
  </si>
  <si>
    <t>Food: Steam processing</t>
  </si>
  <si>
    <t>Food: Specific process heat</t>
  </si>
  <si>
    <t>Food: Oven (direct heat)</t>
  </si>
  <si>
    <t>Food: Electric cooling</t>
  </si>
  <si>
    <t>Food: Steam cooling</t>
  </si>
  <si>
    <t>Food: Thermal cooling</t>
  </si>
  <si>
    <t>Food: Microwave drying</t>
  </si>
  <si>
    <t>Food: Freeze drying</t>
  </si>
  <si>
    <t>Food: Electric drying</t>
  </si>
  <si>
    <t>Food: Steam drying</t>
  </si>
  <si>
    <t>Food: Thermal drying</t>
  </si>
  <si>
    <t>Food: Process Heat - Microwave</t>
  </si>
  <si>
    <t>Food: Process Heat - Electric</t>
  </si>
  <si>
    <t>Food: Process Heat - Thermal</t>
  </si>
  <si>
    <t>Food: Direct Heat - Microwave</t>
  </si>
  <si>
    <t>Food: Direct Heat - Electric</t>
  </si>
  <si>
    <t>Food: Direct Heat - Thermal</t>
  </si>
  <si>
    <t>Trans. Eq.: Product finishing</t>
  </si>
  <si>
    <t>Trans. Eq.: General machinery</t>
  </si>
  <si>
    <t>Trans. Eq.: Steam processing</t>
  </si>
  <si>
    <t>Trans. Eq.: Heat treatment</t>
  </si>
  <si>
    <t>Trans. Eq.: Connection techniques</t>
  </si>
  <si>
    <t>Trans. Eq.: Foundries</t>
  </si>
  <si>
    <t>Trans. Eq.: Heat treatment - Electric</t>
  </si>
  <si>
    <t>Trans. Eq.: Heat treatment - Thermal</t>
  </si>
  <si>
    <t>Trans. Eq.: Electric connection</t>
  </si>
  <si>
    <t>Trans. Eq.: Thermal connection</t>
  </si>
  <si>
    <t>Trans. Eq.: Electric Foundries</t>
  </si>
  <si>
    <t>Trans. Eq.: Thermal Foundries</t>
  </si>
  <si>
    <t>Mach. Eq.: Product finishing</t>
  </si>
  <si>
    <t>Mach. Eq.: General machinery</t>
  </si>
  <si>
    <t>Mach. Eq.: Steam processing</t>
  </si>
  <si>
    <t>Mach. Eq.: Heat treatment</t>
  </si>
  <si>
    <t>Mach. Eq.: Connection techniques</t>
  </si>
  <si>
    <t>Mach. Eq.: Foundries</t>
  </si>
  <si>
    <t>Mach. Eq.: Heat treatment - Electric</t>
  </si>
  <si>
    <t>Mach. Eq.: Heat treatment - Thermal</t>
  </si>
  <si>
    <t>Mach. Eq.: Electric connection</t>
  </si>
  <si>
    <t>Mach. Eq.: Thermal connection</t>
  </si>
  <si>
    <t>Mach. Eq.: Electric Foundries</t>
  </si>
  <si>
    <t>Mach. Eq.: Thermal Foundries</t>
  </si>
  <si>
    <t>Textiles: Finishing Electric</t>
  </si>
  <si>
    <t>Textiles: Drying</t>
  </si>
  <si>
    <t>Textiles: Electric general machinery</t>
  </si>
  <si>
    <t>Textiles: Wet processing with steam</t>
  </si>
  <si>
    <t>Textiles: Pretreatment with steam</t>
  </si>
  <si>
    <t>Textiles: Microwave drying</t>
  </si>
  <si>
    <t>Textiles: Electric drying</t>
  </si>
  <si>
    <t>Textiles: Steam drying</t>
  </si>
  <si>
    <t>Textiles: Thermal drying</t>
  </si>
  <si>
    <t>Wood: Finishing Electric</t>
  </si>
  <si>
    <t>Wood: Drying</t>
  </si>
  <si>
    <t>Wood: Electric mechanical processes</t>
  </si>
  <si>
    <t>Wood: Specific processes with steam</t>
  </si>
  <si>
    <t>Wood: Microwave drying</t>
  </si>
  <si>
    <t>Wood: Electric drying</t>
  </si>
  <si>
    <t>Wood: Steam drying</t>
  </si>
  <si>
    <t>Wood: Thermal drying</t>
  </si>
  <si>
    <t>Other Industrial sectors: Electric machinery</t>
  </si>
  <si>
    <t>Other Industrial sectors: Diesel motors</t>
  </si>
  <si>
    <t>Other Industrial sectors: Process Cooling</t>
  </si>
  <si>
    <t>Other Industrial sectors: Drying</t>
  </si>
  <si>
    <t>Other Industrial sectors: Process heating</t>
  </si>
  <si>
    <t>Other Industrial sectors: Steam processing</t>
  </si>
  <si>
    <t>Other Industries: Electric cooling</t>
  </si>
  <si>
    <t>Other Industries: Steam cooling</t>
  </si>
  <si>
    <t>Other Industries: Thermal cooling</t>
  </si>
  <si>
    <t>Other Industries: Electric drying</t>
  </si>
  <si>
    <t>Other Industries: Steam drying</t>
  </si>
  <si>
    <t>Other Industries: Thermal drying</t>
  </si>
  <si>
    <t>Other Industrial sectors: Electric processing</t>
  </si>
  <si>
    <t>Other Industrial sectors: Thermal processing</t>
  </si>
  <si>
    <t>Other Industrial sectors: Diesel motors (incl. biofuels)</t>
  </si>
  <si>
    <t>JRC-IDEES - Integrated Database of the European Energy System (2000-2015)</t>
  </si>
  <si>
    <t>Industrial sectors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</si>
  <si>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</si>
  <si>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</si>
  <si>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</si>
  <si>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</si>
  <si>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</si>
  <si>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</si>
  <si>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Other energy use related</t>
  </si>
  <si>
    <t>energy use related</t>
  </si>
  <si>
    <t>Aluminium - secondary production</t>
  </si>
  <si>
    <t>© European Union 2017-2018</t>
  </si>
  <si>
    <t>version 1.0</t>
  </si>
  <si>
    <t>Energy consumption (ktoe)*</t>
  </si>
  <si>
    <t>*Energy consumption includes consumption in Mining and Quarrying and Construction sectors</t>
  </si>
  <si>
    <t>IT</t>
  </si>
  <si>
    <t>Italy</t>
  </si>
  <si>
    <t>IT: Other Industrial Sectors</t>
  </si>
  <si>
    <t>IT: Other Industrial Sectors / final energy consumption</t>
  </si>
  <si>
    <t>IT: Other Industrial Sectors / useful energy demand</t>
  </si>
  <si>
    <t>IT: Other Industrial Sectors / CO2 emissions</t>
  </si>
  <si>
    <t>IT: Iron and steel</t>
  </si>
  <si>
    <t>IT: Iron and steel / final energy consumption</t>
  </si>
  <si>
    <t>IT: Iron and steel / useful energy demand</t>
  </si>
  <si>
    <t>IT: Iron and steel / CO2 emissions</t>
  </si>
  <si>
    <t>IT: Non Ferrous Metals</t>
  </si>
  <si>
    <t>IT: Non Ferrous Metals / final energy consumption</t>
  </si>
  <si>
    <t>IT: Non Ferrous Metals / useful energy demand</t>
  </si>
  <si>
    <t>IT: Non Ferrous Metals / CO2 emissions</t>
  </si>
  <si>
    <t>IT: Chemicals Industry</t>
  </si>
  <si>
    <t>IT: Chemicals Industry / final energy consumption</t>
  </si>
  <si>
    <t>IT: Chemicals Industry / useful energy demand</t>
  </si>
  <si>
    <t>IT: Chemicals Industry / CO2 emissions</t>
  </si>
  <si>
    <t>IT: Non-metallic mineral products</t>
  </si>
  <si>
    <t>IT: Non-metallic mineral products / final energy consumption</t>
  </si>
  <si>
    <t>IT: Non-metallic mineral products / useful energy demand</t>
  </si>
  <si>
    <t>IT: Non-metallic mineral products / CO2 emissions</t>
  </si>
  <si>
    <t>IT: Pulp, paper and printing</t>
  </si>
  <si>
    <t>IT: Pulp, paper and printing / final energy consumption</t>
  </si>
  <si>
    <t>IT: Pulp, paper and printing / useful energy demand</t>
  </si>
  <si>
    <t>IT: Pulp, paper and printing / CO2 emissions</t>
  </si>
  <si>
    <t>IT: Food, beverages and tobacco</t>
  </si>
  <si>
    <t>IT: Food, beverages and tobacco / final energy consumption</t>
  </si>
  <si>
    <t>IT: Food, beverages and tobacco / useful energy demand</t>
  </si>
  <si>
    <t>IT: Food, beverages and tobacco / CO2 emissions</t>
  </si>
  <si>
    <t>IT: Transport Equipment</t>
  </si>
  <si>
    <t>IT: Transport Equipment / final energy consumption</t>
  </si>
  <si>
    <t>IT: Transport Equipment / useful energy demand</t>
  </si>
  <si>
    <t>IT: Transport Equipment / CO2 emissions</t>
  </si>
  <si>
    <t>IT: Machinery Equipment</t>
  </si>
  <si>
    <t>IT: Machinery Equipment / final energy consumption</t>
  </si>
  <si>
    <t>IT: Machinery Equipment / useful energy demand</t>
  </si>
  <si>
    <t>IT: Machinery Equipment / CO2 emissions</t>
  </si>
  <si>
    <t>IT: Textiles and leather</t>
  </si>
  <si>
    <t>IT: Textiles and leather / final energy consumption</t>
  </si>
  <si>
    <t>IT: Textiles and leather / useful energy demand</t>
  </si>
  <si>
    <t>IT: Textiles and leather / CO2 emissions</t>
  </si>
  <si>
    <t>IT: Wood and wood products</t>
  </si>
  <si>
    <t>IT: Wood and wood products / final energy consumption</t>
  </si>
  <si>
    <t>IT: Wood and wood products / useful energy demand</t>
  </si>
  <si>
    <t>IT: Wood and wood products / CO2 emissions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</si>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</sst>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#,##0.0;\-#,##0.0;&quot;-&quot;"/>
    <numFmt numFmtId="168" formatCode="0.00%;\-0.00%;&quot;-&quot;"/>
    <numFmt numFmtId="169" formatCode="#,##0.0"/>
    <numFmt numFmtId="170" formatCode="#,##0;\-#,##0;&quot;-&quot;"/>
    <numFmt numFmtId="171" formatCode="0.000"/>
    <numFmt numFmtId="172" formatCode="0.0"/>
    <numFmt numFmtId="173" formatCode="#,##0.000"/>
    <numFmt numFmtId="174" formatCode="mmmm\ yyyy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i/>
      <sz val="8"/>
      <color theme="5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i/>
      <sz val="8"/>
      <color theme="9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i/>
      <sz val="8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33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3" fillId="0" borderId="0" xfId="0" applyFont="1"/>
    <xf numFmtId="0" fontId="5" fillId="0" borderId="0" xfId="2" applyFont="1"/>
    <xf numFmtId="0" fontId="4" fillId="0" borderId="0" xfId="2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1" fontId="11" fillId="3" borderId="2" xfId="4" applyNumberFormat="1" applyFont="1" applyFill="1" applyBorder="1" applyAlignment="1">
      <alignment horizontal="center" vertical="center"/>
    </xf>
    <xf numFmtId="0" fontId="12" fillId="3" borderId="2" xfId="4" applyFont="1" applyFill="1" applyBorder="1" applyAlignment="1">
      <alignment horizontal="left" vertical="center"/>
    </xf>
    <xf numFmtId="0" fontId="14" fillId="2" borderId="0" xfId="4" applyFont="1" applyFill="1" applyAlignment="1">
      <alignment vertical="center"/>
    </xf>
    <xf numFmtId="0" fontId="14" fillId="0" borderId="0" xfId="4" applyFont="1" applyAlignment="1">
      <alignment vertical="center"/>
    </xf>
    <xf numFmtId="166" fontId="15" fillId="0" borderId="1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1"/>
    </xf>
    <xf numFmtId="166" fontId="15" fillId="0" borderId="0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indent="1"/>
    </xf>
    <xf numFmtId="166" fontId="15" fillId="0" borderId="3" xfId="4" applyNumberFormat="1" applyFont="1" applyFill="1" applyBorder="1" applyAlignment="1">
      <alignment vertical="center"/>
    </xf>
    <xf numFmtId="0" fontId="15" fillId="0" borderId="3" xfId="4" applyFont="1" applyFill="1" applyBorder="1" applyAlignment="1">
      <alignment horizontal="left" vertical="center" indent="1"/>
    </xf>
    <xf numFmtId="0" fontId="15" fillId="0" borderId="0" xfId="4" applyFont="1" applyFill="1" applyBorder="1" applyAlignment="1">
      <alignment horizontal="left" vertical="center" indent="2"/>
    </xf>
    <xf numFmtId="166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indent="1"/>
    </xf>
    <xf numFmtId="166" fontId="16" fillId="0" borderId="5" xfId="4" applyNumberFormat="1" applyFont="1" applyFill="1" applyBorder="1" applyAlignment="1">
      <alignment vertical="center"/>
    </xf>
    <xf numFmtId="0" fontId="16" fillId="0" borderId="5" xfId="4" applyFont="1" applyFill="1" applyBorder="1" applyAlignment="1">
      <alignment horizontal="left" vertical="center" indent="3"/>
    </xf>
    <xf numFmtId="166" fontId="16" fillId="0" borderId="6" xfId="4" applyNumberFormat="1" applyFont="1" applyFill="1" applyBorder="1" applyAlignment="1">
      <alignment vertical="center"/>
    </xf>
    <xf numFmtId="0" fontId="16" fillId="0" borderId="6" xfId="4" applyFont="1" applyFill="1" applyBorder="1" applyAlignment="1">
      <alignment horizontal="left" vertical="center" indent="3"/>
    </xf>
    <xf numFmtId="166" fontId="15" fillId="0" borderId="7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indent="1"/>
    </xf>
    <xf numFmtId="166" fontId="17" fillId="4" borderId="2" xfId="4" applyNumberFormat="1" applyFont="1" applyFill="1" applyBorder="1" applyAlignment="1">
      <alignment vertical="center"/>
    </xf>
    <xf numFmtId="0" fontId="18" fillId="4" borderId="2" xfId="4" applyFont="1" applyFill="1" applyBorder="1" applyAlignment="1">
      <alignment horizontal="left" vertical="center"/>
    </xf>
    <xf numFmtId="0" fontId="14" fillId="0" borderId="0" xfId="4" applyNumberFormat="1" applyFont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4"/>
    </xf>
    <xf numFmtId="167" fontId="15" fillId="0" borderId="1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167" fontId="15" fillId="0" borderId="3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167" fontId="17" fillId="5" borderId="2" xfId="4" applyNumberFormat="1" applyFont="1" applyFill="1" applyBorder="1" applyAlignment="1">
      <alignment vertical="center"/>
    </xf>
    <xf numFmtId="0" fontId="18" fillId="5" borderId="2" xfId="4" applyFont="1" applyFill="1" applyBorder="1" applyAlignment="1">
      <alignment horizontal="left" vertical="center"/>
    </xf>
    <xf numFmtId="0" fontId="14" fillId="2" borderId="0" xfId="4" applyNumberFormat="1" applyFont="1" applyFill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0" fontId="15" fillId="0" borderId="8" xfId="4" applyFont="1" applyFill="1" applyBorder="1" applyAlignment="1">
      <alignment horizontal="left" vertical="center" indent="1"/>
    </xf>
    <xf numFmtId="167" fontId="16" fillId="0" borderId="5" xfId="4" applyNumberFormat="1" applyFont="1" applyFill="1" applyBorder="1" applyAlignment="1">
      <alignment vertical="center"/>
    </xf>
    <xf numFmtId="167" fontId="16" fillId="0" borderId="6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7" fontId="17" fillId="4" borderId="2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2"/>
    </xf>
    <xf numFmtId="167" fontId="15" fillId="0" borderId="9" xfId="4" applyNumberFormat="1" applyFont="1" applyFill="1" applyBorder="1" applyAlignment="1">
      <alignment vertical="center"/>
    </xf>
    <xf numFmtId="0" fontId="15" fillId="0" borderId="9" xfId="4" applyFont="1" applyFill="1" applyBorder="1" applyAlignment="1">
      <alignment horizontal="left" vertical="center" indent="2"/>
    </xf>
    <xf numFmtId="0" fontId="19" fillId="5" borderId="2" xfId="4" applyFont="1" applyFill="1" applyBorder="1" applyAlignment="1">
      <alignment horizontal="left" vertical="center" indent="1"/>
    </xf>
    <xf numFmtId="167" fontId="14" fillId="0" borderId="0" xfId="4" applyNumberFormat="1" applyFont="1" applyBorder="1" applyAlignment="1">
      <alignment vertical="center"/>
    </xf>
    <xf numFmtId="0" fontId="14" fillId="2" borderId="0" xfId="4" applyFont="1" applyFill="1" applyBorder="1" applyAlignment="1">
      <alignment horizontal="left" vertical="center" indent="2"/>
    </xf>
    <xf numFmtId="0" fontId="14" fillId="2" borderId="0" xfId="4" applyFont="1" applyFill="1" applyBorder="1" applyAlignment="1">
      <alignment horizontal="left" vertical="center" indent="3"/>
    </xf>
    <xf numFmtId="167" fontId="14" fillId="0" borderId="9" xfId="4" applyNumberFormat="1" applyFont="1" applyBorder="1" applyAlignment="1">
      <alignment vertical="center"/>
    </xf>
    <xf numFmtId="0" fontId="14" fillId="2" borderId="9" xfId="4" applyFont="1" applyFill="1" applyBorder="1" applyAlignment="1">
      <alignment horizontal="left" vertical="center" indent="2"/>
    </xf>
    <xf numFmtId="0" fontId="15" fillId="0" borderId="3" xfId="4" applyFont="1" applyFill="1" applyBorder="1" applyAlignment="1">
      <alignment horizontal="left" vertical="center" indent="2"/>
    </xf>
    <xf numFmtId="0" fontId="15" fillId="0" borderId="0" xfId="4" applyFont="1" applyFill="1" applyBorder="1" applyAlignment="1">
      <alignment horizontal="left" vertical="center" indent="3"/>
    </xf>
    <xf numFmtId="0" fontId="15" fillId="0" borderId="4" xfId="4" applyFont="1" applyFill="1" applyBorder="1" applyAlignment="1">
      <alignment horizontal="left" vertical="center" indent="2"/>
    </xf>
    <xf numFmtId="0" fontId="16" fillId="0" borderId="5" xfId="4" applyFont="1" applyFill="1" applyBorder="1" applyAlignment="1">
      <alignment horizontal="left" vertical="center" indent="4"/>
    </xf>
    <xf numFmtId="0" fontId="16" fillId="0" borderId="6" xfId="4" applyFont="1" applyFill="1" applyBorder="1" applyAlignment="1">
      <alignment horizontal="left" vertical="center" indent="4"/>
    </xf>
    <xf numFmtId="0" fontId="15" fillId="0" borderId="7" xfId="4" applyFont="1" applyFill="1" applyBorder="1" applyAlignment="1">
      <alignment horizontal="left" vertical="center" indent="2"/>
    </xf>
    <xf numFmtId="167" fontId="14" fillId="0" borderId="1" xfId="4" applyNumberFormat="1" applyFont="1" applyBorder="1" applyAlignment="1">
      <alignment vertical="center"/>
    </xf>
    <xf numFmtId="0" fontId="14" fillId="2" borderId="1" xfId="4" applyFont="1" applyFill="1" applyBorder="1" applyAlignment="1">
      <alignment horizontal="left" vertical="center" indent="2"/>
    </xf>
    <xf numFmtId="167" fontId="14" fillId="0" borderId="3" xfId="4" applyNumberFormat="1" applyFont="1" applyBorder="1" applyAlignment="1">
      <alignment vertical="center"/>
    </xf>
    <xf numFmtId="0" fontId="14" fillId="2" borderId="3" xfId="4" applyFont="1" applyFill="1" applyBorder="1" applyAlignment="1">
      <alignment horizontal="left" vertical="center" indent="2"/>
    </xf>
    <xf numFmtId="167" fontId="14" fillId="0" borderId="4" xfId="4" applyNumberFormat="1" applyFont="1" applyBorder="1" applyAlignment="1">
      <alignment vertical="center"/>
    </xf>
    <xf numFmtId="0" fontId="14" fillId="2" borderId="4" xfId="4" applyFont="1" applyFill="1" applyBorder="1" applyAlignment="1">
      <alignment horizontal="left" vertical="center" indent="2"/>
    </xf>
    <xf numFmtId="167" fontId="14" fillId="0" borderId="7" xfId="4" applyNumberFormat="1" applyFont="1" applyBorder="1" applyAlignment="1">
      <alignment vertical="center"/>
    </xf>
    <xf numFmtId="0" fontId="14" fillId="2" borderId="7" xfId="4" applyFont="1" applyFill="1" applyBorder="1" applyAlignment="1">
      <alignment horizontal="left" vertical="center" indent="2"/>
    </xf>
    <xf numFmtId="167" fontId="14" fillId="4" borderId="2" xfId="4" applyNumberFormat="1" applyFont="1" applyFill="1" applyBorder="1" applyAlignment="1">
      <alignment vertical="center"/>
    </xf>
    <xf numFmtId="168" fontId="20" fillId="0" borderId="1" xfId="4" applyNumberFormat="1" applyFont="1" applyFill="1" applyBorder="1" applyAlignment="1">
      <alignment vertical="center"/>
    </xf>
    <xf numFmtId="0" fontId="20" fillId="0" borderId="1" xfId="4" applyFont="1" applyFill="1" applyBorder="1" applyAlignment="1">
      <alignment horizontal="left" vertical="center" indent="2"/>
    </xf>
    <xf numFmtId="168" fontId="20" fillId="0" borderId="9" xfId="4" applyNumberFormat="1" applyFont="1" applyFill="1" applyBorder="1" applyAlignment="1">
      <alignment vertical="center"/>
    </xf>
    <xf numFmtId="0" fontId="20" fillId="0" borderId="9" xfId="4" applyFont="1" applyFill="1" applyBorder="1" applyAlignment="1">
      <alignment horizontal="left" vertical="center" indent="2"/>
    </xf>
    <xf numFmtId="168" fontId="21" fillId="0" borderId="0" xfId="4" applyNumberFormat="1" applyFont="1" applyFill="1" applyAlignment="1">
      <alignment vertical="center"/>
    </xf>
    <xf numFmtId="0" fontId="21" fillId="0" borderId="0" xfId="4" applyFont="1" applyFill="1" applyBorder="1" applyAlignment="1">
      <alignment horizontal="left" vertical="center" indent="2"/>
    </xf>
    <xf numFmtId="168" fontId="22" fillId="5" borderId="2" xfId="1" applyNumberFormat="1" applyFont="1" applyFill="1" applyBorder="1" applyAlignment="1">
      <alignment vertical="center"/>
    </xf>
    <xf numFmtId="0" fontId="22" fillId="5" borderId="2" xfId="4" applyFont="1" applyFill="1" applyBorder="1" applyAlignment="1">
      <alignment horizontal="left" vertical="center" indent="1"/>
    </xf>
    <xf numFmtId="0" fontId="23" fillId="4" borderId="2" xfId="4" applyNumberFormat="1" applyFont="1" applyFill="1" applyBorder="1" applyAlignment="1">
      <alignment vertical="center"/>
    </xf>
    <xf numFmtId="0" fontId="24" fillId="4" borderId="2" xfId="4" applyNumberFormat="1" applyFont="1" applyFill="1" applyBorder="1" applyAlignment="1">
      <alignment horizontal="left" vertical="center"/>
    </xf>
    <xf numFmtId="169" fontId="25" fillId="0" borderId="1" xfId="4" applyNumberFormat="1" applyFont="1" applyFill="1" applyBorder="1" applyAlignment="1">
      <alignment vertical="center"/>
    </xf>
    <xf numFmtId="0" fontId="26" fillId="0" borderId="1" xfId="4" applyFont="1" applyFill="1" applyBorder="1" applyAlignment="1">
      <alignment horizontal="left" vertical="center" indent="3"/>
    </xf>
    <xf numFmtId="169" fontId="25" fillId="0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3"/>
    </xf>
    <xf numFmtId="169" fontId="20" fillId="0" borderId="2" xfId="4" applyNumberFormat="1" applyFont="1" applyFill="1" applyBorder="1" applyAlignment="1">
      <alignment vertical="center"/>
    </xf>
    <xf numFmtId="0" fontId="20" fillId="0" borderId="2" xfId="4" applyFont="1" applyFill="1" applyBorder="1" applyAlignment="1">
      <alignment horizontal="left" vertical="center" indent="2"/>
    </xf>
    <xf numFmtId="169" fontId="27" fillId="0" borderId="0" xfId="4" applyNumberFormat="1" applyFont="1" applyFill="1" applyBorder="1" applyAlignment="1">
      <alignment vertical="center"/>
    </xf>
    <xf numFmtId="0" fontId="27" fillId="0" borderId="0" xfId="4" applyFont="1" applyFill="1" applyBorder="1" applyAlignment="1">
      <alignment horizontal="left" vertical="center" indent="3"/>
    </xf>
    <xf numFmtId="169" fontId="13" fillId="0" borderId="1" xfId="4" applyNumberFormat="1" applyFont="1" applyFill="1" applyBorder="1" applyAlignment="1">
      <alignment vertical="center"/>
    </xf>
    <xf numFmtId="0" fontId="13" fillId="0" borderId="1" xfId="4" applyFont="1" applyFill="1" applyBorder="1" applyAlignment="1">
      <alignment horizontal="left" vertical="center" indent="3"/>
    </xf>
    <xf numFmtId="169" fontId="13" fillId="0" borderId="0" xfId="4" applyNumberFormat="1" applyFont="1" applyFill="1" applyAlignment="1">
      <alignment vertical="center"/>
    </xf>
    <xf numFmtId="0" fontId="13" fillId="0" borderId="0" xfId="4" applyFont="1" applyFill="1" applyBorder="1" applyAlignment="1">
      <alignment horizontal="left" vertical="center" indent="3"/>
    </xf>
    <xf numFmtId="169" fontId="21" fillId="0" borderId="2" xfId="4" applyNumberFormat="1" applyFont="1" applyFill="1" applyBorder="1" applyAlignment="1">
      <alignment vertical="center"/>
    </xf>
    <xf numFmtId="0" fontId="21" fillId="0" borderId="2" xfId="4" applyFont="1" applyFill="1" applyBorder="1" applyAlignment="1">
      <alignment horizontal="left" vertical="center" indent="2"/>
    </xf>
    <xf numFmtId="169" fontId="21" fillId="0" borderId="0" xfId="4" applyNumberFormat="1" applyFont="1" applyFill="1" applyAlignment="1">
      <alignment vertical="center"/>
    </xf>
    <xf numFmtId="169" fontId="28" fillId="5" borderId="2" xfId="4" applyNumberFormat="1" applyFont="1" applyFill="1" applyBorder="1" applyAlignment="1">
      <alignment vertical="center"/>
    </xf>
    <xf numFmtId="0" fontId="29" fillId="5" borderId="2" xfId="4" applyFont="1" applyFill="1" applyBorder="1" applyAlignment="1">
      <alignment horizontal="left" vertical="center" indent="1"/>
    </xf>
    <xf numFmtId="0" fontId="24" fillId="4" borderId="2" xfId="4" applyFont="1" applyFill="1" applyBorder="1" applyAlignment="1">
      <alignment horizontal="left" vertical="center"/>
    </xf>
    <xf numFmtId="169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3"/>
    </xf>
    <xf numFmtId="169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3"/>
    </xf>
    <xf numFmtId="169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3"/>
    </xf>
    <xf numFmtId="169" fontId="30" fillId="0" borderId="2" xfId="4" applyNumberFormat="1" applyFont="1" applyFill="1" applyBorder="1" applyAlignment="1">
      <alignment vertical="center"/>
    </xf>
    <xf numFmtId="0" fontId="30" fillId="0" borderId="2" xfId="4" applyFont="1" applyFill="1" applyBorder="1" applyAlignment="1">
      <alignment horizontal="left" vertical="center" indent="2"/>
    </xf>
    <xf numFmtId="166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1"/>
    </xf>
    <xf numFmtId="166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1"/>
    </xf>
    <xf numFmtId="166" fontId="17" fillId="5" borderId="2" xfId="4" applyNumberFormat="1" applyFont="1" applyFill="1" applyBorder="1" applyAlignment="1">
      <alignment vertical="center"/>
    </xf>
    <xf numFmtId="165" fontId="30" fillId="0" borderId="1" xfId="4" applyNumberFormat="1" applyFont="1" applyFill="1" applyBorder="1" applyAlignment="1">
      <alignment vertical="center"/>
    </xf>
    <xf numFmtId="165" fontId="30" fillId="0" borderId="9" xfId="4" applyNumberFormat="1" applyFont="1" applyFill="1" applyBorder="1" applyAlignment="1">
      <alignment vertical="center"/>
    </xf>
    <xf numFmtId="165" fontId="17" fillId="5" borderId="2" xfId="4" applyNumberFormat="1" applyFont="1" applyFill="1" applyBorder="1" applyAlignment="1">
      <alignment vertical="center"/>
    </xf>
    <xf numFmtId="170" fontId="17" fillId="5" borderId="2" xfId="4" applyNumberFormat="1" applyFont="1" applyFill="1" applyBorder="1" applyAlignment="1">
      <alignment vertical="center"/>
    </xf>
    <xf numFmtId="171" fontId="31" fillId="0" borderId="0" xfId="4" applyNumberFormat="1" applyFont="1" applyAlignment="1">
      <alignment vertical="center"/>
    </xf>
    <xf numFmtId="0" fontId="31" fillId="2" borderId="0" xfId="4" applyFont="1" applyFill="1" applyBorder="1" applyAlignment="1">
      <alignment horizontal="right" vertical="center"/>
    </xf>
    <xf numFmtId="167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2"/>
    </xf>
    <xf numFmtId="167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2"/>
    </xf>
    <xf numFmtId="172" fontId="14" fillId="2" borderId="0" xfId="4" applyNumberFormat="1" applyFont="1" applyFill="1" applyBorder="1" applyAlignment="1">
      <alignment vertical="center"/>
    </xf>
    <xf numFmtId="0" fontId="14" fillId="2" borderId="0" xfId="4" applyFont="1" applyFill="1" applyBorder="1" applyAlignment="1">
      <alignment horizontal="left" vertical="center" indent="1"/>
    </xf>
    <xf numFmtId="0" fontId="18" fillId="5" borderId="2" xfId="4" applyFont="1" applyFill="1" applyBorder="1" applyAlignment="1">
      <alignment horizontal="left" vertical="center" indent="1"/>
    </xf>
    <xf numFmtId="166" fontId="20" fillId="2" borderId="1" xfId="1" applyNumberFormat="1" applyFont="1" applyFill="1" applyBorder="1" applyAlignment="1">
      <alignment vertical="center"/>
    </xf>
    <xf numFmtId="166" fontId="20" fillId="2" borderId="0" xfId="1" applyNumberFormat="1" applyFont="1" applyFill="1" applyBorder="1" applyAlignment="1">
      <alignment vertical="center"/>
    </xf>
    <xf numFmtId="0" fontId="20" fillId="0" borderId="0" xfId="4" applyFont="1" applyFill="1" applyBorder="1" applyAlignment="1">
      <alignment horizontal="left" vertical="center" indent="2"/>
    </xf>
    <xf numFmtId="166" fontId="21" fillId="2" borderId="10" xfId="1" applyNumberFormat="1" applyFont="1" applyFill="1" applyBorder="1" applyAlignment="1">
      <alignment vertical="center"/>
    </xf>
    <xf numFmtId="0" fontId="21" fillId="0" borderId="10" xfId="4" applyFont="1" applyFill="1" applyBorder="1" applyAlignment="1">
      <alignment horizontal="left" vertical="center" indent="2"/>
    </xf>
    <xf numFmtId="166" fontId="21" fillId="2" borderId="0" xfId="1" applyNumberFormat="1" applyFont="1" applyFill="1" applyBorder="1" applyAlignment="1">
      <alignment vertical="center"/>
    </xf>
    <xf numFmtId="166" fontId="21" fillId="2" borderId="9" xfId="1" applyNumberFormat="1" applyFont="1" applyFill="1" applyBorder="1" applyAlignment="1">
      <alignment vertical="center"/>
    </xf>
    <xf numFmtId="0" fontId="21" fillId="0" borderId="9" xfId="4" applyFont="1" applyFill="1" applyBorder="1" applyAlignment="1">
      <alignment horizontal="left" vertical="center" indent="2"/>
    </xf>
    <xf numFmtId="166" fontId="22" fillId="5" borderId="9" xfId="1" applyNumberFormat="1" applyFont="1" applyFill="1" applyBorder="1" applyAlignment="1">
      <alignment vertical="center"/>
    </xf>
    <xf numFmtId="10" fontId="25" fillId="2" borderId="0" xfId="4" applyNumberFormat="1" applyFont="1" applyFill="1" applyAlignment="1">
      <alignment vertical="center"/>
    </xf>
    <xf numFmtId="0" fontId="25" fillId="2" borderId="0" xfId="4" applyFont="1" applyFill="1" applyAlignment="1">
      <alignment vertical="center"/>
    </xf>
    <xf numFmtId="165" fontId="23" fillId="4" borderId="2" xfId="4" applyNumberFormat="1" applyFont="1" applyFill="1" applyBorder="1" applyAlignment="1">
      <alignment vertical="center"/>
    </xf>
    <xf numFmtId="0" fontId="32" fillId="4" borderId="2" xfId="4" applyFont="1" applyFill="1" applyBorder="1" applyAlignment="1">
      <alignment horizontal="left" vertical="center"/>
    </xf>
    <xf numFmtId="0" fontId="17" fillId="2" borderId="0" xfId="4" applyFont="1" applyFill="1" applyAlignment="1">
      <alignment vertical="center"/>
    </xf>
    <xf numFmtId="168" fontId="33" fillId="0" borderId="1" xfId="1" applyNumberFormat="1" applyFont="1" applyFill="1" applyBorder="1" applyAlignment="1">
      <alignment vertical="center"/>
    </xf>
    <xf numFmtId="0" fontId="33" fillId="0" borderId="1" xfId="4" applyFont="1" applyFill="1" applyBorder="1" applyAlignment="1">
      <alignment horizontal="left" vertical="center" indent="3"/>
    </xf>
    <xf numFmtId="168" fontId="33" fillId="0" borderId="0" xfId="1" applyNumberFormat="1" applyFont="1" applyFill="1" applyBorder="1" applyAlignment="1">
      <alignment vertical="center"/>
    </xf>
    <xf numFmtId="0" fontId="33" fillId="0" borderId="0" xfId="4" applyFont="1" applyFill="1" applyBorder="1" applyAlignment="1">
      <alignment horizontal="left" vertical="center" indent="3"/>
    </xf>
    <xf numFmtId="168" fontId="20" fillId="2" borderId="0" xfId="1" applyNumberFormat="1" applyFont="1" applyFill="1" applyBorder="1" applyAlignment="1">
      <alignment vertical="center"/>
    </xf>
    <xf numFmtId="168" fontId="21" fillId="2" borderId="10" xfId="1" applyNumberFormat="1" applyFont="1" applyFill="1" applyBorder="1" applyAlignment="1">
      <alignment vertical="center"/>
    </xf>
    <xf numFmtId="168" fontId="21" fillId="2" borderId="0" xfId="1" applyNumberFormat="1" applyFont="1" applyFill="1" applyBorder="1" applyAlignment="1">
      <alignment vertical="center"/>
    </xf>
    <xf numFmtId="168" fontId="21" fillId="2" borderId="9" xfId="1" applyNumberFormat="1" applyFont="1" applyFill="1" applyBorder="1" applyAlignment="1">
      <alignment vertical="center"/>
    </xf>
    <xf numFmtId="10" fontId="14" fillId="2" borderId="0" xfId="4" applyNumberFormat="1" applyFont="1" applyFill="1" applyAlignment="1">
      <alignment vertical="center"/>
    </xf>
    <xf numFmtId="169" fontId="34" fillId="0" borderId="1" xfId="4" applyNumberFormat="1" applyFont="1" applyFill="1" applyBorder="1" applyAlignment="1">
      <alignment vertical="center"/>
    </xf>
    <xf numFmtId="0" fontId="34" fillId="0" borderId="1" xfId="4" applyFont="1" applyFill="1" applyBorder="1" applyAlignment="1">
      <alignment horizontal="left" vertical="center" indent="3"/>
    </xf>
    <xf numFmtId="0" fontId="27" fillId="0" borderId="0" xfId="4" applyFont="1" applyFill="1" applyBorder="1" applyAlignment="1">
      <alignment horizontal="left" vertical="center" indent="4"/>
    </xf>
    <xf numFmtId="169" fontId="34" fillId="0" borderId="0" xfId="4" applyNumberFormat="1" applyFont="1" applyFill="1" applyBorder="1" applyAlignment="1">
      <alignment vertical="center"/>
    </xf>
    <xf numFmtId="0" fontId="34" fillId="0" borderId="0" xfId="4" applyFont="1" applyFill="1" applyBorder="1" applyAlignment="1">
      <alignment horizontal="left" vertical="center" indent="3"/>
    </xf>
    <xf numFmtId="169" fontId="25" fillId="2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4"/>
    </xf>
    <xf numFmtId="169" fontId="20" fillId="0" borderId="4" xfId="4" applyNumberFormat="1" applyFont="1" applyBorder="1" applyAlignment="1">
      <alignment vertical="center"/>
    </xf>
    <xf numFmtId="0" fontId="20" fillId="0" borderId="4" xfId="4" applyFont="1" applyFill="1" applyBorder="1" applyAlignment="1">
      <alignment horizontal="left" vertical="center" indent="2"/>
    </xf>
    <xf numFmtId="169" fontId="13" fillId="0" borderId="0" xfId="4" applyNumberFormat="1" applyFont="1" applyFill="1" applyBorder="1" applyAlignment="1">
      <alignment vertical="center"/>
    </xf>
    <xf numFmtId="169" fontId="21" fillId="0" borderId="10" xfId="4" applyNumberFormat="1" applyFont="1" applyFill="1" applyBorder="1" applyAlignment="1">
      <alignment vertical="center"/>
    </xf>
    <xf numFmtId="169" fontId="21" fillId="0" borderId="0" xfId="4" applyNumberFormat="1" applyFont="1" applyFill="1" applyBorder="1" applyAlignment="1">
      <alignment vertical="center"/>
    </xf>
    <xf numFmtId="169" fontId="21" fillId="0" borderId="9" xfId="4" applyNumberFormat="1" applyFont="1" applyFill="1" applyBorder="1" applyAlignment="1">
      <alignment vertical="center"/>
    </xf>
    <xf numFmtId="173" fontId="14" fillId="0" borderId="0" xfId="4" applyNumberFormat="1" applyFont="1" applyFill="1" applyBorder="1" applyAlignment="1">
      <alignment vertical="center"/>
    </xf>
    <xf numFmtId="0" fontId="14" fillId="0" borderId="0" xfId="4" applyFont="1" applyFill="1" applyBorder="1" applyAlignment="1">
      <alignment horizontal="left" vertical="center" indent="3"/>
    </xf>
    <xf numFmtId="0" fontId="14" fillId="0" borderId="0" xfId="4" applyNumberFormat="1" applyFont="1" applyFill="1" applyBorder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3"/>
    </xf>
    <xf numFmtId="165" fontId="20" fillId="2" borderId="1" xfId="1" applyNumberFormat="1" applyFont="1" applyFill="1" applyBorder="1" applyAlignment="1">
      <alignment vertical="center"/>
    </xf>
    <xf numFmtId="165" fontId="20" fillId="2" borderId="0" xfId="1" applyNumberFormat="1" applyFont="1" applyFill="1" applyBorder="1" applyAlignment="1">
      <alignment vertical="center"/>
    </xf>
    <xf numFmtId="165" fontId="21" fillId="2" borderId="10" xfId="1" applyNumberFormat="1" applyFont="1" applyFill="1" applyBorder="1" applyAlignment="1">
      <alignment vertical="center"/>
    </xf>
    <xf numFmtId="165" fontId="21" fillId="2" borderId="0" xfId="1" applyNumberFormat="1" applyFont="1" applyFill="1" applyBorder="1" applyAlignment="1">
      <alignment vertical="center"/>
    </xf>
    <xf numFmtId="165" fontId="21" fillId="2" borderId="9" xfId="1" applyNumberFormat="1" applyFont="1" applyFill="1" applyBorder="1" applyAlignment="1">
      <alignment vertical="center"/>
    </xf>
    <xf numFmtId="165" fontId="22" fillId="5" borderId="9" xfId="1" applyNumberFormat="1" applyFont="1" applyFill="1" applyBorder="1" applyAlignment="1">
      <alignment vertical="center"/>
    </xf>
    <xf numFmtId="168" fontId="35" fillId="0" borderId="1" xfId="1" applyNumberFormat="1" applyFont="1" applyFill="1" applyBorder="1" applyAlignment="1">
      <alignment vertical="center"/>
    </xf>
    <xf numFmtId="168" fontId="33" fillId="0" borderId="10" xfId="1" applyNumberFormat="1" applyFont="1" applyFill="1" applyBorder="1" applyAlignment="1">
      <alignment vertical="center"/>
    </xf>
    <xf numFmtId="0" fontId="33" fillId="0" borderId="10" xfId="4" applyFont="1" applyFill="1" applyBorder="1" applyAlignment="1">
      <alignment horizontal="left" vertical="center" indent="3"/>
    </xf>
    <xf numFmtId="168" fontId="20" fillId="2" borderId="3" xfId="1" applyNumberFormat="1" applyFont="1" applyFill="1" applyBorder="1" applyAlignment="1">
      <alignment vertical="center"/>
    </xf>
    <xf numFmtId="0" fontId="20" fillId="0" borderId="3" xfId="4" applyFont="1" applyFill="1" applyBorder="1" applyAlignment="1">
      <alignment horizontal="left" vertical="center" indent="2"/>
    </xf>
    <xf numFmtId="169" fontId="30" fillId="0" borderId="8" xfId="4" applyNumberFormat="1" applyFont="1" applyFill="1" applyBorder="1" applyAlignment="1">
      <alignment vertical="center"/>
    </xf>
    <xf numFmtId="0" fontId="30" fillId="0" borderId="8" xfId="4" applyFont="1" applyFill="1" applyBorder="1" applyAlignment="1">
      <alignment horizontal="left" vertical="center" indent="2"/>
    </xf>
    <xf numFmtId="166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2"/>
    </xf>
    <xf numFmtId="0" fontId="30" fillId="0" borderId="0" xfId="4" applyFont="1" applyFill="1" applyBorder="1" applyAlignment="1">
      <alignment horizontal="left" vertical="center" indent="1"/>
    </xf>
    <xf numFmtId="166" fontId="17" fillId="5" borderId="0" xfId="4" applyNumberFormat="1" applyFont="1" applyFill="1" applyBorder="1" applyAlignment="1">
      <alignment vertical="center"/>
    </xf>
    <xf numFmtId="165" fontId="30" fillId="0" borderId="0" xfId="4" applyNumberFormat="1" applyFont="1" applyFill="1" applyBorder="1" applyAlignment="1">
      <alignment vertical="center"/>
    </xf>
    <xf numFmtId="165" fontId="17" fillId="5" borderId="0" xfId="4" applyNumberFormat="1" applyFont="1" applyFill="1" applyBorder="1" applyAlignment="1">
      <alignment vertical="center"/>
    </xf>
    <xf numFmtId="0" fontId="18" fillId="5" borderId="9" xfId="4" applyFont="1" applyFill="1" applyBorder="1" applyAlignment="1">
      <alignment horizontal="left" vertical="center"/>
    </xf>
    <xf numFmtId="170" fontId="30" fillId="0" borderId="1" xfId="4" applyNumberFormat="1" applyFont="1" applyFill="1" applyBorder="1" applyAlignment="1">
      <alignment vertical="center"/>
    </xf>
    <xf numFmtId="170" fontId="30" fillId="0" borderId="0" xfId="4" applyNumberFormat="1" applyFont="1" applyFill="1" applyBorder="1" applyAlignment="1">
      <alignment vertical="center"/>
    </xf>
    <xf numFmtId="170" fontId="30" fillId="0" borderId="9" xfId="4" applyNumberFormat="1" applyFont="1" applyFill="1" applyBorder="1" applyAlignment="1">
      <alignment vertical="center"/>
    </xf>
    <xf numFmtId="165" fontId="17" fillId="5" borderId="9" xfId="4" applyNumberFormat="1" applyFont="1" applyFill="1" applyBorder="1" applyAlignment="1">
      <alignment vertical="center"/>
    </xf>
    <xf numFmtId="167" fontId="30" fillId="0" borderId="0" xfId="4" applyNumberFormat="1" applyFont="1" applyFill="1" applyBorder="1" applyAlignment="1">
      <alignment vertical="center"/>
    </xf>
    <xf numFmtId="167" fontId="17" fillId="5" borderId="9" xfId="4" applyNumberFormat="1" applyFont="1" applyFill="1" applyBorder="1" applyAlignment="1">
      <alignment vertical="center"/>
    </xf>
    <xf numFmtId="0" fontId="19" fillId="5" borderId="9" xfId="4" applyFont="1" applyFill="1" applyBorder="1" applyAlignment="1">
      <alignment horizontal="left" vertical="center" indent="1"/>
    </xf>
    <xf numFmtId="3" fontId="14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0" fontId="14" fillId="0" borderId="0" xfId="4" applyNumberFormat="1" applyFont="1" applyFill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5"/>
    </xf>
    <xf numFmtId="0" fontId="14" fillId="0" borderId="0" xfId="1" applyNumberFormat="1" applyFont="1" applyFill="1" applyBorder="1" applyAlignment="1">
      <alignment horizontal="center" vertical="center"/>
    </xf>
    <xf numFmtId="165" fontId="36" fillId="4" borderId="2" xfId="4" applyNumberFormat="1" applyFont="1" applyFill="1" applyBorder="1" applyAlignment="1">
      <alignment vertical="center"/>
    </xf>
    <xf numFmtId="168" fontId="34" fillId="0" borderId="1" xfId="4" applyNumberFormat="1" applyFont="1" applyFill="1" applyBorder="1" applyAlignment="1">
      <alignment vertical="center"/>
    </xf>
    <xf numFmtId="168" fontId="34" fillId="0" borderId="0" xfId="4" applyNumberFormat="1" applyFont="1" applyFill="1" applyBorder="1" applyAlignment="1">
      <alignment vertical="center"/>
    </xf>
    <xf numFmtId="168" fontId="20" fillId="0" borderId="0" xfId="4" applyNumberFormat="1" applyFont="1" applyFill="1" applyBorder="1" applyAlignment="1">
      <alignment vertical="center"/>
    </xf>
    <xf numFmtId="168" fontId="21" fillId="0" borderId="10" xfId="4" applyNumberFormat="1" applyFont="1" applyFill="1" applyBorder="1" applyAlignment="1">
      <alignment vertical="center"/>
    </xf>
    <xf numFmtId="168" fontId="21" fillId="0" borderId="0" xfId="4" applyNumberFormat="1" applyFont="1" applyFill="1" applyBorder="1" applyAlignment="1">
      <alignment vertical="center"/>
    </xf>
    <xf numFmtId="168" fontId="21" fillId="0" borderId="9" xfId="4" applyNumberFormat="1" applyFont="1" applyFill="1" applyBorder="1" applyAlignment="1">
      <alignment vertical="center"/>
    </xf>
    <xf numFmtId="169" fontId="20" fillId="0" borderId="4" xfId="4" applyNumberFormat="1" applyFont="1" applyFill="1" applyBorder="1" applyAlignment="1">
      <alignment vertical="center"/>
    </xf>
    <xf numFmtId="172" fontId="25" fillId="2" borderId="0" xfId="4" applyNumberFormat="1" applyFont="1" applyFill="1" applyBorder="1" applyAlignment="1">
      <alignment vertical="center"/>
    </xf>
    <xf numFmtId="172" fontId="20" fillId="0" borderId="4" xfId="4" applyNumberFormat="1" applyFont="1" applyFill="1" applyBorder="1" applyAlignment="1">
      <alignment vertical="center"/>
    </xf>
    <xf numFmtId="172" fontId="25" fillId="0" borderId="1" xfId="1" applyNumberFormat="1" applyFont="1" applyFill="1" applyBorder="1" applyAlignment="1">
      <alignment horizontal="right" vertical="center"/>
    </xf>
    <xf numFmtId="172" fontId="25" fillId="0" borderId="0" xfId="1" applyNumberFormat="1" applyFont="1" applyFill="1" applyBorder="1" applyAlignment="1">
      <alignment horizontal="right" vertical="center"/>
    </xf>
    <xf numFmtId="168" fontId="35" fillId="0" borderId="8" xfId="1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1"/>
    </xf>
    <xf numFmtId="166" fontId="17" fillId="5" borderId="9" xfId="4" applyNumberFormat="1" applyFont="1" applyFill="1" applyBorder="1" applyAlignment="1">
      <alignment vertical="center"/>
    </xf>
    <xf numFmtId="170" fontId="17" fillId="5" borderId="9" xfId="4" applyNumberFormat="1" applyFont="1" applyFill="1" applyBorder="1" applyAlignment="1">
      <alignment vertical="center"/>
    </xf>
    <xf numFmtId="167" fontId="30" fillId="2" borderId="1" xfId="4" applyNumberFormat="1" applyFont="1" applyFill="1" applyBorder="1" applyAlignment="1">
      <alignment vertical="center"/>
    </xf>
    <xf numFmtId="167" fontId="30" fillId="2" borderId="0" xfId="4" applyNumberFormat="1" applyFont="1" applyFill="1" applyBorder="1" applyAlignment="1">
      <alignment vertical="center"/>
    </xf>
    <xf numFmtId="167" fontId="30" fillId="2" borderId="9" xfId="4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2"/>
    </xf>
    <xf numFmtId="3" fontId="17" fillId="4" borderId="2" xfId="4" applyNumberFormat="1" applyFont="1" applyFill="1" applyBorder="1" applyAlignment="1">
      <alignment vertical="center"/>
    </xf>
    <xf numFmtId="169" fontId="30" fillId="2" borderId="1" xfId="4" applyNumberFormat="1" applyFont="1" applyFill="1" applyBorder="1" applyAlignment="1">
      <alignment vertical="center"/>
    </xf>
    <xf numFmtId="169" fontId="30" fillId="2" borderId="0" xfId="4" applyNumberFormat="1" applyFont="1" applyFill="1" applyBorder="1" applyAlignment="1">
      <alignment vertical="center"/>
    </xf>
    <xf numFmtId="169" fontId="30" fillId="2" borderId="9" xfId="4" applyNumberFormat="1" applyFont="1" applyFill="1" applyBorder="1" applyAlignment="1">
      <alignment vertical="center"/>
    </xf>
    <xf numFmtId="0" fontId="30" fillId="0" borderId="1" xfId="4" applyFont="1" applyBorder="1" applyAlignment="1">
      <alignment horizontal="left" vertical="center" indent="1"/>
    </xf>
    <xf numFmtId="0" fontId="30" fillId="0" borderId="0" xfId="4" applyFont="1" applyBorder="1" applyAlignment="1">
      <alignment horizontal="left" vertical="center" indent="1"/>
    </xf>
    <xf numFmtId="0" fontId="30" fillId="2" borderId="1" xfId="4" applyFont="1" applyFill="1" applyBorder="1" applyAlignment="1">
      <alignment horizontal="left" vertical="center" indent="1"/>
    </xf>
    <xf numFmtId="166" fontId="20" fillId="0" borderId="1" xfId="1" applyNumberFormat="1" applyFont="1" applyBorder="1" applyAlignment="1">
      <alignment vertical="center"/>
    </xf>
    <xf numFmtId="166" fontId="20" fillId="0" borderId="0" xfId="1" applyNumberFormat="1" applyFont="1" applyBorder="1" applyAlignment="1">
      <alignment vertical="center"/>
    </xf>
    <xf numFmtId="166" fontId="20" fillId="0" borderId="0" xfId="1" applyNumberFormat="1" applyFont="1" applyFill="1" applyBorder="1" applyAlignment="1">
      <alignment vertical="center"/>
    </xf>
    <xf numFmtId="166" fontId="21" fillId="0" borderId="10" xfId="1" applyNumberFormat="1" applyFont="1" applyFill="1" applyBorder="1" applyAlignment="1">
      <alignment vertical="center"/>
    </xf>
    <xf numFmtId="166" fontId="21" fillId="0" borderId="0" xfId="1" applyNumberFormat="1" applyFont="1" applyFill="1" applyBorder="1" applyAlignment="1">
      <alignment vertical="center"/>
    </xf>
    <xf numFmtId="166" fontId="21" fillId="0" borderId="9" xfId="1" applyNumberFormat="1" applyFont="1" applyFill="1" applyBorder="1" applyAlignment="1">
      <alignment vertical="center"/>
    </xf>
    <xf numFmtId="166" fontId="22" fillId="5" borderId="2" xfId="1" applyNumberFormat="1" applyFont="1" applyFill="1" applyBorder="1" applyAlignment="1">
      <alignment vertical="center"/>
    </xf>
    <xf numFmtId="166" fontId="30" fillId="0" borderId="4" xfId="1" applyNumberFormat="1" applyFont="1" applyBorder="1" applyAlignment="1">
      <alignment vertical="center"/>
    </xf>
    <xf numFmtId="0" fontId="30" fillId="0" borderId="4" xfId="4" applyFont="1" applyFill="1" applyBorder="1" applyAlignment="1">
      <alignment horizontal="left" vertical="center" indent="2"/>
    </xf>
    <xf numFmtId="0" fontId="36" fillId="4" borderId="2" xfId="4" applyNumberFormat="1" applyFont="1" applyFill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34" fillId="0" borderId="0" xfId="1" applyNumberFormat="1" applyFont="1" applyFill="1" applyBorder="1" applyAlignment="1">
      <alignment vertical="center"/>
    </xf>
    <xf numFmtId="168" fontId="20" fillId="0" borderId="0" xfId="1" applyNumberFormat="1" applyFont="1" applyBorder="1" applyAlignment="1">
      <alignment vertical="center"/>
    </xf>
    <xf numFmtId="168" fontId="20" fillId="0" borderId="0" xfId="1" applyNumberFormat="1" applyFont="1" applyFill="1" applyBorder="1" applyAlignment="1">
      <alignment vertical="center"/>
    </xf>
    <xf numFmtId="168" fontId="21" fillId="0" borderId="10" xfId="1" applyNumberFormat="1" applyFont="1" applyFill="1" applyBorder="1" applyAlignment="1">
      <alignment vertical="center"/>
    </xf>
    <xf numFmtId="168" fontId="21" fillId="0" borderId="0" xfId="1" applyNumberFormat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vertical="center"/>
    </xf>
    <xf numFmtId="168" fontId="30" fillId="0" borderId="4" xfId="1" applyNumberFormat="1" applyFont="1" applyBorder="1" applyAlignment="1">
      <alignment vertical="center"/>
    </xf>
    <xf numFmtId="169" fontId="20" fillId="0" borderId="8" xfId="4" applyNumberFormat="1" applyFont="1" applyBorder="1" applyAlignment="1">
      <alignment vertical="center"/>
    </xf>
    <xf numFmtId="0" fontId="20" fillId="0" borderId="8" xfId="4" applyFont="1" applyFill="1" applyBorder="1" applyAlignment="1">
      <alignment horizontal="left" vertical="center" indent="2"/>
    </xf>
    <xf numFmtId="169" fontId="37" fillId="2" borderId="0" xfId="4" applyNumberFormat="1" applyFont="1" applyFill="1" applyBorder="1" applyAlignment="1">
      <alignment vertical="center"/>
    </xf>
    <xf numFmtId="0" fontId="37" fillId="0" borderId="0" xfId="4" applyFont="1" applyFill="1" applyBorder="1" applyAlignment="1">
      <alignment horizontal="left" vertical="center" indent="3"/>
    </xf>
    <xf numFmtId="169" fontId="30" fillId="0" borderId="4" xfId="4" applyNumberFormat="1" applyFont="1" applyBorder="1" applyAlignment="1">
      <alignment vertical="center"/>
    </xf>
    <xf numFmtId="165" fontId="20" fillId="0" borderId="1" xfId="1" applyNumberFormat="1" applyFont="1" applyBorder="1" applyAlignment="1">
      <alignment vertical="center"/>
    </xf>
    <xf numFmtId="165" fontId="20" fillId="0" borderId="0" xfId="1" applyNumberFormat="1" applyFont="1" applyBorder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165" fontId="21" fillId="0" borderId="10" xfId="1" applyNumberFormat="1" applyFont="1" applyFill="1" applyBorder="1" applyAlignment="1">
      <alignment vertical="center"/>
    </xf>
    <xf numFmtId="165" fontId="21" fillId="0" borderId="0" xfId="1" applyNumberFormat="1" applyFont="1" applyFill="1" applyBorder="1" applyAlignment="1">
      <alignment vertical="center"/>
    </xf>
    <xf numFmtId="165" fontId="21" fillId="0" borderId="9" xfId="1" applyNumberFormat="1" applyFont="1" applyFill="1" applyBorder="1" applyAlignment="1">
      <alignment vertical="center"/>
    </xf>
    <xf numFmtId="165" fontId="22" fillId="5" borderId="2" xfId="1" applyNumberFormat="1" applyFont="1" applyFill="1" applyBorder="1" applyAlignment="1">
      <alignment vertical="center"/>
    </xf>
    <xf numFmtId="165" fontId="30" fillId="0" borderId="4" xfId="1" applyNumberFormat="1" applyFont="1" applyBorder="1" applyAlignment="1">
      <alignment vertical="center"/>
    </xf>
    <xf numFmtId="169" fontId="20" fillId="0" borderId="3" xfId="4" applyNumberFormat="1" applyFont="1" applyBorder="1" applyAlignment="1">
      <alignment vertical="center"/>
    </xf>
    <xf numFmtId="0" fontId="30" fillId="2" borderId="0" xfId="4" applyFont="1" applyFill="1" applyBorder="1" applyAlignment="1">
      <alignment horizontal="left" vertical="center" wrapText="1" indent="1"/>
    </xf>
    <xf numFmtId="0" fontId="30" fillId="2" borderId="9" xfId="4" applyFont="1" applyFill="1" applyBorder="1" applyAlignment="1">
      <alignment horizontal="left" vertical="center" indent="1"/>
    </xf>
    <xf numFmtId="166" fontId="20" fillId="0" borderId="1" xfId="1" applyNumberFormat="1" applyFont="1" applyFill="1" applyBorder="1" applyAlignment="1">
      <alignment vertical="center"/>
    </xf>
    <xf numFmtId="168" fontId="34" fillId="0" borderId="0" xfId="1" applyNumberFormat="1" applyFont="1" applyBorder="1" applyAlignment="1">
      <alignment vertical="center"/>
    </xf>
    <xf numFmtId="168" fontId="34" fillId="0" borderId="1" xfId="1" applyNumberFormat="1" applyFont="1" applyBorder="1" applyAlignment="1">
      <alignment vertical="center"/>
    </xf>
    <xf numFmtId="169" fontId="34" fillId="0" borderId="0" xfId="4" applyNumberFormat="1" applyFont="1" applyBorder="1" applyAlignment="1">
      <alignment vertical="center"/>
    </xf>
    <xf numFmtId="169" fontId="34" fillId="0" borderId="1" xfId="4" applyNumberFormat="1" applyFont="1" applyBorder="1" applyAlignment="1">
      <alignment vertical="center"/>
    </xf>
    <xf numFmtId="0" fontId="27" fillId="0" borderId="0" xfId="4" applyFont="1" applyFill="1" applyBorder="1" applyAlignment="1">
      <alignment horizontal="left" vertical="center" indent="5"/>
    </xf>
    <xf numFmtId="172" fontId="34" fillId="0" borderId="0" xfId="4" applyNumberFormat="1" applyFont="1" applyFill="1" applyBorder="1" applyAlignment="1">
      <alignment vertical="center"/>
    </xf>
    <xf numFmtId="165" fontId="20" fillId="0" borderId="1" xfId="1" applyNumberFormat="1" applyFont="1" applyFill="1" applyBorder="1" applyAlignment="1">
      <alignment vertical="center"/>
    </xf>
    <xf numFmtId="0" fontId="32" fillId="4" borderId="2" xfId="4" applyNumberFormat="1" applyFont="1" applyFill="1" applyBorder="1" applyAlignment="1">
      <alignment horizontal="left" vertical="center"/>
    </xf>
    <xf numFmtId="172" fontId="14" fillId="2" borderId="1" xfId="4" applyNumberFormat="1" applyFont="1" applyFill="1" applyBorder="1" applyAlignment="1">
      <alignment vertical="center"/>
    </xf>
    <xf numFmtId="0" fontId="30" fillId="2" borderId="0" xfId="4" applyFont="1" applyFill="1" applyBorder="1" applyAlignment="1">
      <alignment horizontal="left" vertical="center" indent="2"/>
    </xf>
    <xf numFmtId="0" fontId="30" fillId="2" borderId="0" xfId="4" applyFont="1" applyFill="1" applyBorder="1" applyAlignment="1">
      <alignment horizontal="left" vertical="center" indent="1"/>
    </xf>
    <xf numFmtId="1" fontId="14" fillId="2" borderId="9" xfId="4" applyNumberFormat="1" applyFont="1" applyFill="1" applyBorder="1" applyAlignment="1">
      <alignment vertical="center"/>
    </xf>
    <xf numFmtId="172" fontId="14" fillId="0" borderId="9" xfId="4" applyNumberFormat="1" applyFont="1" applyBorder="1" applyAlignment="1">
      <alignment vertical="center"/>
    </xf>
    <xf numFmtId="166" fontId="20" fillId="0" borderId="1" xfId="4" applyNumberFormat="1" applyFont="1" applyBorder="1" applyAlignment="1">
      <alignment vertical="center"/>
    </xf>
    <xf numFmtId="166" fontId="21" fillId="0" borderId="10" xfId="4" applyNumberFormat="1" applyFont="1" applyFill="1" applyBorder="1" applyAlignment="1">
      <alignment vertical="center"/>
    </xf>
    <xf numFmtId="166" fontId="21" fillId="0" borderId="0" xfId="4" applyNumberFormat="1" applyFont="1" applyFill="1" applyBorder="1" applyAlignment="1">
      <alignment vertical="center"/>
    </xf>
    <xf numFmtId="166" fontId="21" fillId="0" borderId="9" xfId="4" applyNumberFormat="1" applyFont="1" applyFill="1" applyBorder="1" applyAlignment="1">
      <alignment vertical="center"/>
    </xf>
    <xf numFmtId="168" fontId="20" fillId="0" borderId="1" xfId="4" applyNumberFormat="1" applyFont="1" applyBorder="1" applyAlignment="1">
      <alignment vertical="center"/>
    </xf>
    <xf numFmtId="168" fontId="20" fillId="0" borderId="1" xfId="1" applyNumberFormat="1" applyFont="1" applyFill="1" applyBorder="1" applyAlignment="1">
      <alignment vertical="center"/>
    </xf>
    <xf numFmtId="169" fontId="20" fillId="0" borderId="8" xfId="4" applyNumberFormat="1" applyFont="1" applyFill="1" applyBorder="1" applyAlignment="1">
      <alignment vertical="center"/>
    </xf>
    <xf numFmtId="165" fontId="20" fillId="0" borderId="1" xfId="4" applyNumberFormat="1" applyFont="1" applyBorder="1" applyAlignment="1">
      <alignment vertical="center"/>
    </xf>
    <xf numFmtId="165" fontId="21" fillId="0" borderId="10" xfId="4" applyNumberFormat="1" applyFont="1" applyFill="1" applyBorder="1" applyAlignment="1">
      <alignment vertical="center"/>
    </xf>
    <xf numFmtId="165" fontId="21" fillId="0" borderId="0" xfId="4" applyNumberFormat="1" applyFont="1" applyFill="1" applyBorder="1" applyAlignment="1">
      <alignment vertical="center"/>
    </xf>
    <xf numFmtId="165" fontId="21" fillId="0" borderId="9" xfId="4" applyNumberFormat="1" applyFont="1" applyFill="1" applyBorder="1" applyAlignment="1">
      <alignment vertical="center"/>
    </xf>
    <xf numFmtId="166" fontId="17" fillId="5" borderId="1" xfId="4" applyNumberFormat="1" applyFont="1" applyFill="1" applyBorder="1" applyAlignment="1">
      <alignment vertical="center"/>
    </xf>
    <xf numFmtId="0" fontId="18" fillId="5" borderId="1" xfId="4" applyFont="1" applyFill="1" applyBorder="1" applyAlignment="1">
      <alignment horizontal="left" vertical="center"/>
    </xf>
    <xf numFmtId="167" fontId="17" fillId="5" borderId="0" xfId="4" applyNumberFormat="1" applyFont="1" applyFill="1" applyBorder="1" applyAlignment="1">
      <alignment vertical="center"/>
    </xf>
    <xf numFmtId="0" fontId="18" fillId="5" borderId="0" xfId="4" applyFont="1" applyFill="1" applyBorder="1" applyAlignment="1">
      <alignment horizontal="left" vertical="center"/>
    </xf>
    <xf numFmtId="167" fontId="17" fillId="4" borderId="1" xfId="4" applyNumberFormat="1" applyFont="1" applyFill="1" applyBorder="1" applyAlignment="1">
      <alignment vertical="center"/>
    </xf>
    <xf numFmtId="0" fontId="18" fillId="4" borderId="1" xfId="4" applyFont="1" applyFill="1" applyBorder="1" applyAlignment="1">
      <alignment horizontal="left" vertical="center"/>
    </xf>
    <xf numFmtId="167" fontId="17" fillId="5" borderId="10" xfId="4" applyNumberFormat="1" applyFont="1" applyFill="1" applyBorder="1" applyAlignment="1">
      <alignment vertical="center"/>
    </xf>
    <xf numFmtId="0" fontId="18" fillId="5" borderId="10" xfId="4" applyFont="1" applyFill="1" applyBorder="1" applyAlignment="1">
      <alignment horizontal="left" vertical="center" indent="1"/>
    </xf>
    <xf numFmtId="167" fontId="17" fillId="5" borderId="3" xfId="4" applyNumberFormat="1" applyFont="1" applyFill="1" applyBorder="1" applyAlignment="1">
      <alignment vertical="center"/>
    </xf>
    <xf numFmtId="0" fontId="18" fillId="5" borderId="3" xfId="4" applyFont="1" applyFill="1" applyBorder="1" applyAlignment="1">
      <alignment horizontal="left" vertical="center" indent="1"/>
    </xf>
    <xf numFmtId="167" fontId="17" fillId="4" borderId="9" xfId="4" applyNumberFormat="1" applyFont="1" applyFill="1" applyBorder="1" applyAlignment="1">
      <alignment vertical="center"/>
    </xf>
    <xf numFmtId="0" fontId="18" fillId="4" borderId="9" xfId="4" applyFont="1" applyFill="1" applyBorder="1" applyAlignment="1">
      <alignment horizontal="left" vertical="center"/>
    </xf>
    <xf numFmtId="166" fontId="20" fillId="0" borderId="1" xfId="4" applyNumberFormat="1" applyFont="1" applyFill="1" applyBorder="1" applyAlignment="1">
      <alignment vertical="center"/>
    </xf>
    <xf numFmtId="166" fontId="20" fillId="0" borderId="0" xfId="4" applyNumberFormat="1" applyFont="1" applyFill="1" applyBorder="1" applyAlignment="1">
      <alignment vertical="center"/>
    </xf>
    <xf numFmtId="165" fontId="38" fillId="4" borderId="2" xfId="4" applyNumberFormat="1" applyFont="1" applyFill="1" applyBorder="1" applyAlignment="1">
      <alignment vertical="center"/>
    </xf>
    <xf numFmtId="169" fontId="34" fillId="0" borderId="4" xfId="4" applyNumberFormat="1" applyFont="1" applyFill="1" applyBorder="1" applyAlignment="1">
      <alignment vertical="center"/>
    </xf>
    <xf numFmtId="0" fontId="34" fillId="0" borderId="4" xfId="4" applyFont="1" applyFill="1" applyBorder="1" applyAlignment="1">
      <alignment horizontal="left" vertical="center" indent="3"/>
    </xf>
    <xf numFmtId="169" fontId="34" fillId="0" borderId="10" xfId="4" applyNumberFormat="1" applyFont="1" applyFill="1" applyBorder="1" applyAlignment="1">
      <alignment vertical="center"/>
    </xf>
    <xf numFmtId="0" fontId="34" fillId="0" borderId="10" xfId="4" applyFont="1" applyFill="1" applyBorder="1" applyAlignment="1">
      <alignment horizontal="left" vertical="center" indent="3"/>
    </xf>
    <xf numFmtId="169" fontId="34" fillId="0" borderId="3" xfId="4" applyNumberFormat="1" applyFont="1" applyFill="1" applyBorder="1" applyAlignment="1">
      <alignment vertical="center"/>
    </xf>
    <xf numFmtId="0" fontId="34" fillId="0" borderId="3" xfId="4" applyFont="1" applyFill="1" applyBorder="1" applyAlignment="1">
      <alignment horizontal="left" vertical="center" indent="3"/>
    </xf>
    <xf numFmtId="165" fontId="20" fillId="0" borderId="1" xfId="4" applyNumberFormat="1" applyFont="1" applyFill="1" applyBorder="1" applyAlignment="1">
      <alignment vertical="center"/>
    </xf>
    <xf numFmtId="165" fontId="20" fillId="0" borderId="0" xfId="4" applyNumberFormat="1" applyFont="1" applyFill="1" applyBorder="1" applyAlignment="1">
      <alignment vertical="center"/>
    </xf>
    <xf numFmtId="169" fontId="20" fillId="0" borderId="1" xfId="4" applyNumberFormat="1" applyFont="1" applyFill="1" applyBorder="1" applyAlignment="1">
      <alignment vertical="center"/>
    </xf>
    <xf numFmtId="165" fontId="20" fillId="0" borderId="9" xfId="4" applyNumberFormat="1" applyFont="1" applyFill="1" applyBorder="1" applyAlignment="1">
      <alignment vertical="center"/>
    </xf>
    <xf numFmtId="165" fontId="21" fillId="0" borderId="0" xfId="4" applyNumberFormat="1" applyFont="1" applyFill="1" applyAlignment="1">
      <alignment vertical="center"/>
    </xf>
    <xf numFmtId="172" fontId="34" fillId="0" borderId="9" xfId="4" applyNumberFormat="1" applyFont="1" applyFill="1" applyBorder="1" applyAlignment="1">
      <alignment vertical="center"/>
    </xf>
    <xf numFmtId="0" fontId="34" fillId="0" borderId="9" xfId="4" applyFont="1" applyFill="1" applyBorder="1" applyAlignment="1">
      <alignment horizontal="left" vertical="center" indent="3"/>
    </xf>
    <xf numFmtId="169" fontId="20" fillId="0" borderId="0" xfId="4" applyNumberFormat="1" applyFont="1" applyFill="1" applyBorder="1" applyAlignment="1">
      <alignment vertical="center"/>
    </xf>
    <xf numFmtId="169" fontId="34" fillId="0" borderId="9" xfId="4" applyNumberFormat="1" applyFont="1" applyFill="1" applyBorder="1" applyAlignment="1">
      <alignment vertical="center"/>
    </xf>
    <xf numFmtId="169" fontId="20" fillId="0" borderId="9" xfId="4" applyNumberFormat="1" applyFont="1" applyFill="1" applyBorder="1" applyAlignment="1">
      <alignment vertical="center"/>
    </xf>
    <xf numFmtId="0" fontId="39" fillId="0" borderId="2" xfId="5" applyFont="1" applyBorder="1" applyAlignment="1">
      <alignment vertical="center"/>
    </xf>
    <xf numFmtId="0" fontId="40" fillId="0" borderId="2" xfId="5" applyFont="1" applyBorder="1" applyAlignment="1">
      <alignment vertical="center"/>
    </xf>
    <xf numFmtId="0" fontId="41" fillId="0" borderId="2" xfId="5" applyFont="1" applyBorder="1" applyAlignment="1">
      <alignment vertical="center"/>
    </xf>
    <xf numFmtId="0" fontId="41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41" fillId="0" borderId="0" xfId="5" applyFont="1" applyAlignment="1">
      <alignment horizontal="center" vertical="center"/>
    </xf>
    <xf numFmtId="0" fontId="39" fillId="0" borderId="0" xfId="5" applyFont="1" applyBorder="1" applyAlignment="1">
      <alignment horizontal="left" vertical="center"/>
    </xf>
    <xf numFmtId="0" fontId="42" fillId="0" borderId="0" xfId="5" applyFont="1" applyBorder="1" applyAlignment="1">
      <alignment horizontal="left" vertical="center"/>
    </xf>
    <xf numFmtId="0" fontId="39" fillId="0" borderId="0" xfId="5" applyFont="1" applyBorder="1" applyAlignment="1">
      <alignment horizontal="right" vertical="center"/>
    </xf>
    <xf numFmtId="0" fontId="42" fillId="0" borderId="0" xfId="5" applyFont="1" applyAlignment="1">
      <alignment vertical="center"/>
    </xf>
    <xf numFmtId="0" fontId="40" fillId="0" borderId="0" xfId="5" applyFont="1" applyAlignment="1">
      <alignment vertical="center"/>
    </xf>
    <xf numFmtId="0" fontId="43" fillId="0" borderId="0" xfId="5" applyFont="1" applyAlignment="1">
      <alignment horizontal="left" vertical="center"/>
    </xf>
    <xf numFmtId="174" fontId="44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31" fillId="2" borderId="0" xfId="4" applyFont="1" applyFill="1" applyAlignment="1">
      <alignment vertical="center"/>
    </xf>
    <xf numFmtId="0" fontId="10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318" customWidth="1"/>
    <col min="2" max="2" width="9.7109375" style="319" customWidth="1"/>
    <col min="3" max="3" width="107.42578125" style="317" customWidth="1"/>
    <col min="4" max="4" width="44.7109375" style="317" customWidth="1"/>
    <col min="5" max="6" width="9.7109375" style="317" customWidth="1"/>
    <col min="7" max="16384" width="9.140625" style="317"/>
  </cols>
  <sheetData>
    <row r="9" spans="1:10" ht="30" x14ac:dyDescent="0.25">
      <c r="A9" s="314"/>
      <c r="B9" s="315" t="s">
        <v>334</v>
      </c>
      <c r="C9" s="316"/>
      <c r="D9" s="316"/>
      <c r="E9" s="316"/>
      <c r="F9" s="316"/>
    </row>
    <row r="10" spans="1:10" hidden="1" x14ac:dyDescent="0.25"/>
    <row r="11" spans="1:10" hidden="1" x14ac:dyDescent="0.25">
      <c r="B11" s="318"/>
      <c r="C11" s="318"/>
    </row>
    <row r="12" spans="1:10" ht="11.25" hidden="1" customHeight="1" x14ac:dyDescent="0.25">
      <c r="B12" s="318"/>
      <c r="C12" s="318"/>
    </row>
    <row r="13" spans="1:10" s="318" customFormat="1" ht="11.25" hidden="1" customHeight="1" x14ac:dyDescent="0.25">
      <c r="D13" s="317"/>
      <c r="E13" s="317"/>
      <c r="F13" s="317"/>
      <c r="G13" s="317"/>
      <c r="H13" s="317"/>
      <c r="I13" s="317"/>
      <c r="J13" s="317"/>
    </row>
    <row r="14" spans="1:10" s="318" customFormat="1" ht="12.75" customHeight="1" x14ac:dyDescent="0.25">
      <c r="D14" s="317"/>
      <c r="E14" s="317"/>
      <c r="F14" s="317"/>
      <c r="G14" s="317"/>
      <c r="H14" s="317"/>
      <c r="I14" s="317"/>
      <c r="J14" s="317"/>
    </row>
    <row r="15" spans="1:10" s="318" customFormat="1" ht="12.75" customHeight="1" x14ac:dyDescent="0.25">
      <c r="D15" s="317"/>
      <c r="E15" s="317"/>
      <c r="F15" s="317"/>
      <c r="G15" s="317"/>
      <c r="H15" s="317"/>
      <c r="I15" s="317"/>
      <c r="J15" s="317"/>
    </row>
    <row r="16" spans="1:10" s="318" customFormat="1" ht="12.75" customHeight="1" x14ac:dyDescent="0.25">
      <c r="D16" s="317"/>
      <c r="E16" s="317"/>
      <c r="F16" s="317"/>
      <c r="G16" s="317"/>
      <c r="H16" s="317"/>
      <c r="I16" s="317"/>
      <c r="J16" s="317"/>
    </row>
    <row r="17" spans="1:10" s="318" customFormat="1" ht="12.75" customHeight="1" x14ac:dyDescent="0.25">
      <c r="D17" s="317"/>
      <c r="E17" s="317"/>
      <c r="F17" s="317"/>
      <c r="G17" s="317"/>
      <c r="H17" s="317"/>
      <c r="I17" s="317"/>
      <c r="J17" s="317"/>
    </row>
    <row r="18" spans="1:10" s="318" customFormat="1" ht="12.75" customHeight="1" x14ac:dyDescent="0.25">
      <c r="D18" s="317"/>
      <c r="E18" s="317"/>
      <c r="F18" s="317"/>
      <c r="G18" s="317"/>
      <c r="H18" s="317"/>
      <c r="I18" s="317"/>
      <c r="J18" s="317"/>
    </row>
    <row r="19" spans="1:10" s="318" customFormat="1" x14ac:dyDescent="0.25">
      <c r="D19" s="317"/>
      <c r="E19" s="317"/>
      <c r="F19" s="317"/>
      <c r="G19" s="317"/>
      <c r="H19" s="317"/>
      <c r="I19" s="317"/>
      <c r="J19" s="317"/>
    </row>
    <row r="20" spans="1:10" s="318" customFormat="1" ht="11.25" customHeight="1" x14ac:dyDescent="0.25">
      <c r="D20" s="317"/>
      <c r="E20" s="317"/>
      <c r="F20" s="317"/>
      <c r="G20" s="317"/>
      <c r="H20" s="317"/>
      <c r="I20" s="317"/>
      <c r="J20" s="317"/>
    </row>
    <row r="21" spans="1:10" s="318" customFormat="1" ht="11.25" customHeight="1" x14ac:dyDescent="0.25">
      <c r="D21" s="317"/>
      <c r="E21" s="317"/>
      <c r="F21" s="317"/>
      <c r="G21" s="317"/>
      <c r="H21" s="317"/>
      <c r="I21" s="317"/>
      <c r="J21" s="317"/>
    </row>
    <row r="22" spans="1:10" s="318" customFormat="1" ht="11.25" customHeight="1" x14ac:dyDescent="0.25">
      <c r="B22" s="319"/>
      <c r="C22" s="317"/>
      <c r="D22" s="317"/>
      <c r="E22" s="317"/>
      <c r="F22" s="317"/>
      <c r="G22" s="317"/>
      <c r="H22" s="317"/>
      <c r="I22" s="317"/>
      <c r="J22" s="317"/>
    </row>
    <row r="23" spans="1:10" s="318" customFormat="1" ht="27.75" x14ac:dyDescent="0.25">
      <c r="B23" s="320"/>
      <c r="C23" s="321" t="s">
        <v>350</v>
      </c>
      <c r="D23" s="322"/>
      <c r="E23" s="317"/>
      <c r="F23" s="317"/>
      <c r="G23" s="317"/>
      <c r="H23" s="317"/>
      <c r="I23" s="317"/>
      <c r="J23" s="317"/>
    </row>
    <row r="24" spans="1:10" s="318" customFormat="1" ht="11.25" customHeight="1" x14ac:dyDescent="0.25">
      <c r="B24" s="319"/>
      <c r="C24" s="317"/>
      <c r="D24" s="317"/>
      <c r="E24" s="317"/>
      <c r="F24" s="317"/>
      <c r="G24" s="317"/>
      <c r="H24" s="317"/>
      <c r="I24" s="317"/>
      <c r="J24" s="317"/>
    </row>
    <row r="25" spans="1:10" s="318" customFormat="1" ht="13.5" customHeight="1" x14ac:dyDescent="0.25">
      <c r="B25" s="319"/>
      <c r="C25" s="317"/>
      <c r="D25" s="317"/>
      <c r="E25" s="317"/>
      <c r="F25" s="317"/>
      <c r="G25" s="317"/>
      <c r="H25" s="317"/>
      <c r="I25" s="317"/>
      <c r="J25" s="317"/>
    </row>
    <row r="26" spans="1:10" s="318" customFormat="1" ht="10.5" customHeight="1" x14ac:dyDescent="0.25">
      <c r="B26" s="319"/>
      <c r="C26" s="317"/>
      <c r="D26" s="317"/>
      <c r="E26" s="317"/>
      <c r="F26" s="317"/>
      <c r="G26" s="317"/>
      <c r="H26" s="317"/>
      <c r="I26" s="317"/>
      <c r="J26" s="317"/>
    </row>
    <row r="27" spans="1:10" x14ac:dyDescent="0.25">
      <c r="A27" s="317"/>
    </row>
    <row r="28" spans="1:10" s="318" customFormat="1" ht="11.25" customHeight="1" x14ac:dyDescent="0.25">
      <c r="B28" s="319"/>
      <c r="C28" s="317"/>
      <c r="D28" s="317"/>
      <c r="E28" s="317"/>
      <c r="F28" s="317"/>
      <c r="G28" s="317"/>
      <c r="H28" s="317"/>
      <c r="I28" s="317"/>
      <c r="J28" s="317"/>
    </row>
    <row r="29" spans="1:10" s="318" customFormat="1" x14ac:dyDescent="0.25">
      <c r="B29" s="319"/>
      <c r="C29" s="317"/>
      <c r="D29" s="317"/>
      <c r="E29" s="317"/>
      <c r="F29" s="317"/>
      <c r="G29" s="317"/>
      <c r="H29" s="317"/>
      <c r="I29" s="317"/>
      <c r="J29" s="317"/>
    </row>
    <row r="30" spans="1:10" s="318" customFormat="1" ht="27.75" x14ac:dyDescent="0.25">
      <c r="B30" s="319"/>
      <c r="C30" s="323" t="s">
        <v>335</v>
      </c>
      <c r="D30" s="317"/>
      <c r="E30" s="317"/>
      <c r="F30" s="317"/>
      <c r="G30" s="317"/>
      <c r="H30" s="317"/>
      <c r="I30" s="317"/>
      <c r="J30" s="317"/>
    </row>
    <row r="31" spans="1:10" s="318" customFormat="1" ht="11.25" customHeight="1" x14ac:dyDescent="0.25">
      <c r="B31" s="319"/>
      <c r="C31" s="324"/>
      <c r="D31" s="317"/>
      <c r="E31" s="317"/>
      <c r="F31" s="317"/>
      <c r="G31" s="317"/>
      <c r="H31" s="317"/>
      <c r="I31" s="317"/>
      <c r="J31" s="317"/>
    </row>
    <row r="32" spans="1:10" s="318" customFormat="1" ht="11.25" customHeight="1" x14ac:dyDescent="0.25">
      <c r="B32" s="319"/>
      <c r="C32" s="324"/>
      <c r="D32" s="317"/>
      <c r="E32" s="317"/>
      <c r="F32" s="317"/>
      <c r="G32" s="317"/>
      <c r="H32" s="317"/>
      <c r="I32" s="317"/>
      <c r="J32" s="317"/>
    </row>
    <row r="33" spans="1:12" s="318" customFormat="1" ht="11.25" customHeight="1" x14ac:dyDescent="0.25">
      <c r="B33" s="319"/>
      <c r="C33" s="317"/>
      <c r="D33" s="317"/>
      <c r="E33" s="317"/>
      <c r="F33" s="317"/>
      <c r="G33" s="317"/>
      <c r="H33" s="317"/>
      <c r="I33" s="317"/>
      <c r="J33" s="317"/>
    </row>
    <row r="34" spans="1:12" s="318" customFormat="1" ht="11.25" customHeight="1" x14ac:dyDescent="0.25">
      <c r="B34" s="319"/>
      <c r="C34" s="317"/>
      <c r="D34" s="317"/>
      <c r="E34" s="317"/>
      <c r="F34" s="317"/>
      <c r="G34" s="317"/>
      <c r="H34" s="317"/>
      <c r="I34" s="317"/>
      <c r="J34" s="317"/>
    </row>
    <row r="35" spans="1:12" s="318" customFormat="1" ht="11.25" customHeight="1" x14ac:dyDescent="0.25">
      <c r="B35" s="319"/>
      <c r="C35" s="317"/>
      <c r="D35" s="317"/>
      <c r="E35" s="317"/>
      <c r="F35" s="317"/>
      <c r="G35" s="317"/>
      <c r="H35" s="317"/>
      <c r="I35" s="317"/>
      <c r="J35" s="317"/>
    </row>
    <row r="36" spans="1:12" s="318" customFormat="1" ht="13.5" customHeight="1" x14ac:dyDescent="0.25">
      <c r="B36" s="319"/>
      <c r="C36" s="317"/>
      <c r="D36" s="317"/>
      <c r="E36" s="317"/>
      <c r="F36" s="317"/>
      <c r="G36" s="317"/>
      <c r="H36" s="317"/>
      <c r="I36" s="317"/>
      <c r="J36" s="317"/>
    </row>
    <row r="37" spans="1:12" s="318" customFormat="1" ht="10.5" customHeight="1" x14ac:dyDescent="0.25">
      <c r="B37" s="319"/>
      <c r="C37" s="317"/>
      <c r="D37" s="317"/>
      <c r="E37" s="317"/>
      <c r="F37" s="317"/>
      <c r="G37" s="317"/>
      <c r="H37" s="317"/>
      <c r="I37" s="317"/>
      <c r="J37" s="317"/>
    </row>
    <row r="38" spans="1:12" x14ac:dyDescent="0.25">
      <c r="A38" s="317"/>
    </row>
    <row r="39" spans="1:12" s="318" customFormat="1" ht="12.75" customHeight="1" x14ac:dyDescent="0.25">
      <c r="B39" s="319"/>
      <c r="C39" s="317"/>
      <c r="E39" s="317"/>
      <c r="F39" s="317"/>
      <c r="G39" s="317"/>
      <c r="H39" s="317"/>
      <c r="I39" s="317"/>
      <c r="J39" s="317"/>
    </row>
    <row r="40" spans="1:12" s="318" customFormat="1" x14ac:dyDescent="0.25">
      <c r="B40" s="319"/>
      <c r="C40" s="317"/>
      <c r="E40" s="317"/>
      <c r="F40" s="317"/>
      <c r="G40" s="317"/>
      <c r="H40" s="317"/>
      <c r="I40" s="317"/>
      <c r="J40" s="317"/>
    </row>
    <row r="41" spans="1:12" s="318" customFormat="1" x14ac:dyDescent="0.25">
      <c r="B41" s="319"/>
      <c r="C41" s="317"/>
      <c r="D41" s="317"/>
      <c r="E41" s="317"/>
      <c r="F41" s="317"/>
      <c r="G41" s="317"/>
      <c r="H41" s="317"/>
      <c r="I41" s="317"/>
      <c r="J41" s="317"/>
    </row>
    <row r="42" spans="1:12" s="318" customFormat="1" ht="12.75" customHeight="1" x14ac:dyDescent="0.25">
      <c r="B42" s="319"/>
      <c r="C42" s="317"/>
      <c r="D42" s="317"/>
      <c r="E42" s="317"/>
      <c r="F42" s="317"/>
      <c r="G42" s="317"/>
      <c r="H42" s="317"/>
      <c r="I42" s="317"/>
      <c r="J42" s="317"/>
    </row>
    <row r="43" spans="1:12" ht="20.25" x14ac:dyDescent="0.25">
      <c r="D43" s="325" t="s">
        <v>395</v>
      </c>
    </row>
    <row r="44" spans="1:12" x14ac:dyDescent="0.25">
      <c r="A44" s="317"/>
      <c r="B44" s="317"/>
    </row>
    <row r="45" spans="1:12" ht="18" x14ac:dyDescent="0.25">
      <c r="A45" s="317"/>
      <c r="B45" s="317"/>
      <c r="D45" s="326">
        <v>43297.737488425926</v>
      </c>
    </row>
    <row r="46" spans="1:12" ht="12.75" x14ac:dyDescent="0.25">
      <c r="A46" s="317"/>
      <c r="B46" s="317"/>
      <c r="G46" s="327"/>
      <c r="H46" s="327"/>
      <c r="I46" s="327"/>
      <c r="J46" s="327"/>
      <c r="K46" s="327"/>
      <c r="L46" s="327"/>
    </row>
    <row r="47" spans="1:12" x14ac:dyDescent="0.25">
      <c r="A47" s="317"/>
      <c r="B47" s="317"/>
    </row>
    <row r="48" spans="1:12" x14ac:dyDescent="0.25">
      <c r="A48" s="317"/>
      <c r="B48" s="317"/>
    </row>
    <row r="49" spans="1:12" ht="15" x14ac:dyDescent="0.25">
      <c r="B49" s="328" t="s">
        <v>345</v>
      </c>
    </row>
    <row r="50" spans="1:12" ht="15" x14ac:dyDescent="0.25">
      <c r="B50" s="328"/>
    </row>
    <row r="51" spans="1:12" ht="15" x14ac:dyDescent="0.25">
      <c r="A51" s="327"/>
      <c r="B51" s="328" t="s">
        <v>336</v>
      </c>
      <c r="C51" s="327"/>
      <c r="D51" s="327"/>
      <c r="E51" s="327"/>
      <c r="F51" s="327"/>
    </row>
    <row r="52" spans="1:12" ht="15" x14ac:dyDescent="0.25">
      <c r="B52" s="328"/>
    </row>
    <row r="53" spans="1:12" ht="15" x14ac:dyDescent="0.25">
      <c r="B53" s="328" t="s">
        <v>396</v>
      </c>
    </row>
    <row r="54" spans="1:12" ht="15" x14ac:dyDescent="0.25">
      <c r="B54" s="328" t="s">
        <v>337</v>
      </c>
    </row>
    <row r="55" spans="1:12" ht="12.75" x14ac:dyDescent="0.25">
      <c r="B55" s="318"/>
      <c r="G55" s="327"/>
      <c r="H55" s="327"/>
      <c r="I55" s="327"/>
      <c r="J55" s="327"/>
      <c r="K55" s="327"/>
      <c r="L55" s="327"/>
    </row>
    <row r="56" spans="1:12" ht="15" x14ac:dyDescent="0.25">
      <c r="B56" s="328" t="s">
        <v>338</v>
      </c>
    </row>
    <row r="57" spans="1:12" ht="15" x14ac:dyDescent="0.25">
      <c r="B57" s="328" t="s">
        <v>339</v>
      </c>
    </row>
    <row r="62" spans="1:12" ht="12.75" x14ac:dyDescent="0.25">
      <c r="A62" s="327" t="s">
        <v>340</v>
      </c>
      <c r="B62" s="329"/>
      <c r="C62" s="332" t="s">
        <v>346</v>
      </c>
      <c r="D62" s="332"/>
      <c r="E62" s="330"/>
      <c r="F62" s="330" t="s">
        <v>341</v>
      </c>
    </row>
    <row r="65" spans="1:10" s="318" customFormat="1" ht="11.25" customHeight="1" x14ac:dyDescent="0.25">
      <c r="B65" s="319"/>
      <c r="C65" s="317"/>
      <c r="D65" s="317"/>
      <c r="E65" s="317"/>
      <c r="F65" s="317"/>
      <c r="G65" s="317"/>
      <c r="H65" s="317"/>
      <c r="I65" s="317"/>
      <c r="J65" s="317"/>
    </row>
    <row r="69" spans="1:10" x14ac:dyDescent="0.25">
      <c r="A69" s="317"/>
      <c r="B69" s="317"/>
    </row>
    <row r="70" spans="1:10" x14ac:dyDescent="0.25">
      <c r="A70" s="317"/>
      <c r="B70" s="317"/>
    </row>
    <row r="71" spans="1:10" x14ac:dyDescent="0.25">
      <c r="A71" s="317"/>
      <c r="B71" s="317"/>
    </row>
    <row r="72" spans="1:10" x14ac:dyDescent="0.25">
      <c r="A72" s="317"/>
      <c r="B72" s="317"/>
    </row>
    <row r="73" spans="1:10" x14ac:dyDescent="0.25">
      <c r="A73" s="317"/>
      <c r="B73" s="317"/>
    </row>
    <row r="74" spans="1:10" x14ac:dyDescent="0.25">
      <c r="A74" s="317"/>
      <c r="B74" s="317"/>
    </row>
    <row r="75" spans="1:10" x14ac:dyDescent="0.25">
      <c r="A75" s="317"/>
      <c r="B75" s="317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20211.265745082743</v>
      </c>
      <c r="C5" s="96">
        <v>19273.251027575814</v>
      </c>
      <c r="D5" s="96">
        <v>16931.619373423899</v>
      </c>
      <c r="E5" s="96">
        <v>18724.186301941449</v>
      </c>
      <c r="F5" s="96">
        <v>19499.907376298906</v>
      </c>
      <c r="G5" s="96">
        <v>20393.247022831183</v>
      </c>
      <c r="H5" s="96">
        <v>19658.884567551082</v>
      </c>
      <c r="I5" s="96">
        <v>17527.218255126689</v>
      </c>
      <c r="J5" s="96">
        <v>16068.2919844602</v>
      </c>
      <c r="K5" s="96">
        <v>10071.395651616898</v>
      </c>
      <c r="L5" s="96">
        <v>14999.22169762707</v>
      </c>
      <c r="M5" s="96">
        <v>16140.047229783226</v>
      </c>
      <c r="N5" s="96">
        <v>15388.766512596947</v>
      </c>
      <c r="O5" s="96">
        <v>11501.241782557508</v>
      </c>
      <c r="P5" s="96">
        <v>11501.403074039228</v>
      </c>
      <c r="Q5" s="96">
        <v>9637.0683161986781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13.560542045703114</v>
      </c>
      <c r="C10" s="158">
        <v>13.227987992539155</v>
      </c>
      <c r="D10" s="158">
        <v>11.979533224146262</v>
      </c>
      <c r="E10" s="158">
        <v>13.078094710036424</v>
      </c>
      <c r="F10" s="158">
        <v>13.586557603670709</v>
      </c>
      <c r="G10" s="158">
        <v>14.20689268707042</v>
      </c>
      <c r="H10" s="158">
        <v>13.649329185566904</v>
      </c>
      <c r="I10" s="158">
        <v>12.35680251581709</v>
      </c>
      <c r="J10" s="158">
        <v>11.485704272690214</v>
      </c>
      <c r="K10" s="158">
        <v>7.428434581562664</v>
      </c>
      <c r="L10" s="158">
        <v>10.297762573639254</v>
      </c>
      <c r="M10" s="158">
        <v>10.944015316501623</v>
      </c>
      <c r="N10" s="158">
        <v>10.799776034440239</v>
      </c>
      <c r="O10" s="158">
        <v>8.0491290179164281</v>
      </c>
      <c r="P10" s="158">
        <v>8.0157073910662042</v>
      </c>
      <c r="Q10" s="158">
        <v>6.6299173861783824</v>
      </c>
    </row>
    <row r="11" spans="1:17" x14ac:dyDescent="0.25">
      <c r="A11" s="92" t="s">
        <v>125</v>
      </c>
      <c r="B11" s="91">
        <v>6.349675611921648</v>
      </c>
      <c r="C11" s="91">
        <v>6.1939583585917948</v>
      </c>
      <c r="D11" s="91">
        <v>5.6093738509272546</v>
      </c>
      <c r="E11" s="91">
        <v>6.1237713618559173</v>
      </c>
      <c r="F11" s="91">
        <v>6.3618573044676108</v>
      </c>
      <c r="G11" s="91">
        <v>6.6523270022870022</v>
      </c>
      <c r="H11" s="91">
        <v>6.3912498745687678</v>
      </c>
      <c r="I11" s="91">
        <v>5.7860288557475288</v>
      </c>
      <c r="J11" s="91">
        <v>5.3781401997241378</v>
      </c>
      <c r="K11" s="91">
        <v>3.4783380884283948</v>
      </c>
      <c r="L11" s="91">
        <v>4.8218907216851106</v>
      </c>
      <c r="M11" s="91">
        <v>5.1244962714235092</v>
      </c>
      <c r="N11" s="91">
        <v>5.0569567402971352</v>
      </c>
      <c r="O11" s="91">
        <v>3.7689760519911997</v>
      </c>
      <c r="P11" s="91">
        <v>3.753326494015834</v>
      </c>
      <c r="Q11" s="91">
        <v>3.1044352500209675</v>
      </c>
    </row>
    <row r="12" spans="1:17" x14ac:dyDescent="0.25">
      <c r="A12" s="92" t="s">
        <v>26</v>
      </c>
      <c r="B12" s="91">
        <v>7.2108664337814661</v>
      </c>
      <c r="C12" s="91">
        <v>7.0340296339473616</v>
      </c>
      <c r="D12" s="91">
        <v>6.3701593732190069</v>
      </c>
      <c r="E12" s="91">
        <v>6.9543233481805062</v>
      </c>
      <c r="F12" s="91">
        <v>7.2247002992030982</v>
      </c>
      <c r="G12" s="91">
        <v>7.5545656847834177</v>
      </c>
      <c r="H12" s="91">
        <v>7.2580793109981361</v>
      </c>
      <c r="I12" s="91">
        <v>6.5707736600695625</v>
      </c>
      <c r="J12" s="91">
        <v>6.107564072966075</v>
      </c>
      <c r="K12" s="91">
        <v>3.9500964931342692</v>
      </c>
      <c r="L12" s="91">
        <v>5.4758718519541443</v>
      </c>
      <c r="M12" s="91">
        <v>5.8195190450781142</v>
      </c>
      <c r="N12" s="91">
        <v>5.7428192941431027</v>
      </c>
      <c r="O12" s="91">
        <v>4.2801529659252289</v>
      </c>
      <c r="P12" s="91">
        <v>4.2623808970503703</v>
      </c>
      <c r="Q12" s="91">
        <v>3.5254821361574149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834.42604458175106</v>
      </c>
      <c r="C15" s="155">
        <v>841.06182482080749</v>
      </c>
      <c r="D15" s="155">
        <v>789.07822483655309</v>
      </c>
      <c r="E15" s="155">
        <v>1009.3578002977921</v>
      </c>
      <c r="F15" s="155">
        <v>1175.8806163432289</v>
      </c>
      <c r="G15" s="155">
        <v>1047.0717917067168</v>
      </c>
      <c r="H15" s="155">
        <v>974.90739606461307</v>
      </c>
      <c r="I15" s="155">
        <v>719.46523222430255</v>
      </c>
      <c r="J15" s="155">
        <v>574.63362547154225</v>
      </c>
      <c r="K15" s="155">
        <v>471.21518091798623</v>
      </c>
      <c r="L15" s="155">
        <v>813.09823036298917</v>
      </c>
      <c r="M15" s="155">
        <v>826.48572931757849</v>
      </c>
      <c r="N15" s="155">
        <v>897.94541558767332</v>
      </c>
      <c r="O15" s="155">
        <v>506.43600485657464</v>
      </c>
      <c r="P15" s="155">
        <v>596.56401513449191</v>
      </c>
      <c r="Q15" s="155">
        <v>725.52912492372411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244.82561520039167</v>
      </c>
      <c r="M16" s="153">
        <v>460.92806159081732</v>
      </c>
      <c r="N16" s="153">
        <v>518.55525877080845</v>
      </c>
      <c r="O16" s="153">
        <v>0</v>
      </c>
      <c r="P16" s="153">
        <v>129.34461054608178</v>
      </c>
      <c r="Q16" s="153">
        <v>283.5295626025848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269.8198306786889</v>
      </c>
      <c r="G17" s="153">
        <v>0</v>
      </c>
      <c r="H17" s="153">
        <v>55.595508336927431</v>
      </c>
      <c r="I17" s="153">
        <v>0</v>
      </c>
      <c r="J17" s="153">
        <v>0</v>
      </c>
      <c r="K17" s="153">
        <v>0</v>
      </c>
      <c r="L17" s="153">
        <v>77.400183722456262</v>
      </c>
      <c r="M17" s="153">
        <v>130.03191736769668</v>
      </c>
      <c r="N17" s="153">
        <v>86.687654141442707</v>
      </c>
      <c r="O17" s="153">
        <v>110.31903191149324</v>
      </c>
      <c r="P17" s="153">
        <v>151.70410427563809</v>
      </c>
      <c r="Q17" s="153">
        <v>198.14571024791297</v>
      </c>
    </row>
    <row r="18" spans="1:17" x14ac:dyDescent="0.25">
      <c r="A18" s="84" t="s">
        <v>26</v>
      </c>
      <c r="B18" s="153">
        <v>834.42604458175106</v>
      </c>
      <c r="C18" s="153">
        <v>841.06182482080749</v>
      </c>
      <c r="D18" s="153">
        <v>789.07822483655309</v>
      </c>
      <c r="E18" s="153">
        <v>1009.3578002977921</v>
      </c>
      <c r="F18" s="153">
        <v>906.06078566453994</v>
      </c>
      <c r="G18" s="153">
        <v>1047.0717917067168</v>
      </c>
      <c r="H18" s="153">
        <v>919.31188772768564</v>
      </c>
      <c r="I18" s="153">
        <v>719.46523222430255</v>
      </c>
      <c r="J18" s="153">
        <v>574.63362547154225</v>
      </c>
      <c r="K18" s="153">
        <v>471.21518091798623</v>
      </c>
      <c r="L18" s="153">
        <v>490.87243144014127</v>
      </c>
      <c r="M18" s="153">
        <v>235.52575035906438</v>
      </c>
      <c r="N18" s="153">
        <v>292.70250267542207</v>
      </c>
      <c r="O18" s="153">
        <v>396.11697294508139</v>
      </c>
      <c r="P18" s="153">
        <v>315.51530031277201</v>
      </c>
      <c r="Q18" s="153">
        <v>243.85385207322628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15439.896656258061</v>
      </c>
      <c r="C21" s="155">
        <v>14541.038727460122</v>
      </c>
      <c r="D21" s="155">
        <v>12742.056268238493</v>
      </c>
      <c r="E21" s="155">
        <v>14301.337652674152</v>
      </c>
      <c r="F21" s="155">
        <v>14809.030057796239</v>
      </c>
      <c r="G21" s="155">
        <v>15468.332723210136</v>
      </c>
      <c r="H21" s="155">
        <v>14768.969729771994</v>
      </c>
      <c r="I21" s="155">
        <v>13249.151128734618</v>
      </c>
      <c r="J21" s="155">
        <v>11890.664436841491</v>
      </c>
      <c r="K21" s="155">
        <v>7732.7468689832849</v>
      </c>
      <c r="L21" s="155">
        <v>11211.209993796547</v>
      </c>
      <c r="M21" s="155">
        <v>12009.622131614058</v>
      </c>
      <c r="N21" s="155">
        <v>11427.518198393154</v>
      </c>
      <c r="O21" s="155">
        <v>8476.1537523441275</v>
      </c>
      <c r="P21" s="155">
        <v>8382.6274094241835</v>
      </c>
      <c r="Q21" s="155">
        <v>6832.3783011802352</v>
      </c>
    </row>
    <row r="22" spans="1:17" x14ac:dyDescent="0.25">
      <c r="A22" s="84" t="s">
        <v>33</v>
      </c>
      <c r="B22" s="153">
        <v>2473.3975388553777</v>
      </c>
      <c r="C22" s="153">
        <v>2352.1928811900275</v>
      </c>
      <c r="D22" s="153">
        <v>2076.1827288175077</v>
      </c>
      <c r="E22" s="153">
        <v>2560.658765969843</v>
      </c>
      <c r="F22" s="153">
        <v>3509.1376047853141</v>
      </c>
      <c r="G22" s="153">
        <v>3636.2565250478415</v>
      </c>
      <c r="H22" s="153">
        <v>3875.244441785313</v>
      </c>
      <c r="I22" s="153">
        <v>2059.6837503530201</v>
      </c>
      <c r="J22" s="153">
        <v>2227.3164842097044</v>
      </c>
      <c r="K22" s="153">
        <v>2239.5953062489693</v>
      </c>
      <c r="L22" s="153">
        <v>2710.6977070247963</v>
      </c>
      <c r="M22" s="153">
        <v>2157.3162749835456</v>
      </c>
      <c r="N22" s="153">
        <v>2436.5499677211924</v>
      </c>
      <c r="O22" s="153">
        <v>1669.9888613356295</v>
      </c>
      <c r="P22" s="153">
        <v>1970.8986055526632</v>
      </c>
      <c r="Q22" s="153">
        <v>1157.1484771327305</v>
      </c>
    </row>
    <row r="23" spans="1:17" x14ac:dyDescent="0.25">
      <c r="A23" s="84" t="s">
        <v>47</v>
      </c>
      <c r="B23" s="153">
        <v>9864.0139152012907</v>
      </c>
      <c r="C23" s="153">
        <v>11100.237693573959</v>
      </c>
      <c r="D23" s="153">
        <v>9809.4101204260787</v>
      </c>
      <c r="E23" s="153">
        <v>11263.25536375284</v>
      </c>
      <c r="F23" s="153">
        <v>11255.73786303228</v>
      </c>
      <c r="G23" s="153">
        <v>11337.253049722865</v>
      </c>
      <c r="H23" s="153">
        <v>10633.431388863239</v>
      </c>
      <c r="I23" s="153">
        <v>10685.026120755239</v>
      </c>
      <c r="J23" s="153">
        <v>8746.4676123705594</v>
      </c>
      <c r="K23" s="153">
        <v>4953.5988748646396</v>
      </c>
      <c r="L23" s="153">
        <v>8500.512286771751</v>
      </c>
      <c r="M23" s="153">
        <v>9852.3058566305135</v>
      </c>
      <c r="N23" s="153">
        <v>8452.5326165350216</v>
      </c>
      <c r="O23" s="153">
        <v>6388.8627698126656</v>
      </c>
      <c r="P23" s="153">
        <v>5973.0596038715221</v>
      </c>
      <c r="Q23" s="153">
        <v>5250.4890240475042</v>
      </c>
    </row>
    <row r="24" spans="1:17" x14ac:dyDescent="0.25">
      <c r="A24" s="84" t="s">
        <v>29</v>
      </c>
      <c r="B24" s="153">
        <v>201.23957021291213</v>
      </c>
      <c r="C24" s="153">
        <v>275.46668227929706</v>
      </c>
      <c r="D24" s="153">
        <v>247.58068610332802</v>
      </c>
      <c r="E24" s="153">
        <v>256.75130971850507</v>
      </c>
      <c r="F24" s="153">
        <v>18.028957978646059</v>
      </c>
      <c r="G24" s="153">
        <v>238.39282648825682</v>
      </c>
      <c r="H24" s="153">
        <v>213.48547512344149</v>
      </c>
      <c r="I24" s="153">
        <v>185.87544515884704</v>
      </c>
      <c r="J24" s="153">
        <v>216.58680860940066</v>
      </c>
      <c r="K24" s="153">
        <v>328.03114537987199</v>
      </c>
      <c r="L24" s="153">
        <v>0</v>
      </c>
      <c r="M24" s="153">
        <v>0</v>
      </c>
      <c r="N24" s="153">
        <v>0</v>
      </c>
      <c r="O24" s="153">
        <v>16.61692119583131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246.92935200923512</v>
      </c>
      <c r="C25" s="153">
        <v>175.62696055914284</v>
      </c>
      <c r="D25" s="153">
        <v>390.81066845400852</v>
      </c>
      <c r="E25" s="153">
        <v>39.209751905457814</v>
      </c>
      <c r="F25" s="153">
        <v>0</v>
      </c>
      <c r="G25" s="153">
        <v>48.170321951173015</v>
      </c>
      <c r="H25" s="153">
        <v>0</v>
      </c>
      <c r="I25" s="153">
        <v>318.56581246751239</v>
      </c>
      <c r="J25" s="153">
        <v>700.29353165182545</v>
      </c>
      <c r="K25" s="153">
        <v>211.52154248980293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2654.3162799792435</v>
      </c>
      <c r="C26" s="153">
        <v>637.51450985769611</v>
      </c>
      <c r="D26" s="153">
        <v>218.072064437568</v>
      </c>
      <c r="E26" s="153">
        <v>181.46246132750403</v>
      </c>
      <c r="F26" s="153">
        <v>26.125632</v>
      </c>
      <c r="G26" s="153">
        <v>208.25999999999996</v>
      </c>
      <c r="H26" s="153">
        <v>46.808424000000002</v>
      </c>
      <c r="I26" s="153">
        <v>0</v>
      </c>
      <c r="J26" s="153">
        <v>0</v>
      </c>
      <c r="K26" s="153">
        <v>0</v>
      </c>
      <c r="L26" s="153">
        <v>0</v>
      </c>
      <c r="M26" s="153">
        <v>0</v>
      </c>
      <c r="N26" s="153">
        <v>538.43561413694124</v>
      </c>
      <c r="O26" s="153">
        <v>400.6852000000012</v>
      </c>
      <c r="P26" s="153">
        <v>438.66919999999891</v>
      </c>
      <c r="Q26" s="153">
        <v>424.74080000000055</v>
      </c>
    </row>
    <row r="27" spans="1:17" x14ac:dyDescent="0.25">
      <c r="A27" s="156" t="s">
        <v>113</v>
      </c>
      <c r="B27" s="155">
        <v>1258.5671674327643</v>
      </c>
      <c r="C27" s="155">
        <v>1226.3983327485396</v>
      </c>
      <c r="D27" s="155">
        <v>1111.6909893971313</v>
      </c>
      <c r="E27" s="155">
        <v>1214.4607252561898</v>
      </c>
      <c r="F27" s="155">
        <v>1263.0112654975087</v>
      </c>
      <c r="G27" s="155">
        <v>1320.5231888817541</v>
      </c>
      <c r="H27" s="155">
        <v>1267.7996751201529</v>
      </c>
      <c r="I27" s="155">
        <v>1148.458830813566</v>
      </c>
      <c r="J27" s="155">
        <v>1065.4791130670483</v>
      </c>
      <c r="K27" s="155">
        <v>693.28436813285396</v>
      </c>
      <c r="L27" s="155">
        <v>966.34160611777986</v>
      </c>
      <c r="M27" s="155">
        <v>1020.0673122865593</v>
      </c>
      <c r="N27" s="155">
        <v>1003.8634303908102</v>
      </c>
      <c r="O27" s="155">
        <v>749.88644864435844</v>
      </c>
      <c r="P27" s="155">
        <v>746.1924434618137</v>
      </c>
      <c r="Q27" s="155">
        <v>619.04184260910256</v>
      </c>
    </row>
    <row r="28" spans="1:17" x14ac:dyDescent="0.25">
      <c r="A28" s="152" t="s">
        <v>123</v>
      </c>
      <c r="B28" s="151">
        <v>1258.5671674327643</v>
      </c>
      <c r="C28" s="151">
        <v>1226.3983327485396</v>
      </c>
      <c r="D28" s="151">
        <v>1111.6909893971313</v>
      </c>
      <c r="E28" s="151">
        <v>1214.4607252561898</v>
      </c>
      <c r="F28" s="151">
        <v>1263.0112654975087</v>
      </c>
      <c r="G28" s="151">
        <v>1320.5231888817541</v>
      </c>
      <c r="H28" s="151">
        <v>1267.7996751201529</v>
      </c>
      <c r="I28" s="151">
        <v>1148.458830813566</v>
      </c>
      <c r="J28" s="151">
        <v>1065.4791130670483</v>
      </c>
      <c r="K28" s="151">
        <v>693.28436813285396</v>
      </c>
      <c r="L28" s="151">
        <v>966.34160611777986</v>
      </c>
      <c r="M28" s="151">
        <v>1020.0673122865593</v>
      </c>
      <c r="N28" s="151">
        <v>1003.8634303908102</v>
      </c>
      <c r="O28" s="151">
        <v>749.88644864435844</v>
      </c>
      <c r="P28" s="151">
        <v>746.1924434618137</v>
      </c>
      <c r="Q28" s="151">
        <v>619.04184260910256</v>
      </c>
    </row>
    <row r="29" spans="1:17" x14ac:dyDescent="0.25">
      <c r="A29" s="154" t="s">
        <v>30</v>
      </c>
      <c r="B29" s="153">
        <v>30.987185907034505</v>
      </c>
      <c r="C29" s="153">
        <v>27.142290943347493</v>
      </c>
      <c r="D29" s="153">
        <v>26.259520808511205</v>
      </c>
      <c r="E29" s="153">
        <v>28.068760706918724</v>
      </c>
      <c r="F29" s="153">
        <v>34.453958982339564</v>
      </c>
      <c r="G29" s="153">
        <v>35.805264244375877</v>
      </c>
      <c r="H29" s="153">
        <v>32.37769435963223</v>
      </c>
      <c r="I29" s="153">
        <v>32.164157897358159</v>
      </c>
      <c r="J29" s="153">
        <v>25.592680059321516</v>
      </c>
      <c r="K29" s="153">
        <v>24.089608493815888</v>
      </c>
      <c r="L29" s="153">
        <v>27.847845615279446</v>
      </c>
      <c r="M29" s="153">
        <v>21.279984530033353</v>
      </c>
      <c r="N29" s="153">
        <v>21.063196268198041</v>
      </c>
      <c r="O29" s="153">
        <v>14.727915212503486</v>
      </c>
      <c r="P29" s="153">
        <v>10.169358826463727</v>
      </c>
      <c r="Q29" s="153">
        <v>13.03975909303033</v>
      </c>
    </row>
    <row r="30" spans="1:17" x14ac:dyDescent="0.25">
      <c r="A30" s="154" t="s">
        <v>125</v>
      </c>
      <c r="B30" s="153">
        <v>6.40948319658784</v>
      </c>
      <c r="C30" s="153">
        <v>6.078636941152582</v>
      </c>
      <c r="D30" s="153">
        <v>6.2798511679879043</v>
      </c>
      <c r="E30" s="153">
        <v>9.042381334369157</v>
      </c>
      <c r="F30" s="153">
        <v>7.8278295433895062</v>
      </c>
      <c r="G30" s="153">
        <v>8.0472572500512474</v>
      </c>
      <c r="H30" s="153">
        <v>7.5282786280101837</v>
      </c>
      <c r="I30" s="153">
        <v>5.9616739326048611</v>
      </c>
      <c r="J30" s="153">
        <v>4.8888030814524424</v>
      </c>
      <c r="K30" s="153">
        <v>5.6352623412756389</v>
      </c>
      <c r="L30" s="153">
        <v>23.18891853578652</v>
      </c>
      <c r="M30" s="153">
        <v>17.161671090112634</v>
      </c>
      <c r="N30" s="153">
        <v>11.195704022925822</v>
      </c>
      <c r="O30" s="153">
        <v>12.642894082784128</v>
      </c>
      <c r="P30" s="153">
        <v>15.059801917344968</v>
      </c>
      <c r="Q30" s="153">
        <v>12.505824756653098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1221.170498329142</v>
      </c>
      <c r="C32" s="153">
        <v>1193.1774048640395</v>
      </c>
      <c r="D32" s="153">
        <v>1079.1516174206322</v>
      </c>
      <c r="E32" s="153">
        <v>1177.3495832149019</v>
      </c>
      <c r="F32" s="153">
        <v>1220.7294769717796</v>
      </c>
      <c r="G32" s="153">
        <v>1276.6706673873271</v>
      </c>
      <c r="H32" s="153">
        <v>1227.8937021325105</v>
      </c>
      <c r="I32" s="153">
        <v>1110.3329989836029</v>
      </c>
      <c r="J32" s="153">
        <v>1034.9976299262744</v>
      </c>
      <c r="K32" s="153">
        <v>663.55949729776239</v>
      </c>
      <c r="L32" s="153">
        <v>915.30484196671387</v>
      </c>
      <c r="M32" s="153">
        <v>981.62565666641331</v>
      </c>
      <c r="N32" s="153">
        <v>971.60453009968637</v>
      </c>
      <c r="O32" s="153">
        <v>722.51563934907085</v>
      </c>
      <c r="P32" s="153">
        <v>720.96328271800496</v>
      </c>
      <c r="Q32" s="153">
        <v>593.49625875941911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947.29709244587536</v>
      </c>
      <c r="C34" s="155">
        <v>909.29818586090823</v>
      </c>
      <c r="D34" s="155">
        <v>802.85966199462109</v>
      </c>
      <c r="E34" s="155">
        <v>885.04896156554662</v>
      </c>
      <c r="F34" s="155">
        <v>854.06401534177542</v>
      </c>
      <c r="G34" s="155">
        <v>884.86834326667895</v>
      </c>
      <c r="H34" s="155">
        <v>950.36967234084966</v>
      </c>
      <c r="I34" s="155">
        <v>808.06043979688604</v>
      </c>
      <c r="J34" s="155">
        <v>755.68252464219677</v>
      </c>
      <c r="K34" s="155">
        <v>84.195940807271512</v>
      </c>
      <c r="L34" s="155">
        <v>672.60692459269262</v>
      </c>
      <c r="M34" s="155">
        <v>709.53991160340422</v>
      </c>
      <c r="N34" s="155">
        <v>556.98297068062914</v>
      </c>
      <c r="O34" s="155">
        <v>420.17852840558942</v>
      </c>
      <c r="P34" s="155">
        <v>423.78172816779357</v>
      </c>
      <c r="Q34" s="155">
        <v>242.2378427503379</v>
      </c>
    </row>
    <row r="35" spans="1:17" x14ac:dyDescent="0.25">
      <c r="A35" s="152" t="s">
        <v>121</v>
      </c>
      <c r="B35" s="151">
        <v>36.587828177182693</v>
      </c>
      <c r="C35" s="151">
        <v>42.705185742491047</v>
      </c>
      <c r="D35" s="151">
        <v>45.427081514308419</v>
      </c>
      <c r="E35" s="151">
        <v>54.818142644783229</v>
      </c>
      <c r="F35" s="151">
        <v>61.614817479695084</v>
      </c>
      <c r="G35" s="151">
        <v>70.062866290531019</v>
      </c>
      <c r="H35" s="151">
        <v>63.561113184865938</v>
      </c>
      <c r="I35" s="151">
        <v>58.499080455116953</v>
      </c>
      <c r="J35" s="151">
        <v>51.305186936493726</v>
      </c>
      <c r="K35" s="151">
        <v>35.79229984434388</v>
      </c>
      <c r="L35" s="151">
        <v>40.134491976363307</v>
      </c>
      <c r="M35" s="151">
        <v>40.029418014272679</v>
      </c>
      <c r="N35" s="151">
        <v>40.197713224623094</v>
      </c>
      <c r="O35" s="151">
        <v>29.504735961610933</v>
      </c>
      <c r="P35" s="151">
        <v>27.338452667788001</v>
      </c>
      <c r="Q35" s="151">
        <v>25.607190495245792</v>
      </c>
    </row>
    <row r="36" spans="1:17" x14ac:dyDescent="0.25">
      <c r="A36" s="154" t="s">
        <v>30</v>
      </c>
      <c r="B36" s="153">
        <v>1.2121610749685572</v>
      </c>
      <c r="C36" s="153">
        <v>1.272974950075592</v>
      </c>
      <c r="D36" s="153">
        <v>1.4441228031594238</v>
      </c>
      <c r="E36" s="153">
        <v>1.704321408213759</v>
      </c>
      <c r="F36" s="153">
        <v>2.2586725835500814</v>
      </c>
      <c r="G36" s="153">
        <v>2.5530918674724035</v>
      </c>
      <c r="H36" s="153">
        <v>2.182891375616355</v>
      </c>
      <c r="I36" s="153">
        <v>2.2018371373115166</v>
      </c>
      <c r="J36" s="153">
        <v>1.6589034138048728</v>
      </c>
      <c r="K36" s="153">
        <v>1.6656918132132219</v>
      </c>
      <c r="L36" s="153">
        <v>1.5436107611014427</v>
      </c>
      <c r="M36" s="153">
        <v>1.1204908311045967</v>
      </c>
      <c r="N36" s="153">
        <v>1.133951801954356</v>
      </c>
      <c r="O36" s="153">
        <v>0.77786988463017848</v>
      </c>
      <c r="P36" s="153">
        <v>0.50061209081222224</v>
      </c>
      <c r="Q36" s="153">
        <v>0.72284641587110687</v>
      </c>
    </row>
    <row r="37" spans="1:17" x14ac:dyDescent="0.25">
      <c r="A37" s="154" t="s">
        <v>125</v>
      </c>
      <c r="B37" s="153">
        <v>0.25072706069140277</v>
      </c>
      <c r="C37" s="153">
        <v>0.28508840955401776</v>
      </c>
      <c r="D37" s="153">
        <v>0.34535574119080192</v>
      </c>
      <c r="E37" s="153">
        <v>0.54904896765175415</v>
      </c>
      <c r="F37" s="153">
        <v>0.51316320389827796</v>
      </c>
      <c r="G37" s="153">
        <v>0.57380911645670529</v>
      </c>
      <c r="H37" s="153">
        <v>0.50755357400646672</v>
      </c>
      <c r="I37" s="153">
        <v>0.40811374907563025</v>
      </c>
      <c r="J37" s="153">
        <v>0.31688952084904254</v>
      </c>
      <c r="K37" s="153">
        <v>0.38965391860068088</v>
      </c>
      <c r="L37" s="153">
        <v>1.2853656503505289</v>
      </c>
      <c r="M37" s="153">
        <v>0.90364234408933064</v>
      </c>
      <c r="N37" s="153">
        <v>0.60272850280146306</v>
      </c>
      <c r="O37" s="153">
        <v>0.66774736408162394</v>
      </c>
      <c r="P37" s="153">
        <v>0.74135636805743588</v>
      </c>
      <c r="Q37" s="153">
        <v>0.69324828306763431</v>
      </c>
    </row>
    <row r="38" spans="1:17" x14ac:dyDescent="0.25">
      <c r="A38" s="154" t="s">
        <v>26</v>
      </c>
      <c r="B38" s="153">
        <v>35.124940041522734</v>
      </c>
      <c r="C38" s="153">
        <v>41.14712238286144</v>
      </c>
      <c r="D38" s="153">
        <v>43.637602969958195</v>
      </c>
      <c r="E38" s="153">
        <v>52.564772268917714</v>
      </c>
      <c r="F38" s="153">
        <v>58.842981692246724</v>
      </c>
      <c r="G38" s="153">
        <v>66.935965306601915</v>
      </c>
      <c r="H38" s="153">
        <v>60.870668235243116</v>
      </c>
      <c r="I38" s="153">
        <v>55.889129568729807</v>
      </c>
      <c r="J38" s="153">
        <v>49.329394001839809</v>
      </c>
      <c r="K38" s="153">
        <v>33.736954112529979</v>
      </c>
      <c r="L38" s="153">
        <v>37.305515564911339</v>
      </c>
      <c r="M38" s="153">
        <v>38.005284839078755</v>
      </c>
      <c r="N38" s="153">
        <v>38.461032919867272</v>
      </c>
      <c r="O38" s="153">
        <v>28.059118712899132</v>
      </c>
      <c r="P38" s="153">
        <v>26.096484208918344</v>
      </c>
      <c r="Q38" s="153">
        <v>24.191095796307049</v>
      </c>
    </row>
    <row r="39" spans="1:17" x14ac:dyDescent="0.25">
      <c r="A39" s="152" t="s">
        <v>120</v>
      </c>
      <c r="B39" s="151">
        <v>910.70926426869266</v>
      </c>
      <c r="C39" s="151">
        <v>866.59300011841719</v>
      </c>
      <c r="D39" s="151">
        <v>757.43258048031271</v>
      </c>
      <c r="E39" s="151">
        <v>830.23081892076334</v>
      </c>
      <c r="F39" s="151">
        <v>792.44919786208038</v>
      </c>
      <c r="G39" s="151">
        <v>814.80547697614793</v>
      </c>
      <c r="H39" s="151">
        <v>886.80855915598374</v>
      </c>
      <c r="I39" s="151">
        <v>749.56135934176905</v>
      </c>
      <c r="J39" s="151">
        <v>704.37733770570298</v>
      </c>
      <c r="K39" s="151">
        <v>48.403640962927625</v>
      </c>
      <c r="L39" s="151">
        <v>632.47243261632934</v>
      </c>
      <c r="M39" s="151">
        <v>669.51049358913156</v>
      </c>
      <c r="N39" s="151">
        <v>516.78525745600609</v>
      </c>
      <c r="O39" s="151">
        <v>390.67379244397847</v>
      </c>
      <c r="P39" s="151">
        <v>396.4432755000056</v>
      </c>
      <c r="Q39" s="151">
        <v>216.63065225509212</v>
      </c>
    </row>
    <row r="40" spans="1:17" x14ac:dyDescent="0.25">
      <c r="A40" s="150" t="s">
        <v>33</v>
      </c>
      <c r="B40" s="87">
        <v>363.07537243223231</v>
      </c>
      <c r="C40" s="87">
        <v>334.87148266970809</v>
      </c>
      <c r="D40" s="87">
        <v>267.56977591093926</v>
      </c>
      <c r="E40" s="87">
        <v>327.71279301489943</v>
      </c>
      <c r="F40" s="87">
        <v>374.01322569789619</v>
      </c>
      <c r="G40" s="87">
        <v>385.81031235655132</v>
      </c>
      <c r="H40" s="87">
        <v>441.68167941978533</v>
      </c>
      <c r="I40" s="87">
        <v>268.79472676411837</v>
      </c>
      <c r="J40" s="87">
        <v>264.35067822311555</v>
      </c>
      <c r="K40" s="87">
        <v>21.676861482709469</v>
      </c>
      <c r="L40" s="87">
        <v>319.10244727527248</v>
      </c>
      <c r="M40" s="87">
        <v>333.40939247048544</v>
      </c>
      <c r="N40" s="87">
        <v>270.25285426021526</v>
      </c>
      <c r="O40" s="87">
        <v>157.06193684116073</v>
      </c>
      <c r="P40" s="87">
        <v>182.73020523907215</v>
      </c>
      <c r="Q40" s="87">
        <v>77.709123111637837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7.6762402508221399</v>
      </c>
      <c r="C42" s="87">
        <v>6.7793975312677901</v>
      </c>
      <c r="D42" s="87">
        <v>6.208868563536643</v>
      </c>
      <c r="E42" s="87">
        <v>6.4940308459590845</v>
      </c>
      <c r="F42" s="87">
        <v>6.629339863870932</v>
      </c>
      <c r="G42" s="87">
        <v>6.6335653603596594</v>
      </c>
      <c r="H42" s="87">
        <v>6.7311599162908822</v>
      </c>
      <c r="I42" s="87">
        <v>7.8381929641820767</v>
      </c>
      <c r="J42" s="87">
        <v>5.7676904764665293</v>
      </c>
      <c r="K42" s="87">
        <v>0.496985490630655</v>
      </c>
      <c r="L42" s="87">
        <v>5.8346109670827664</v>
      </c>
      <c r="M42" s="87">
        <v>5.1843148220965656</v>
      </c>
      <c r="N42" s="87">
        <v>3.6862808435271144</v>
      </c>
      <c r="O42" s="87">
        <v>3.018007015626945</v>
      </c>
      <c r="P42" s="87">
        <v>1.9510605269551167</v>
      </c>
      <c r="Q42" s="87">
        <v>1.8209733129007615</v>
      </c>
    </row>
    <row r="43" spans="1:17" x14ac:dyDescent="0.25">
      <c r="A43" s="150" t="s">
        <v>125</v>
      </c>
      <c r="B43" s="87">
        <v>3.0374684361814319</v>
      </c>
      <c r="C43" s="87">
        <v>2.9311636420576259</v>
      </c>
      <c r="D43" s="87">
        <v>2.6845020102630848</v>
      </c>
      <c r="E43" s="87">
        <v>3.3688675316738803</v>
      </c>
      <c r="F43" s="87">
        <v>2.605080559219247</v>
      </c>
      <c r="G43" s="87">
        <v>2.5946204886414623</v>
      </c>
      <c r="H43" s="87">
        <v>2.7553236117240441</v>
      </c>
      <c r="I43" s="87">
        <v>2.7129375402689218</v>
      </c>
      <c r="J43" s="87">
        <v>2.1870033921004088</v>
      </c>
      <c r="K43" s="87">
        <v>0.17985341276986261</v>
      </c>
      <c r="L43" s="87">
        <v>5.768751534864359</v>
      </c>
      <c r="M43" s="87">
        <v>5.3094054896391478</v>
      </c>
      <c r="N43" s="87">
        <v>2.7585077369959596</v>
      </c>
      <c r="O43" s="87">
        <v>3.2834141099877927</v>
      </c>
      <c r="P43" s="87">
        <v>3.5366054405310545</v>
      </c>
      <c r="Q43" s="87">
        <v>2.131007161265623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8.2844329251655484</v>
      </c>
      <c r="C45" s="87">
        <v>8.1682620227618337</v>
      </c>
      <c r="D45" s="87">
        <v>7.901363032033264</v>
      </c>
      <c r="E45" s="87">
        <v>5.9606376648056916</v>
      </c>
      <c r="F45" s="87">
        <v>5.9906298981615977</v>
      </c>
      <c r="G45" s="87">
        <v>6.1818433050210588</v>
      </c>
      <c r="H45" s="87">
        <v>8.0122841808682796</v>
      </c>
      <c r="I45" s="87">
        <v>3.8075288661960478</v>
      </c>
      <c r="J45" s="87">
        <v>1.9909945385907566</v>
      </c>
      <c r="K45" s="87">
        <v>1.8021631268442007</v>
      </c>
      <c r="L45" s="87">
        <v>1.8543115184815195</v>
      </c>
      <c r="M45" s="87">
        <v>1.8738528543446353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528.6357502242912</v>
      </c>
      <c r="C46" s="87">
        <v>513.84269425262187</v>
      </c>
      <c r="D46" s="87">
        <v>473.06807096354049</v>
      </c>
      <c r="E46" s="87">
        <v>486.69448986342525</v>
      </c>
      <c r="F46" s="87">
        <v>403.21092184293235</v>
      </c>
      <c r="G46" s="87">
        <v>413.58513546557441</v>
      </c>
      <c r="H46" s="87">
        <v>427.62811202731518</v>
      </c>
      <c r="I46" s="87">
        <v>466.40797320700358</v>
      </c>
      <c r="J46" s="87">
        <v>430.08097107542972</v>
      </c>
      <c r="K46" s="87">
        <v>24.247777449973441</v>
      </c>
      <c r="L46" s="87">
        <v>299.91231132062819</v>
      </c>
      <c r="M46" s="87">
        <v>323.73352795256568</v>
      </c>
      <c r="N46" s="87">
        <v>240.08761461526774</v>
      </c>
      <c r="O46" s="87">
        <v>227.31043447720299</v>
      </c>
      <c r="P46" s="87">
        <v>208.22540429344727</v>
      </c>
      <c r="Q46" s="87">
        <v>134.96954866928789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2" t="s">
        <v>119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77" t="s">
        <v>98</v>
      </c>
      <c r="B51" s="176">
        <v>1717.5182423185865</v>
      </c>
      <c r="C51" s="176">
        <v>1742.2259686928965</v>
      </c>
      <c r="D51" s="176">
        <v>1473.9546957329542</v>
      </c>
      <c r="E51" s="176">
        <v>1300.9030674377323</v>
      </c>
      <c r="F51" s="176">
        <v>1384.3348637164825</v>
      </c>
      <c r="G51" s="176">
        <v>1658.2440830788239</v>
      </c>
      <c r="H51" s="176">
        <v>1683.1887650679066</v>
      </c>
      <c r="I51" s="176">
        <v>1589.7258210415</v>
      </c>
      <c r="J51" s="176">
        <v>1770.3465801652301</v>
      </c>
      <c r="K51" s="176">
        <v>1082.5248581939388</v>
      </c>
      <c r="L51" s="176">
        <v>1325.6671801834229</v>
      </c>
      <c r="M51" s="176">
        <v>1563.3881296451232</v>
      </c>
      <c r="N51" s="176">
        <v>1491.6567215102393</v>
      </c>
      <c r="O51" s="176">
        <v>1340.5379192889432</v>
      </c>
      <c r="P51" s="176">
        <v>1344.2217704598793</v>
      </c>
      <c r="Q51" s="176">
        <v>1211.2512873490998</v>
      </c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1887.1566388348867</v>
      </c>
      <c r="C53" s="96">
        <v>2012.1654772614688</v>
      </c>
      <c r="D53" s="96">
        <v>1991.2477459956804</v>
      </c>
      <c r="E53" s="96">
        <v>2148.2794387114627</v>
      </c>
      <c r="F53" s="96">
        <v>2201.8706778044711</v>
      </c>
      <c r="G53" s="96">
        <v>2041.163973067517</v>
      </c>
      <c r="H53" s="96">
        <v>2238.0246848865586</v>
      </c>
      <c r="I53" s="96">
        <v>2005.3338377714006</v>
      </c>
      <c r="J53" s="96">
        <v>1912.2499722063417</v>
      </c>
      <c r="K53" s="96">
        <v>1338.3918403811281</v>
      </c>
      <c r="L53" s="96">
        <v>1954.498250813773</v>
      </c>
      <c r="M53" s="96">
        <v>1926.5144248939039</v>
      </c>
      <c r="N53" s="96">
        <v>1848.6933433419624</v>
      </c>
      <c r="O53" s="96">
        <v>1826.6603212097239</v>
      </c>
      <c r="P53" s="96">
        <v>1908.859581021705</v>
      </c>
      <c r="Q53" s="96">
        <v>2175.2199065012355</v>
      </c>
    </row>
    <row r="54" spans="1:17" x14ac:dyDescent="0.25">
      <c r="A54" s="132" t="s">
        <v>83</v>
      </c>
      <c r="B54" s="160">
        <v>0</v>
      </c>
      <c r="C54" s="160">
        <v>0</v>
      </c>
      <c r="D54" s="160">
        <v>0</v>
      </c>
      <c r="E54" s="160">
        <v>0</v>
      </c>
      <c r="F54" s="160">
        <v>0</v>
      </c>
      <c r="G54" s="160">
        <v>0</v>
      </c>
      <c r="H54" s="160">
        <v>0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0</v>
      </c>
      <c r="P54" s="160">
        <v>0</v>
      </c>
      <c r="Q54" s="160">
        <v>0</v>
      </c>
    </row>
    <row r="55" spans="1:17" x14ac:dyDescent="0.25">
      <c r="A55" s="76" t="s">
        <v>82</v>
      </c>
      <c r="B55" s="159">
        <v>0</v>
      </c>
      <c r="C55" s="159">
        <v>0</v>
      </c>
      <c r="D55" s="159">
        <v>0</v>
      </c>
      <c r="E55" s="159">
        <v>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>
        <v>0</v>
      </c>
      <c r="Q55" s="159">
        <v>0</v>
      </c>
    </row>
    <row r="56" spans="1:17" x14ac:dyDescent="0.25">
      <c r="A56" s="76" t="s">
        <v>81</v>
      </c>
      <c r="B56" s="159">
        <v>0</v>
      </c>
      <c r="C56" s="159">
        <v>0</v>
      </c>
      <c r="D56" s="159">
        <v>0</v>
      </c>
      <c r="E56" s="159">
        <v>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>
        <v>0</v>
      </c>
      <c r="Q56" s="159">
        <v>0</v>
      </c>
    </row>
    <row r="57" spans="1:17" x14ac:dyDescent="0.25">
      <c r="A57" s="76" t="s">
        <v>80</v>
      </c>
      <c r="B57" s="159">
        <v>0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0</v>
      </c>
    </row>
    <row r="58" spans="1:17" x14ac:dyDescent="0.25">
      <c r="A58" s="129" t="s">
        <v>79</v>
      </c>
      <c r="B58" s="158">
        <v>7.5305125526959777</v>
      </c>
      <c r="C58" s="158">
        <v>7.9667386810199927</v>
      </c>
      <c r="D58" s="158">
        <v>7.9005718792343718</v>
      </c>
      <c r="E58" s="158">
        <v>8.2282819951573245</v>
      </c>
      <c r="F58" s="158">
        <v>8.4327331350089842</v>
      </c>
      <c r="G58" s="158">
        <v>8.0091127569231269</v>
      </c>
      <c r="H58" s="158">
        <v>8.6528329112278861</v>
      </c>
      <c r="I58" s="158">
        <v>8.2645033673080128</v>
      </c>
      <c r="J58" s="158">
        <v>8.0420551079994897</v>
      </c>
      <c r="K58" s="158">
        <v>6.6034121679642936</v>
      </c>
      <c r="L58" s="158">
        <v>7.707469215828052</v>
      </c>
      <c r="M58" s="158">
        <v>7.9805112839647316</v>
      </c>
      <c r="N58" s="158">
        <v>7.8619590223508453</v>
      </c>
      <c r="O58" s="158">
        <v>7.6795033745268908</v>
      </c>
      <c r="P58" s="158">
        <v>7.8725799849740969</v>
      </c>
      <c r="Q58" s="158">
        <v>8.5974865017990716</v>
      </c>
    </row>
    <row r="59" spans="1:17" x14ac:dyDescent="0.25">
      <c r="A59" s="92" t="s">
        <v>125</v>
      </c>
      <c r="B59" s="91">
        <v>3.526135735575179</v>
      </c>
      <c r="C59" s="91">
        <v>3.7303970695960915</v>
      </c>
      <c r="D59" s="91">
        <v>3.6994146998500286</v>
      </c>
      <c r="E59" s="91">
        <v>3.8528637967845674</v>
      </c>
      <c r="F59" s="91">
        <v>3.9485973162980463</v>
      </c>
      <c r="G59" s="91">
        <v>3.7502385800189812</v>
      </c>
      <c r="H59" s="91">
        <v>4.0516582541673705</v>
      </c>
      <c r="I59" s="91">
        <v>3.869824325545173</v>
      </c>
      <c r="J59" s="91">
        <v>3.7656637188168229</v>
      </c>
      <c r="K59" s="91">
        <v>3.0920242758050818</v>
      </c>
      <c r="L59" s="91">
        <v>3.6089950640938935</v>
      </c>
      <c r="M59" s="91">
        <v>3.7368460419702156</v>
      </c>
      <c r="N59" s="91">
        <v>3.6813343668638083</v>
      </c>
      <c r="O59" s="91">
        <v>3.5959001583092736</v>
      </c>
      <c r="P59" s="91">
        <v>3.6863075948599087</v>
      </c>
      <c r="Q59" s="91">
        <v>4.0257424946812712</v>
      </c>
    </row>
    <row r="60" spans="1:17" x14ac:dyDescent="0.25">
      <c r="A60" s="92" t="s">
        <v>26</v>
      </c>
      <c r="B60" s="91">
        <v>4.0043768171207992</v>
      </c>
      <c r="C60" s="91">
        <v>4.2363416114239012</v>
      </c>
      <c r="D60" s="91">
        <v>4.2011571793843432</v>
      </c>
      <c r="E60" s="91">
        <v>4.3754181983727571</v>
      </c>
      <c r="F60" s="91">
        <v>4.4841358187109384</v>
      </c>
      <c r="G60" s="91">
        <v>4.258874176904146</v>
      </c>
      <c r="H60" s="91">
        <v>4.6011746570605148</v>
      </c>
      <c r="I60" s="91">
        <v>4.3946790417628394</v>
      </c>
      <c r="J60" s="91">
        <v>4.2763913891826668</v>
      </c>
      <c r="K60" s="91">
        <v>3.5113878921592123</v>
      </c>
      <c r="L60" s="91">
        <v>4.0984741517341581</v>
      </c>
      <c r="M60" s="91">
        <v>4.243665241994516</v>
      </c>
      <c r="N60" s="91">
        <v>4.180624655487037</v>
      </c>
      <c r="O60" s="91">
        <v>4.0836032162176172</v>
      </c>
      <c r="P60" s="91">
        <v>4.1862723901141878</v>
      </c>
      <c r="Q60" s="91">
        <v>4.5717440071177995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</v>
      </c>
      <c r="C62" s="157">
        <v>0</v>
      </c>
      <c r="D62" s="157">
        <v>0</v>
      </c>
      <c r="E62" s="157">
        <v>0</v>
      </c>
      <c r="F62" s="157">
        <v>0</v>
      </c>
      <c r="G62" s="157">
        <v>0</v>
      </c>
      <c r="H62" s="157">
        <v>0</v>
      </c>
      <c r="I62" s="157">
        <v>0</v>
      </c>
      <c r="J62" s="157">
        <v>0</v>
      </c>
      <c r="K62" s="157">
        <v>0</v>
      </c>
      <c r="L62" s="157">
        <v>0</v>
      </c>
      <c r="M62" s="157">
        <v>0</v>
      </c>
      <c r="N62" s="157">
        <v>0</v>
      </c>
      <c r="O62" s="157">
        <v>0</v>
      </c>
      <c r="P62" s="157">
        <v>0</v>
      </c>
      <c r="Q62" s="157">
        <v>0</v>
      </c>
    </row>
    <row r="63" spans="1:17" x14ac:dyDescent="0.25">
      <c r="A63" s="156" t="s">
        <v>115</v>
      </c>
      <c r="B63" s="155">
        <v>483.00903694417781</v>
      </c>
      <c r="C63" s="155">
        <v>528.00084696017154</v>
      </c>
      <c r="D63" s="155">
        <v>542.44862073327465</v>
      </c>
      <c r="E63" s="155">
        <v>661.95695678331515</v>
      </c>
      <c r="F63" s="155">
        <v>712.71148259874462</v>
      </c>
      <c r="G63" s="155">
        <v>615.29259133237747</v>
      </c>
      <c r="H63" s="155">
        <v>634.10433581939401</v>
      </c>
      <c r="I63" s="155">
        <v>501.58020066339969</v>
      </c>
      <c r="J63" s="155">
        <v>419.39221875454933</v>
      </c>
      <c r="K63" s="155">
        <v>436.62670457145725</v>
      </c>
      <c r="L63" s="155">
        <v>540.00184645722095</v>
      </c>
      <c r="M63" s="155">
        <v>458.43090938327396</v>
      </c>
      <c r="N63" s="155">
        <v>503.13201038749889</v>
      </c>
      <c r="O63" s="155">
        <v>473.45778991440574</v>
      </c>
      <c r="P63" s="155">
        <v>514.10386767892635</v>
      </c>
      <c r="Q63" s="155">
        <v>751.02417564804216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483.00903694417781</v>
      </c>
      <c r="C66" s="153">
        <v>528.00084696017154</v>
      </c>
      <c r="D66" s="153">
        <v>542.44862073327465</v>
      </c>
      <c r="E66" s="153">
        <v>661.95695678331515</v>
      </c>
      <c r="F66" s="153">
        <v>712.71148259874462</v>
      </c>
      <c r="G66" s="153">
        <v>615.29259133237747</v>
      </c>
      <c r="H66" s="153">
        <v>634.10433581939401</v>
      </c>
      <c r="I66" s="153">
        <v>501.58020066339969</v>
      </c>
      <c r="J66" s="153">
        <v>419.39221875454933</v>
      </c>
      <c r="K66" s="153">
        <v>436.62670457145725</v>
      </c>
      <c r="L66" s="153">
        <v>540.00184645722095</v>
      </c>
      <c r="M66" s="153">
        <v>458.43090938327396</v>
      </c>
      <c r="N66" s="153">
        <v>503.13201038749889</v>
      </c>
      <c r="O66" s="153">
        <v>473.45778991440574</v>
      </c>
      <c r="P66" s="153">
        <v>514.10386767892635</v>
      </c>
      <c r="Q66" s="153">
        <v>751.02417564804216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</v>
      </c>
      <c r="C68" s="153">
        <v>0</v>
      </c>
      <c r="D68" s="153">
        <v>0</v>
      </c>
      <c r="E68" s="153">
        <v>0</v>
      </c>
      <c r="F68" s="153">
        <v>0</v>
      </c>
      <c r="G68" s="153">
        <v>0</v>
      </c>
      <c r="H68" s="153">
        <v>0</v>
      </c>
      <c r="I68" s="153">
        <v>0</v>
      </c>
      <c r="J68" s="153">
        <v>0</v>
      </c>
      <c r="K68" s="153">
        <v>0</v>
      </c>
      <c r="L68" s="153">
        <v>0</v>
      </c>
      <c r="M68" s="153">
        <v>0</v>
      </c>
      <c r="N68" s="153">
        <v>0</v>
      </c>
      <c r="O68" s="153">
        <v>0</v>
      </c>
      <c r="P68" s="153">
        <v>0</v>
      </c>
      <c r="Q68" s="153">
        <v>0</v>
      </c>
    </row>
    <row r="69" spans="1:17" x14ac:dyDescent="0.25">
      <c r="A69" s="156" t="s">
        <v>114</v>
      </c>
      <c r="B69" s="155">
        <v>0</v>
      </c>
      <c r="C69" s="155">
        <v>0</v>
      </c>
      <c r="D69" s="155">
        <v>0</v>
      </c>
      <c r="E69" s="155">
        <v>0</v>
      </c>
      <c r="F69" s="155">
        <v>0</v>
      </c>
      <c r="G69" s="155">
        <v>0</v>
      </c>
      <c r="H69" s="155">
        <v>0</v>
      </c>
      <c r="I69" s="155">
        <v>0</v>
      </c>
      <c r="J69" s="155">
        <v>0</v>
      </c>
      <c r="K69" s="155">
        <v>0</v>
      </c>
      <c r="L69" s="155">
        <v>0</v>
      </c>
      <c r="M69" s="155">
        <v>0</v>
      </c>
      <c r="N69" s="155">
        <v>0</v>
      </c>
      <c r="O69" s="155">
        <v>0</v>
      </c>
      <c r="P69" s="155">
        <v>0</v>
      </c>
      <c r="Q69" s="155">
        <v>0</v>
      </c>
    </row>
    <row r="70" spans="1:17" x14ac:dyDescent="0.25">
      <c r="A70" s="156" t="s">
        <v>113</v>
      </c>
      <c r="B70" s="155">
        <v>728.5238990544276</v>
      </c>
      <c r="C70" s="155">
        <v>769.90696675566176</v>
      </c>
      <c r="D70" s="155">
        <v>764.22745540214692</v>
      </c>
      <c r="E70" s="155">
        <v>796.46754162524155</v>
      </c>
      <c r="F70" s="155">
        <v>817.12042174448766</v>
      </c>
      <c r="G70" s="155">
        <v>775.98130446926416</v>
      </c>
      <c r="H70" s="155">
        <v>837.75603244892511</v>
      </c>
      <c r="I70" s="155">
        <v>800.6560776150634</v>
      </c>
      <c r="J70" s="155">
        <v>777.63226768905417</v>
      </c>
      <c r="K70" s="155">
        <v>642.39540924603068</v>
      </c>
      <c r="L70" s="155">
        <v>753.91002973176637</v>
      </c>
      <c r="M70" s="155">
        <v>775.35889382901621</v>
      </c>
      <c r="N70" s="155">
        <v>761.74669469741173</v>
      </c>
      <c r="O70" s="155">
        <v>745.76100427869767</v>
      </c>
      <c r="P70" s="155">
        <v>763.9166774057436</v>
      </c>
      <c r="Q70" s="155">
        <v>836.76461980342833</v>
      </c>
    </row>
    <row r="71" spans="1:17" x14ac:dyDescent="0.25">
      <c r="A71" s="152" t="s">
        <v>123</v>
      </c>
      <c r="B71" s="151">
        <v>728.5238990544276</v>
      </c>
      <c r="C71" s="151">
        <v>769.90696675566176</v>
      </c>
      <c r="D71" s="151">
        <v>764.22745540214692</v>
      </c>
      <c r="E71" s="151">
        <v>796.46754162524155</v>
      </c>
      <c r="F71" s="151">
        <v>817.12042174448766</v>
      </c>
      <c r="G71" s="151">
        <v>775.98130446926416</v>
      </c>
      <c r="H71" s="151">
        <v>837.75603244892511</v>
      </c>
      <c r="I71" s="151">
        <v>800.6560776150634</v>
      </c>
      <c r="J71" s="151">
        <v>777.63226768905417</v>
      </c>
      <c r="K71" s="151">
        <v>642.39540924603068</v>
      </c>
      <c r="L71" s="151">
        <v>753.91002973176637</v>
      </c>
      <c r="M71" s="151">
        <v>775.35889382901621</v>
      </c>
      <c r="N71" s="151">
        <v>761.74669469741173</v>
      </c>
      <c r="O71" s="151">
        <v>745.76100427869767</v>
      </c>
      <c r="P71" s="151">
        <v>763.9166774057436</v>
      </c>
      <c r="Q71" s="151">
        <v>836.76461980342833</v>
      </c>
    </row>
    <row r="72" spans="1:17" x14ac:dyDescent="0.25">
      <c r="A72" s="154" t="s">
        <v>30</v>
      </c>
      <c r="B72" s="153">
        <v>17.936989047446435</v>
      </c>
      <c r="C72" s="153">
        <v>17.039356898144991</v>
      </c>
      <c r="D72" s="153">
        <v>18.052000923791997</v>
      </c>
      <c r="E72" s="153">
        <v>18.408052538702552</v>
      </c>
      <c r="F72" s="153">
        <v>22.290405686387054</v>
      </c>
      <c r="G72" s="153">
        <v>21.04030878756906</v>
      </c>
      <c r="H72" s="153">
        <v>21.39502738395856</v>
      </c>
      <c r="I72" s="153">
        <v>22.423466833066517</v>
      </c>
      <c r="J72" s="153">
        <v>18.678633477368088</v>
      </c>
      <c r="K72" s="153">
        <v>22.321365688135693</v>
      </c>
      <c r="L72" s="153">
        <v>21.726033509129564</v>
      </c>
      <c r="M72" s="153">
        <v>16.175035771825744</v>
      </c>
      <c r="N72" s="153">
        <v>15.98307065615127</v>
      </c>
      <c r="O72" s="153">
        <v>14.646890685468502</v>
      </c>
      <c r="P72" s="153">
        <v>10.41091058228667</v>
      </c>
      <c r="Q72" s="153">
        <v>17.625963721321117</v>
      </c>
    </row>
    <row r="73" spans="1:17" x14ac:dyDescent="0.25">
      <c r="A73" s="154" t="s">
        <v>125</v>
      </c>
      <c r="B73" s="153">
        <v>3.7101410319059993</v>
      </c>
      <c r="C73" s="153">
        <v>3.8160398660059847</v>
      </c>
      <c r="D73" s="153">
        <v>4.317058179106243</v>
      </c>
      <c r="E73" s="153">
        <v>5.9301738475764418</v>
      </c>
      <c r="F73" s="153">
        <v>5.0643090466171348</v>
      </c>
      <c r="G73" s="153">
        <v>4.7288235684694779</v>
      </c>
      <c r="H73" s="153">
        <v>4.9746509313264582</v>
      </c>
      <c r="I73" s="153">
        <v>4.1562225295599102</v>
      </c>
      <c r="J73" s="153">
        <v>3.5680577684640804</v>
      </c>
      <c r="K73" s="153">
        <v>5.2216187531849805</v>
      </c>
      <c r="L73" s="153">
        <v>18.091281749728925</v>
      </c>
      <c r="M73" s="153">
        <v>13.044682593406213</v>
      </c>
      <c r="N73" s="153">
        <v>8.4954688816128545</v>
      </c>
      <c r="O73" s="153">
        <v>12.573340143979449</v>
      </c>
      <c r="P73" s="153">
        <v>15.417515875280444</v>
      </c>
      <c r="Q73" s="153">
        <v>16.904239709749241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706.87676897507515</v>
      </c>
      <c r="C75" s="153">
        <v>749.05156999151075</v>
      </c>
      <c r="D75" s="153">
        <v>741.85839629924862</v>
      </c>
      <c r="E75" s="153">
        <v>772.12931523896259</v>
      </c>
      <c r="F75" s="153">
        <v>789.76570701148341</v>
      </c>
      <c r="G75" s="153">
        <v>750.21217211322562</v>
      </c>
      <c r="H75" s="153">
        <v>811.38635413364011</v>
      </c>
      <c r="I75" s="153">
        <v>774.07638825243703</v>
      </c>
      <c r="J75" s="153">
        <v>755.38557644322202</v>
      </c>
      <c r="K75" s="153">
        <v>614.85242480471004</v>
      </c>
      <c r="L75" s="153">
        <v>714.09271447290791</v>
      </c>
      <c r="M75" s="153">
        <v>746.13917546378423</v>
      </c>
      <c r="N75" s="153">
        <v>737.26815515964756</v>
      </c>
      <c r="O75" s="153">
        <v>718.54077344924974</v>
      </c>
      <c r="P75" s="153">
        <v>738.08825094817644</v>
      </c>
      <c r="Q75" s="153">
        <v>802.23441637235794</v>
      </c>
    </row>
    <row r="76" spans="1:17" x14ac:dyDescent="0.25">
      <c r="A76" s="152" t="s">
        <v>122</v>
      </c>
      <c r="B76" s="151">
        <v>0</v>
      </c>
      <c r="C76" s="151">
        <v>0</v>
      </c>
      <c r="D76" s="151">
        <v>0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</row>
    <row r="77" spans="1:17" x14ac:dyDescent="0.25">
      <c r="A77" s="156" t="s">
        <v>112</v>
      </c>
      <c r="B77" s="155">
        <v>526.31906169810179</v>
      </c>
      <c r="C77" s="155">
        <v>548.59817163243929</v>
      </c>
      <c r="D77" s="155">
        <v>531.72424225138468</v>
      </c>
      <c r="E77" s="155">
        <v>558.75177102812108</v>
      </c>
      <c r="F77" s="155">
        <v>535.72978774064507</v>
      </c>
      <c r="G77" s="155">
        <v>504.59582814374727</v>
      </c>
      <c r="H77" s="155">
        <v>603.02586517886834</v>
      </c>
      <c r="I77" s="155">
        <v>544.11774503482025</v>
      </c>
      <c r="J77" s="155">
        <v>532.22539357981714</v>
      </c>
      <c r="K77" s="155">
        <v>109.51693041345554</v>
      </c>
      <c r="L77" s="155">
        <v>507.69336170885617</v>
      </c>
      <c r="M77" s="155">
        <v>521.56300084238046</v>
      </c>
      <c r="N77" s="155">
        <v>418.51283640388294</v>
      </c>
      <c r="O77" s="155">
        <v>413.38200323874503</v>
      </c>
      <c r="P77" s="155">
        <v>428.48027485499347</v>
      </c>
      <c r="Q77" s="155">
        <v>340.18648928788946</v>
      </c>
    </row>
    <row r="78" spans="1:17" x14ac:dyDescent="0.25">
      <c r="A78" s="152" t="s">
        <v>121</v>
      </c>
      <c r="B78" s="151">
        <v>65.104426949948532</v>
      </c>
      <c r="C78" s="151">
        <v>72.63012895878289</v>
      </c>
      <c r="D78" s="151">
        <v>76.171723600901942</v>
      </c>
      <c r="E78" s="151">
        <v>82.387283854005162</v>
      </c>
      <c r="F78" s="151">
        <v>87.184611894525275</v>
      </c>
      <c r="G78" s="151">
        <v>85.691270696848946</v>
      </c>
      <c r="H78" s="151">
        <v>90.338371719010311</v>
      </c>
      <c r="I78" s="151">
        <v>86.930945001416291</v>
      </c>
      <c r="J78" s="151">
        <v>82.45524567985035</v>
      </c>
      <c r="K78" s="151">
        <v>70.277294315089222</v>
      </c>
      <c r="L78" s="151">
        <v>75.989073263841405</v>
      </c>
      <c r="M78" s="151">
        <v>76.330099516412133</v>
      </c>
      <c r="N78" s="151">
        <v>75.427639242555216</v>
      </c>
      <c r="O78" s="151">
        <v>73.463846496663237</v>
      </c>
      <c r="P78" s="151">
        <v>73.395443750930781</v>
      </c>
      <c r="Q78" s="151">
        <v>83.998284220996069</v>
      </c>
    </row>
    <row r="79" spans="1:17" x14ac:dyDescent="0.25">
      <c r="A79" s="154" t="s">
        <v>30</v>
      </c>
      <c r="B79" s="153">
        <v>2.1569209239393072</v>
      </c>
      <c r="C79" s="153">
        <v>2.1649908126566872</v>
      </c>
      <c r="D79" s="153">
        <v>2.421492187944577</v>
      </c>
      <c r="E79" s="153">
        <v>2.5614587591345055</v>
      </c>
      <c r="F79" s="153">
        <v>3.1960086980459423</v>
      </c>
      <c r="G79" s="153">
        <v>3.1225911515279963</v>
      </c>
      <c r="H79" s="153">
        <v>3.1025078484560837</v>
      </c>
      <c r="I79" s="153">
        <v>3.2719793473088816</v>
      </c>
      <c r="J79" s="153">
        <v>2.6661103235767953</v>
      </c>
      <c r="K79" s="153">
        <v>3.2705446228518564</v>
      </c>
      <c r="L79" s="153">
        <v>2.9226120835233793</v>
      </c>
      <c r="M79" s="153">
        <v>2.1366080469854967</v>
      </c>
      <c r="N79" s="153">
        <v>2.1277655014431622</v>
      </c>
      <c r="O79" s="153">
        <v>1.9368183424247969</v>
      </c>
      <c r="P79" s="153">
        <v>1.3439914467264988</v>
      </c>
      <c r="Q79" s="153">
        <v>2.3711253563620103</v>
      </c>
    </row>
    <row r="80" spans="1:17" x14ac:dyDescent="0.25">
      <c r="A80" s="154" t="s">
        <v>125</v>
      </c>
      <c r="B80" s="153">
        <v>0.44614404353572823</v>
      </c>
      <c r="C80" s="153">
        <v>0.4848593347753653</v>
      </c>
      <c r="D80" s="153">
        <v>0.57908941505926448</v>
      </c>
      <c r="E80" s="153">
        <v>0.82517668358065643</v>
      </c>
      <c r="F80" s="153">
        <v>0.72612297821325833</v>
      </c>
      <c r="G80" s="153">
        <v>0.70180446404683605</v>
      </c>
      <c r="H80" s="153">
        <v>0.72137760241156013</v>
      </c>
      <c r="I80" s="153">
        <v>0.60646618030920119</v>
      </c>
      <c r="J80" s="153">
        <v>0.50928970061683942</v>
      </c>
      <c r="K80" s="153">
        <v>0.76507581903416655</v>
      </c>
      <c r="L80" s="153">
        <v>2.4336609177172392</v>
      </c>
      <c r="M80" s="153">
        <v>1.7231104890655455</v>
      </c>
      <c r="N80" s="153">
        <v>1.1309695110384095</v>
      </c>
      <c r="O80" s="153">
        <v>1.6626242619920584</v>
      </c>
      <c r="P80" s="153">
        <v>1.9903167261278818</v>
      </c>
      <c r="Q80" s="153">
        <v>2.2740357372529383</v>
      </c>
    </row>
    <row r="81" spans="1:17" x14ac:dyDescent="0.25">
      <c r="A81" s="154" t="s">
        <v>26</v>
      </c>
      <c r="B81" s="153">
        <v>62.50136198247349</v>
      </c>
      <c r="C81" s="153">
        <v>69.980278811350843</v>
      </c>
      <c r="D81" s="153">
        <v>73.171141997898104</v>
      </c>
      <c r="E81" s="153">
        <v>79.000648411290001</v>
      </c>
      <c r="F81" s="153">
        <v>83.262480218266077</v>
      </c>
      <c r="G81" s="153">
        <v>81.866875081274117</v>
      </c>
      <c r="H81" s="153">
        <v>86.514486268142662</v>
      </c>
      <c r="I81" s="153">
        <v>83.052499473798207</v>
      </c>
      <c r="J81" s="153">
        <v>79.279845655656715</v>
      </c>
      <c r="K81" s="153">
        <v>66.241673873203197</v>
      </c>
      <c r="L81" s="153">
        <v>70.632800262600782</v>
      </c>
      <c r="M81" s="153">
        <v>72.470380980361085</v>
      </c>
      <c r="N81" s="153">
        <v>72.16890423007365</v>
      </c>
      <c r="O81" s="153">
        <v>69.864403892246386</v>
      </c>
      <c r="P81" s="153">
        <v>70.061135578076403</v>
      </c>
      <c r="Q81" s="153">
        <v>79.353123127381124</v>
      </c>
    </row>
    <row r="82" spans="1:17" x14ac:dyDescent="0.25">
      <c r="A82" s="152" t="s">
        <v>120</v>
      </c>
      <c r="B82" s="151">
        <v>461.21463474815323</v>
      </c>
      <c r="C82" s="151">
        <v>475.96804267365644</v>
      </c>
      <c r="D82" s="151">
        <v>455.55251865048274</v>
      </c>
      <c r="E82" s="151">
        <v>476.36448717411588</v>
      </c>
      <c r="F82" s="151">
        <v>448.54517584611983</v>
      </c>
      <c r="G82" s="151">
        <v>418.90455744689831</v>
      </c>
      <c r="H82" s="151">
        <v>512.68749345985805</v>
      </c>
      <c r="I82" s="151">
        <v>457.18680003340398</v>
      </c>
      <c r="J82" s="151">
        <v>449.77014789996684</v>
      </c>
      <c r="K82" s="151">
        <v>39.239636098366319</v>
      </c>
      <c r="L82" s="151">
        <v>431.70428844501475</v>
      </c>
      <c r="M82" s="151">
        <v>445.23290132596833</v>
      </c>
      <c r="N82" s="151">
        <v>343.08519716132776</v>
      </c>
      <c r="O82" s="151">
        <v>339.91815674208181</v>
      </c>
      <c r="P82" s="151">
        <v>355.08483110406269</v>
      </c>
      <c r="Q82" s="151">
        <v>256.18820506689337</v>
      </c>
    </row>
    <row r="83" spans="1:17" x14ac:dyDescent="0.25">
      <c r="A83" s="150" t="s">
        <v>33</v>
      </c>
      <c r="B83" s="87">
        <v>183.87391218299518</v>
      </c>
      <c r="C83" s="87">
        <v>183.92500762381687</v>
      </c>
      <c r="D83" s="87">
        <v>160.92796701942487</v>
      </c>
      <c r="E83" s="87">
        <v>188.0329337663853</v>
      </c>
      <c r="F83" s="87">
        <v>211.7004200925887</v>
      </c>
      <c r="G83" s="87">
        <v>198.35126631199833</v>
      </c>
      <c r="H83" s="87">
        <v>255.34786599758129</v>
      </c>
      <c r="I83" s="87">
        <v>163.9484205843487</v>
      </c>
      <c r="J83" s="87">
        <v>168.79737219987592</v>
      </c>
      <c r="K83" s="87">
        <v>17.57289615852828</v>
      </c>
      <c r="L83" s="87">
        <v>217.80853652731631</v>
      </c>
      <c r="M83" s="87">
        <v>221.72144060532241</v>
      </c>
      <c r="N83" s="87">
        <v>179.4164064271333</v>
      </c>
      <c r="O83" s="87">
        <v>136.65673279848778</v>
      </c>
      <c r="P83" s="87">
        <v>163.66710718725687</v>
      </c>
      <c r="Q83" s="87">
        <v>91.899094426628068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3.8875132629346556</v>
      </c>
      <c r="C85" s="87">
        <v>3.72352023732389</v>
      </c>
      <c r="D85" s="87">
        <v>3.7342804956915101</v>
      </c>
      <c r="E85" s="87">
        <v>3.726103154842574</v>
      </c>
      <c r="F85" s="87">
        <v>3.7523647231973145</v>
      </c>
      <c r="G85" s="87">
        <v>3.4104222910836959</v>
      </c>
      <c r="H85" s="87">
        <v>3.8914616575702614</v>
      </c>
      <c r="I85" s="87">
        <v>4.7808205621560189</v>
      </c>
      <c r="J85" s="87">
        <v>3.682876861273241</v>
      </c>
      <c r="K85" s="87">
        <v>0.40289386109303582</v>
      </c>
      <c r="L85" s="87">
        <v>3.9825080841522094</v>
      </c>
      <c r="M85" s="87">
        <v>3.4476345803861288</v>
      </c>
      <c r="N85" s="87">
        <v>2.4472609691293115</v>
      </c>
      <c r="O85" s="87">
        <v>2.6259129781112471</v>
      </c>
      <c r="P85" s="87">
        <v>1.7475185997640947</v>
      </c>
      <c r="Q85" s="87">
        <v>2.1534897284869099</v>
      </c>
    </row>
    <row r="86" spans="1:17" x14ac:dyDescent="0.25">
      <c r="A86" s="150" t="s">
        <v>125</v>
      </c>
      <c r="B86" s="87">
        <v>1.5382789550048312</v>
      </c>
      <c r="C86" s="87">
        <v>1.6099140210868463</v>
      </c>
      <c r="D86" s="87">
        <v>1.6145749253644877</v>
      </c>
      <c r="E86" s="87">
        <v>1.9329670948248905</v>
      </c>
      <c r="F86" s="87">
        <v>1.4745378261227962</v>
      </c>
      <c r="G86" s="87">
        <v>1.3339359862560476</v>
      </c>
      <c r="H86" s="87">
        <v>1.592925487221299</v>
      </c>
      <c r="I86" s="87">
        <v>1.654726750876319</v>
      </c>
      <c r="J86" s="87">
        <v>1.3964799638879215</v>
      </c>
      <c r="K86" s="87">
        <v>0.14580271912899959</v>
      </c>
      <c r="L86" s="87">
        <v>3.9375546634859089</v>
      </c>
      <c r="M86" s="87">
        <v>3.5308214480634632</v>
      </c>
      <c r="N86" s="87">
        <v>1.8313277268728478</v>
      </c>
      <c r="O86" s="87">
        <v>2.8568388606411022</v>
      </c>
      <c r="P86" s="87">
        <v>3.1676535412256244</v>
      </c>
      <c r="Q86" s="87">
        <v>2.5201368963542099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4.1955230451553822</v>
      </c>
      <c r="C88" s="87">
        <v>4.4863409772387426</v>
      </c>
      <c r="D88" s="87">
        <v>4.7522194354671354</v>
      </c>
      <c r="E88" s="87">
        <v>3.4200562538944683</v>
      </c>
      <c r="F88" s="87">
        <v>3.3908396252393973</v>
      </c>
      <c r="G88" s="87">
        <v>3.1781847411068931</v>
      </c>
      <c r="H88" s="87">
        <v>4.6321134941311461</v>
      </c>
      <c r="I88" s="87">
        <v>2.3223608270037235</v>
      </c>
      <c r="J88" s="87">
        <v>1.2713212935083626</v>
      </c>
      <c r="K88" s="87">
        <v>1.4609691312565103</v>
      </c>
      <c r="L88" s="87">
        <v>1.2656903184380648</v>
      </c>
      <c r="M88" s="87">
        <v>1.2461357230194614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267.71940730206319</v>
      </c>
      <c r="C89" s="87">
        <v>282.2232598141901</v>
      </c>
      <c r="D89" s="87">
        <v>284.52347677453474</v>
      </c>
      <c r="E89" s="87">
        <v>279.25242690416866</v>
      </c>
      <c r="F89" s="87">
        <v>228.22701357897162</v>
      </c>
      <c r="G89" s="87">
        <v>212.63074811645333</v>
      </c>
      <c r="H89" s="87">
        <v>247.22312682335402</v>
      </c>
      <c r="I89" s="87">
        <v>284.48047130901921</v>
      </c>
      <c r="J89" s="87">
        <v>274.62209758142143</v>
      </c>
      <c r="K89" s="87">
        <v>19.657074228359487</v>
      </c>
      <c r="L89" s="87">
        <v>204.70999885162229</v>
      </c>
      <c r="M89" s="87">
        <v>215.28686896917685</v>
      </c>
      <c r="N89" s="87">
        <v>159.39020203819229</v>
      </c>
      <c r="O89" s="87">
        <v>197.77867210484172</v>
      </c>
      <c r="P89" s="87">
        <v>186.50255177581604</v>
      </c>
      <c r="Q89" s="87">
        <v>159.61548401542422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52" t="s">
        <v>119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77" t="s">
        <v>98</v>
      </c>
      <c r="B94" s="176">
        <v>141.7741285854834</v>
      </c>
      <c r="C94" s="176">
        <v>157.69275323217627</v>
      </c>
      <c r="D94" s="176">
        <v>144.94685572963996</v>
      </c>
      <c r="E94" s="176">
        <v>122.87488727962764</v>
      </c>
      <c r="F94" s="176">
        <v>127.87625258558481</v>
      </c>
      <c r="G94" s="176">
        <v>137.28513636520512</v>
      </c>
      <c r="H94" s="176">
        <v>154.48561852814322</v>
      </c>
      <c r="I94" s="176">
        <v>150.71531109080939</v>
      </c>
      <c r="J94" s="176">
        <v>174.95803707492155</v>
      </c>
      <c r="K94" s="176">
        <v>143.24938398222034</v>
      </c>
      <c r="L94" s="176">
        <v>145.18554370010153</v>
      </c>
      <c r="M94" s="176">
        <v>163.18110955526848</v>
      </c>
      <c r="N94" s="176">
        <v>157.43984283081792</v>
      </c>
      <c r="O94" s="176">
        <v>186.38002040334842</v>
      </c>
      <c r="P94" s="176">
        <v>194.4861810970674</v>
      </c>
      <c r="Q94" s="176">
        <v>238.64713526007634</v>
      </c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134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SUM(B$99:B$103,B$107:B$108,B$110:B$112,B$105,B$104,B113)</f>
        <v>1</v>
      </c>
      <c r="C98" s="77">
        <f t="shared" si="0"/>
        <v>1</v>
      </c>
      <c r="D98" s="77">
        <f t="shared" si="0"/>
        <v>1</v>
      </c>
      <c r="E98" s="77">
        <f t="shared" si="0"/>
        <v>1</v>
      </c>
      <c r="F98" s="77">
        <f t="shared" si="0"/>
        <v>0.99999999999999989</v>
      </c>
      <c r="G98" s="77">
        <f t="shared" si="0"/>
        <v>0.99999999999999989</v>
      </c>
      <c r="H98" s="77">
        <f t="shared" si="0"/>
        <v>1</v>
      </c>
      <c r="I98" s="77">
        <f t="shared" si="0"/>
        <v>1</v>
      </c>
      <c r="J98" s="77">
        <f t="shared" si="0"/>
        <v>0.99999999999999978</v>
      </c>
      <c r="K98" s="77">
        <f t="shared" si="0"/>
        <v>1</v>
      </c>
      <c r="L98" s="77">
        <f t="shared" si="0"/>
        <v>1</v>
      </c>
      <c r="M98" s="77">
        <f t="shared" si="0"/>
        <v>0.99999999999999989</v>
      </c>
      <c r="N98" s="77">
        <f t="shared" si="0"/>
        <v>1</v>
      </c>
      <c r="O98" s="77">
        <f t="shared" si="0"/>
        <v>1</v>
      </c>
      <c r="P98" s="77">
        <f t="shared" si="0"/>
        <v>1</v>
      </c>
      <c r="Q98" s="77">
        <f t="shared" si="0"/>
        <v>1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76" t="s">
        <v>79</v>
      </c>
      <c r="B103" s="145">
        <f t="shared" ref="B103:Q103" si="5">IF(B$10=0,0,B$10/B$5)</f>
        <v>6.7093977273552483E-4</v>
      </c>
      <c r="C103" s="145">
        <f t="shared" si="5"/>
        <v>6.8633921561094143E-4</v>
      </c>
      <c r="D103" s="145">
        <f t="shared" si="5"/>
        <v>7.0752436373271545E-4</v>
      </c>
      <c r="E103" s="145">
        <f t="shared" si="5"/>
        <v>6.9845997573098279E-4</v>
      </c>
      <c r="F103" s="145">
        <f t="shared" si="5"/>
        <v>6.9674985329337734E-4</v>
      </c>
      <c r="G103" s="145">
        <f t="shared" si="5"/>
        <v>6.966469180295392E-4</v>
      </c>
      <c r="H103" s="145">
        <f t="shared" si="5"/>
        <v>6.9430842521434109E-4</v>
      </c>
      <c r="I103" s="145">
        <f t="shared" si="5"/>
        <v>7.0500648396973895E-4</v>
      </c>
      <c r="J103" s="145">
        <f t="shared" si="5"/>
        <v>7.148055489530654E-4</v>
      </c>
      <c r="K103" s="145">
        <f t="shared" si="5"/>
        <v>7.3757747570666395E-4</v>
      </c>
      <c r="L103" s="145">
        <f t="shared" si="5"/>
        <v>6.8655312797119312E-4</v>
      </c>
      <c r="M103" s="145">
        <f t="shared" si="5"/>
        <v>6.7806587928111108E-4</v>
      </c>
      <c r="N103" s="145">
        <f t="shared" si="5"/>
        <v>7.017960812908397E-4</v>
      </c>
      <c r="O103" s="145">
        <f t="shared" si="5"/>
        <v>6.9984869200154828E-4</v>
      </c>
      <c r="P103" s="145">
        <f t="shared" si="5"/>
        <v>6.9693300369231669E-4</v>
      </c>
      <c r="Q103" s="145">
        <f t="shared" si="5"/>
        <v>6.8795998623713604E-4</v>
      </c>
    </row>
    <row r="104" spans="1:17" x14ac:dyDescent="0.25">
      <c r="A104" s="175" t="s">
        <v>117</v>
      </c>
      <c r="B104" s="174">
        <f t="shared" ref="B104:Q104" si="6">IF(B$15=0,0,B$15/B$5)</f>
        <v>4.1285194856475575E-2</v>
      </c>
      <c r="C104" s="174">
        <f t="shared" si="6"/>
        <v>4.3638814417839088E-2</v>
      </c>
      <c r="D104" s="174">
        <f t="shared" si="6"/>
        <v>4.6603824916776775E-2</v>
      </c>
      <c r="E104" s="174">
        <f t="shared" si="6"/>
        <v>5.3906630922227854E-2</v>
      </c>
      <c r="F104" s="174">
        <f t="shared" si="6"/>
        <v>6.0301856498685157E-2</v>
      </c>
      <c r="G104" s="174">
        <f t="shared" si="6"/>
        <v>5.1344044944606981E-2</v>
      </c>
      <c r="H104" s="174">
        <f t="shared" si="6"/>
        <v>4.9591185741727856E-2</v>
      </c>
      <c r="I104" s="174">
        <f t="shared" si="6"/>
        <v>4.1048455137132782E-2</v>
      </c>
      <c r="J104" s="174">
        <f t="shared" si="6"/>
        <v>3.5761960638210702E-2</v>
      </c>
      <c r="K104" s="174">
        <f t="shared" si="6"/>
        <v>4.6787475859151224E-2</v>
      </c>
      <c r="L104" s="174">
        <f t="shared" si="6"/>
        <v>5.4209361442508992E-2</v>
      </c>
      <c r="M104" s="174">
        <f t="shared" si="6"/>
        <v>5.1207144412345001E-2</v>
      </c>
      <c r="N104" s="174">
        <f t="shared" si="6"/>
        <v>5.8350707631611189E-2</v>
      </c>
      <c r="O104" s="174">
        <f t="shared" si="6"/>
        <v>4.4033158717228488E-2</v>
      </c>
      <c r="P104" s="174">
        <f t="shared" si="6"/>
        <v>5.1868803422866386E-2</v>
      </c>
      <c r="Q104" s="174">
        <f t="shared" si="6"/>
        <v>7.5285252850620821E-2</v>
      </c>
    </row>
    <row r="105" spans="1:17" x14ac:dyDescent="0.25">
      <c r="A105" s="127" t="s">
        <v>116</v>
      </c>
      <c r="B105" s="143">
        <f t="shared" ref="B105:Q105" si="7">IF(B$21=0,0,B$21/B$5)</f>
        <v>0.76392527073740935</v>
      </c>
      <c r="C105" s="143">
        <f t="shared" si="7"/>
        <v>0.75446735512628726</v>
      </c>
      <c r="D105" s="143">
        <f t="shared" si="7"/>
        <v>0.75255981056594023</v>
      </c>
      <c r="E105" s="143">
        <f t="shared" si="7"/>
        <v>0.76378954054688586</v>
      </c>
      <c r="F105" s="143">
        <f t="shared" si="7"/>
        <v>0.75944104615572805</v>
      </c>
      <c r="G105" s="143">
        <f t="shared" si="7"/>
        <v>0.75850268992929981</v>
      </c>
      <c r="H105" s="143">
        <f t="shared" si="7"/>
        <v>0.75126183680581893</v>
      </c>
      <c r="I105" s="143">
        <f t="shared" si="7"/>
        <v>0.75591864812085963</v>
      </c>
      <c r="J105" s="143">
        <f t="shared" si="7"/>
        <v>0.74000798892259778</v>
      </c>
      <c r="K105" s="143">
        <f t="shared" si="7"/>
        <v>0.76779297889482101</v>
      </c>
      <c r="L105" s="143">
        <f t="shared" si="7"/>
        <v>0.74745278253805658</v>
      </c>
      <c r="M105" s="143">
        <f t="shared" si="7"/>
        <v>0.74408841316478336</v>
      </c>
      <c r="N105" s="143">
        <f t="shared" si="7"/>
        <v>0.74258831525183056</v>
      </c>
      <c r="O105" s="143">
        <f t="shared" si="7"/>
        <v>0.73697726841973243</v>
      </c>
      <c r="P105" s="143">
        <f t="shared" si="7"/>
        <v>0.72883519997184587</v>
      </c>
      <c r="Q105" s="143">
        <f t="shared" si="7"/>
        <v>0.70896854489408179</v>
      </c>
    </row>
    <row r="106" spans="1:17" x14ac:dyDescent="0.25">
      <c r="A106" s="127" t="s">
        <v>113</v>
      </c>
      <c r="B106" s="143">
        <f t="shared" ref="B106:Q106" si="8">IF(B$27=0,0,B$27/B$5)</f>
        <v>6.2270576385794384E-2</v>
      </c>
      <c r="C106" s="143">
        <f t="shared" si="8"/>
        <v>6.3632146491208533E-2</v>
      </c>
      <c r="D106" s="143">
        <f t="shared" si="8"/>
        <v>6.5657688427726915E-2</v>
      </c>
      <c r="E106" s="143">
        <f t="shared" si="8"/>
        <v>6.4860534160048722E-2</v>
      </c>
      <c r="F106" s="143">
        <f t="shared" si="8"/>
        <v>6.4770116140789022E-2</v>
      </c>
      <c r="G106" s="143">
        <f t="shared" si="8"/>
        <v>6.4752963929842422E-2</v>
      </c>
      <c r="H106" s="143">
        <f t="shared" si="8"/>
        <v>6.4489908914404051E-2</v>
      </c>
      <c r="I106" s="143">
        <f t="shared" si="8"/>
        <v>6.5524307057547096E-2</v>
      </c>
      <c r="J106" s="143">
        <f t="shared" si="8"/>
        <v>6.6309419451518761E-2</v>
      </c>
      <c r="K106" s="143">
        <f t="shared" si="8"/>
        <v>6.8836970774904624E-2</v>
      </c>
      <c r="L106" s="143">
        <f t="shared" si="8"/>
        <v>6.4426116607814291E-2</v>
      </c>
      <c r="M106" s="143">
        <f t="shared" si="8"/>
        <v>6.3201011605729954E-2</v>
      </c>
      <c r="N106" s="143">
        <f t="shared" si="8"/>
        <v>6.5233521450147866E-2</v>
      </c>
      <c r="O106" s="143">
        <f t="shared" si="8"/>
        <v>6.5200476854735567E-2</v>
      </c>
      <c r="P106" s="143">
        <f t="shared" si="8"/>
        <v>6.4878383850932642E-2</v>
      </c>
      <c r="Q106" s="143">
        <f t="shared" si="8"/>
        <v>6.4235493855384684E-2</v>
      </c>
    </row>
    <row r="107" spans="1:17" x14ac:dyDescent="0.25">
      <c r="A107" s="142" t="s">
        <v>123</v>
      </c>
      <c r="B107" s="141">
        <f t="shared" ref="B107:Q107" si="9">IF(B$28=0,0,B$28/B$5)</f>
        <v>6.2270576385794384E-2</v>
      </c>
      <c r="C107" s="141">
        <f t="shared" si="9"/>
        <v>6.3632146491208533E-2</v>
      </c>
      <c r="D107" s="141">
        <f t="shared" si="9"/>
        <v>6.5657688427726915E-2</v>
      </c>
      <c r="E107" s="141">
        <f t="shared" si="9"/>
        <v>6.4860534160048722E-2</v>
      </c>
      <c r="F107" s="141">
        <f t="shared" si="9"/>
        <v>6.4770116140789022E-2</v>
      </c>
      <c r="G107" s="141">
        <f t="shared" si="9"/>
        <v>6.4752963929842422E-2</v>
      </c>
      <c r="H107" s="141">
        <f t="shared" si="9"/>
        <v>6.4489908914404051E-2</v>
      </c>
      <c r="I107" s="141">
        <f t="shared" si="9"/>
        <v>6.5524307057547096E-2</v>
      </c>
      <c r="J107" s="141">
        <f t="shared" si="9"/>
        <v>6.6309419451518761E-2</v>
      </c>
      <c r="K107" s="141">
        <f t="shared" si="9"/>
        <v>6.8836970774904624E-2</v>
      </c>
      <c r="L107" s="141">
        <f t="shared" si="9"/>
        <v>6.4426116607814291E-2</v>
      </c>
      <c r="M107" s="141">
        <f t="shared" si="9"/>
        <v>6.3201011605729954E-2</v>
      </c>
      <c r="N107" s="141">
        <f t="shared" si="9"/>
        <v>6.5233521450147866E-2</v>
      </c>
      <c r="O107" s="141">
        <f t="shared" si="9"/>
        <v>6.5200476854735567E-2</v>
      </c>
      <c r="P107" s="141">
        <f t="shared" si="9"/>
        <v>6.4878383850932642E-2</v>
      </c>
      <c r="Q107" s="141">
        <f t="shared" si="9"/>
        <v>6.4235493855384684E-2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4.6869755926906558E-2</v>
      </c>
      <c r="C109" s="143">
        <f t="shared" si="11"/>
        <v>4.7179284105203688E-2</v>
      </c>
      <c r="D109" s="143">
        <f t="shared" si="11"/>
        <v>4.7417771702026365E-2</v>
      </c>
      <c r="E109" s="143">
        <f t="shared" si="11"/>
        <v>4.7267686151668917E-2</v>
      </c>
      <c r="F109" s="143">
        <f t="shared" si="11"/>
        <v>4.3798362672216817E-2</v>
      </c>
      <c r="G109" s="143">
        <f t="shared" si="11"/>
        <v>4.3390262584277431E-2</v>
      </c>
      <c r="H109" s="143">
        <f t="shared" si="11"/>
        <v>4.834301097171749E-2</v>
      </c>
      <c r="I109" s="143">
        <f t="shared" si="11"/>
        <v>4.6103176672689025E-2</v>
      </c>
      <c r="J109" s="143">
        <f t="shared" si="11"/>
        <v>4.7029424494714471E-2</v>
      </c>
      <c r="K109" s="143">
        <f t="shared" si="11"/>
        <v>8.3599079730081287E-3</v>
      </c>
      <c r="L109" s="143">
        <f t="shared" si="11"/>
        <v>4.4842788389420324E-2</v>
      </c>
      <c r="M109" s="143">
        <f t="shared" si="11"/>
        <v>4.396145200207905E-2</v>
      </c>
      <c r="N109" s="143">
        <f t="shared" si="11"/>
        <v>3.6194127074752461E-2</v>
      </c>
      <c r="O109" s="143">
        <f t="shared" si="11"/>
        <v>3.6533318431999362E-2</v>
      </c>
      <c r="P109" s="143">
        <f t="shared" si="11"/>
        <v>3.6846089597915799E-2</v>
      </c>
      <c r="Q109" s="143">
        <f t="shared" si="11"/>
        <v>2.5136051214160959E-2</v>
      </c>
    </row>
    <row r="110" spans="1:17" x14ac:dyDescent="0.25">
      <c r="A110" s="142" t="s">
        <v>121</v>
      </c>
      <c r="B110" s="141">
        <f t="shared" ref="B110:Q110" si="12">IF(B$35=0,0,B$35/B$5)</f>
        <v>1.8102690172229442E-3</v>
      </c>
      <c r="C110" s="141">
        <f t="shared" si="12"/>
        <v>2.2157748934722664E-3</v>
      </c>
      <c r="D110" s="141">
        <f t="shared" si="12"/>
        <v>2.6829732296965868E-3</v>
      </c>
      <c r="E110" s="141">
        <f t="shared" si="12"/>
        <v>2.9276648801074639E-3</v>
      </c>
      <c r="F110" s="141">
        <f t="shared" si="12"/>
        <v>3.1597492383263624E-3</v>
      </c>
      <c r="G110" s="141">
        <f t="shared" si="12"/>
        <v>3.435591507918891E-3</v>
      </c>
      <c r="H110" s="141">
        <f t="shared" si="12"/>
        <v>3.2332003866475615E-3</v>
      </c>
      <c r="I110" s="141">
        <f t="shared" si="12"/>
        <v>3.3376135108037492E-3</v>
      </c>
      <c r="J110" s="141">
        <f t="shared" si="12"/>
        <v>3.1929458953142914E-3</v>
      </c>
      <c r="K110" s="141">
        <f t="shared" si="12"/>
        <v>3.5538569908727252E-3</v>
      </c>
      <c r="L110" s="141">
        <f t="shared" si="12"/>
        <v>2.6757716357184535E-3</v>
      </c>
      <c r="M110" s="141">
        <f t="shared" si="12"/>
        <v>2.4801301659394407E-3</v>
      </c>
      <c r="N110" s="141">
        <f t="shared" si="12"/>
        <v>2.6121465415514635E-3</v>
      </c>
      <c r="O110" s="141">
        <f t="shared" si="12"/>
        <v>2.5653522045208255E-3</v>
      </c>
      <c r="P110" s="141">
        <f t="shared" si="12"/>
        <v>2.3769667484740097E-3</v>
      </c>
      <c r="Q110" s="141">
        <f t="shared" si="12"/>
        <v>2.6571556468270941E-3</v>
      </c>
    </row>
    <row r="111" spans="1:17" x14ac:dyDescent="0.25">
      <c r="A111" s="142" t="s">
        <v>120</v>
      </c>
      <c r="B111" s="141">
        <f t="shared" ref="B111:Q111" si="13">IF(B$39=0,0,B$39/B$5)</f>
        <v>4.5059486909683616E-2</v>
      </c>
      <c r="C111" s="141">
        <f t="shared" si="13"/>
        <v>4.4963509211731423E-2</v>
      </c>
      <c r="D111" s="141">
        <f t="shared" si="13"/>
        <v>4.4734798472329779E-2</v>
      </c>
      <c r="E111" s="141">
        <f t="shared" si="13"/>
        <v>4.4340021271561447E-2</v>
      </c>
      <c r="F111" s="141">
        <f t="shared" si="13"/>
        <v>4.0638613433890455E-2</v>
      </c>
      <c r="G111" s="141">
        <f t="shared" si="13"/>
        <v>3.9954671076358535E-2</v>
      </c>
      <c r="H111" s="141">
        <f t="shared" si="13"/>
        <v>4.510981058506993E-2</v>
      </c>
      <c r="I111" s="141">
        <f t="shared" si="13"/>
        <v>4.2765563161885276E-2</v>
      </c>
      <c r="J111" s="141">
        <f t="shared" si="13"/>
        <v>4.383647859940018E-2</v>
      </c>
      <c r="K111" s="141">
        <f t="shared" si="13"/>
        <v>4.8060509821354035E-3</v>
      </c>
      <c r="L111" s="141">
        <f t="shared" si="13"/>
        <v>4.2167016753701873E-2</v>
      </c>
      <c r="M111" s="141">
        <f t="shared" si="13"/>
        <v>4.148132183613961E-2</v>
      </c>
      <c r="N111" s="141">
        <f t="shared" si="13"/>
        <v>3.3581980533201002E-2</v>
      </c>
      <c r="O111" s="141">
        <f t="shared" si="13"/>
        <v>3.3967966227478538E-2</v>
      </c>
      <c r="P111" s="141">
        <f t="shared" si="13"/>
        <v>3.4469122849441793E-2</v>
      </c>
      <c r="Q111" s="141">
        <f t="shared" si="13"/>
        <v>2.2478895567333866E-2</v>
      </c>
    </row>
    <row r="112" spans="1:17" x14ac:dyDescent="0.25">
      <c r="A112" s="173" t="s">
        <v>119</v>
      </c>
      <c r="B112" s="172">
        <f t="shared" ref="B112:Q112" si="14">IF(B$50=0,0,B$50/B$5)</f>
        <v>0</v>
      </c>
      <c r="C112" s="172">
        <f t="shared" si="14"/>
        <v>0</v>
      </c>
      <c r="D112" s="172">
        <f t="shared" si="14"/>
        <v>0</v>
      </c>
      <c r="E112" s="172">
        <f t="shared" si="14"/>
        <v>0</v>
      </c>
      <c r="F112" s="172">
        <f t="shared" si="14"/>
        <v>0</v>
      </c>
      <c r="G112" s="172">
        <f t="shared" si="14"/>
        <v>0</v>
      </c>
      <c r="H112" s="172">
        <f t="shared" si="14"/>
        <v>0</v>
      </c>
      <c r="I112" s="172">
        <f t="shared" si="14"/>
        <v>0</v>
      </c>
      <c r="J112" s="172">
        <f t="shared" si="14"/>
        <v>0</v>
      </c>
      <c r="K112" s="172">
        <f t="shared" si="14"/>
        <v>0</v>
      </c>
      <c r="L112" s="172">
        <f t="shared" si="14"/>
        <v>0</v>
      </c>
      <c r="M112" s="172">
        <f t="shared" si="14"/>
        <v>0</v>
      </c>
      <c r="N112" s="172">
        <f t="shared" si="14"/>
        <v>0</v>
      </c>
      <c r="O112" s="172">
        <f t="shared" si="14"/>
        <v>0</v>
      </c>
      <c r="P112" s="172">
        <f t="shared" si="14"/>
        <v>0</v>
      </c>
      <c r="Q112" s="172">
        <f t="shared" si="14"/>
        <v>0</v>
      </c>
    </row>
    <row r="113" spans="1:17" x14ac:dyDescent="0.25">
      <c r="A113" s="119" t="s">
        <v>98</v>
      </c>
      <c r="B113" s="171">
        <f t="shared" ref="B113:Q113" si="15">IF(B$51=0,0,B$51/B$5)</f>
        <v>8.497826232067858E-2</v>
      </c>
      <c r="C113" s="171">
        <f t="shared" si="15"/>
        <v>9.0396060643850459E-2</v>
      </c>
      <c r="D113" s="171">
        <f t="shared" si="15"/>
        <v>8.7053380023796992E-2</v>
      </c>
      <c r="E113" s="171">
        <f t="shared" si="15"/>
        <v>6.9477148243437731E-2</v>
      </c>
      <c r="F113" s="171">
        <f t="shared" si="15"/>
        <v>7.0991868679287543E-2</v>
      </c>
      <c r="G113" s="171">
        <f t="shared" si="15"/>
        <v>8.1313391693943735E-2</v>
      </c>
      <c r="H113" s="171">
        <f t="shared" si="15"/>
        <v>8.5619749141117335E-2</v>
      </c>
      <c r="I113" s="171">
        <f t="shared" si="15"/>
        <v>9.0700406527801827E-2</v>
      </c>
      <c r="J113" s="171">
        <f t="shared" si="15"/>
        <v>0.11017640094400508</v>
      </c>
      <c r="K113" s="171">
        <f t="shared" si="15"/>
        <v>0.10748508902240837</v>
      </c>
      <c r="L113" s="171">
        <f t="shared" si="15"/>
        <v>8.8382397894228623E-2</v>
      </c>
      <c r="M113" s="171">
        <f t="shared" si="15"/>
        <v>9.6863912935781463E-2</v>
      </c>
      <c r="N113" s="171">
        <f t="shared" si="15"/>
        <v>9.6931532510367083E-2</v>
      </c>
      <c r="O113" s="171">
        <f t="shared" si="15"/>
        <v>0.11655592888430265</v>
      </c>
      <c r="P113" s="171">
        <f t="shared" si="15"/>
        <v>0.116874590152747</v>
      </c>
      <c r="Q113" s="171">
        <f t="shared" si="15"/>
        <v>0.12568669719951467</v>
      </c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6">SUM(B$116:B$120,B$124:B$125,B$127:B$129,B$122,B$121,B130)</f>
        <v>0.99999999999999989</v>
      </c>
      <c r="C115" s="77">
        <f t="shared" si="16"/>
        <v>1</v>
      </c>
      <c r="D115" s="77">
        <f t="shared" si="16"/>
        <v>1.0000000000000002</v>
      </c>
      <c r="E115" s="77">
        <f t="shared" si="16"/>
        <v>0.99999999999999989</v>
      </c>
      <c r="F115" s="77">
        <f t="shared" si="16"/>
        <v>1</v>
      </c>
      <c r="G115" s="77">
        <f t="shared" si="16"/>
        <v>1</v>
      </c>
      <c r="H115" s="77">
        <f t="shared" si="16"/>
        <v>1</v>
      </c>
      <c r="I115" s="77">
        <f t="shared" si="16"/>
        <v>1.0000000000000002</v>
      </c>
      <c r="J115" s="77">
        <f t="shared" si="16"/>
        <v>1</v>
      </c>
      <c r="K115" s="77">
        <f t="shared" si="16"/>
        <v>0.99999999999999989</v>
      </c>
      <c r="L115" s="77">
        <f t="shared" si="16"/>
        <v>1</v>
      </c>
      <c r="M115" s="77">
        <f t="shared" si="16"/>
        <v>1.0000000000000002</v>
      </c>
      <c r="N115" s="77">
        <f t="shared" si="16"/>
        <v>1</v>
      </c>
      <c r="O115" s="77">
        <f t="shared" si="16"/>
        <v>1</v>
      </c>
      <c r="P115" s="77">
        <f t="shared" si="16"/>
        <v>1</v>
      </c>
      <c r="Q115" s="77">
        <f t="shared" si="16"/>
        <v>1</v>
      </c>
    </row>
    <row r="116" spans="1:17" x14ac:dyDescent="0.25">
      <c r="A116" s="132" t="s">
        <v>83</v>
      </c>
      <c r="B116" s="146">
        <f t="shared" ref="B116:Q116" si="17">IF(B$54=0,0,B$54/B$53)</f>
        <v>0</v>
      </c>
      <c r="C116" s="146">
        <f t="shared" si="17"/>
        <v>0</v>
      </c>
      <c r="D116" s="146">
        <f t="shared" si="17"/>
        <v>0</v>
      </c>
      <c r="E116" s="146">
        <f t="shared" si="17"/>
        <v>0</v>
      </c>
      <c r="F116" s="146">
        <f t="shared" si="17"/>
        <v>0</v>
      </c>
      <c r="G116" s="146">
        <f t="shared" si="17"/>
        <v>0</v>
      </c>
      <c r="H116" s="146">
        <f t="shared" si="17"/>
        <v>0</v>
      </c>
      <c r="I116" s="146">
        <f t="shared" si="17"/>
        <v>0</v>
      </c>
      <c r="J116" s="146">
        <f t="shared" si="17"/>
        <v>0</v>
      </c>
      <c r="K116" s="146">
        <f t="shared" si="17"/>
        <v>0</v>
      </c>
      <c r="L116" s="146">
        <f t="shared" si="17"/>
        <v>0</v>
      </c>
      <c r="M116" s="146">
        <f t="shared" si="17"/>
        <v>0</v>
      </c>
      <c r="N116" s="146">
        <f t="shared" si="17"/>
        <v>0</v>
      </c>
      <c r="O116" s="146">
        <f t="shared" si="17"/>
        <v>0</v>
      </c>
      <c r="P116" s="146">
        <f t="shared" si="17"/>
        <v>0</v>
      </c>
      <c r="Q116" s="146">
        <f t="shared" si="17"/>
        <v>0</v>
      </c>
    </row>
    <row r="117" spans="1:17" x14ac:dyDescent="0.25">
      <c r="A117" s="76" t="s">
        <v>82</v>
      </c>
      <c r="B117" s="145">
        <f t="shared" ref="B117:Q117" si="18">IF(B$55=0,0,B$55/B$53)</f>
        <v>0</v>
      </c>
      <c r="C117" s="145">
        <f t="shared" si="18"/>
        <v>0</v>
      </c>
      <c r="D117" s="145">
        <f t="shared" si="18"/>
        <v>0</v>
      </c>
      <c r="E117" s="145">
        <f t="shared" si="18"/>
        <v>0</v>
      </c>
      <c r="F117" s="145">
        <f t="shared" si="18"/>
        <v>0</v>
      </c>
      <c r="G117" s="145">
        <f t="shared" si="18"/>
        <v>0</v>
      </c>
      <c r="H117" s="145">
        <f t="shared" si="18"/>
        <v>0</v>
      </c>
      <c r="I117" s="145">
        <f t="shared" si="18"/>
        <v>0</v>
      </c>
      <c r="J117" s="145">
        <f t="shared" si="18"/>
        <v>0</v>
      </c>
      <c r="K117" s="145">
        <f t="shared" si="18"/>
        <v>0</v>
      </c>
      <c r="L117" s="145">
        <f t="shared" si="18"/>
        <v>0</v>
      </c>
      <c r="M117" s="145">
        <f t="shared" si="18"/>
        <v>0</v>
      </c>
      <c r="N117" s="145">
        <f t="shared" si="18"/>
        <v>0</v>
      </c>
      <c r="O117" s="145">
        <f t="shared" si="18"/>
        <v>0</v>
      </c>
      <c r="P117" s="145">
        <f t="shared" si="18"/>
        <v>0</v>
      </c>
      <c r="Q117" s="145">
        <f t="shared" si="18"/>
        <v>0</v>
      </c>
    </row>
    <row r="118" spans="1:17" x14ac:dyDescent="0.25">
      <c r="A118" s="76" t="s">
        <v>81</v>
      </c>
      <c r="B118" s="145">
        <f t="shared" ref="B118:Q118" si="19">IF(B$56=0,0,B$56/B$53)</f>
        <v>0</v>
      </c>
      <c r="C118" s="145">
        <f t="shared" si="19"/>
        <v>0</v>
      </c>
      <c r="D118" s="145">
        <f t="shared" si="19"/>
        <v>0</v>
      </c>
      <c r="E118" s="145">
        <f t="shared" si="19"/>
        <v>0</v>
      </c>
      <c r="F118" s="145">
        <f t="shared" si="19"/>
        <v>0</v>
      </c>
      <c r="G118" s="145">
        <f t="shared" si="19"/>
        <v>0</v>
      </c>
      <c r="H118" s="145">
        <f t="shared" si="19"/>
        <v>0</v>
      </c>
      <c r="I118" s="145">
        <f t="shared" si="19"/>
        <v>0</v>
      </c>
      <c r="J118" s="145">
        <f t="shared" si="19"/>
        <v>0</v>
      </c>
      <c r="K118" s="145">
        <f t="shared" si="19"/>
        <v>0</v>
      </c>
      <c r="L118" s="145">
        <f t="shared" si="19"/>
        <v>0</v>
      </c>
      <c r="M118" s="145">
        <f t="shared" si="19"/>
        <v>0</v>
      </c>
      <c r="N118" s="145">
        <f t="shared" si="19"/>
        <v>0</v>
      </c>
      <c r="O118" s="145">
        <f t="shared" si="19"/>
        <v>0</v>
      </c>
      <c r="P118" s="145">
        <f t="shared" si="19"/>
        <v>0</v>
      </c>
      <c r="Q118" s="145">
        <f t="shared" si="19"/>
        <v>0</v>
      </c>
    </row>
    <row r="119" spans="1:17" x14ac:dyDescent="0.25">
      <c r="A119" s="76" t="s">
        <v>80</v>
      </c>
      <c r="B119" s="145">
        <f t="shared" ref="B119:Q119" si="20">IF(B$57=0,0,B$57/B$53)</f>
        <v>0</v>
      </c>
      <c r="C119" s="145">
        <f t="shared" si="20"/>
        <v>0</v>
      </c>
      <c r="D119" s="145">
        <f t="shared" si="20"/>
        <v>0</v>
      </c>
      <c r="E119" s="145">
        <f t="shared" si="20"/>
        <v>0</v>
      </c>
      <c r="F119" s="145">
        <f t="shared" si="20"/>
        <v>0</v>
      </c>
      <c r="G119" s="145">
        <f t="shared" si="20"/>
        <v>0</v>
      </c>
      <c r="H119" s="145">
        <f t="shared" si="20"/>
        <v>0</v>
      </c>
      <c r="I119" s="145">
        <f t="shared" si="20"/>
        <v>0</v>
      </c>
      <c r="J119" s="145">
        <f t="shared" si="20"/>
        <v>0</v>
      </c>
      <c r="K119" s="145">
        <f t="shared" si="20"/>
        <v>0</v>
      </c>
      <c r="L119" s="145">
        <f t="shared" si="20"/>
        <v>0</v>
      </c>
      <c r="M119" s="145">
        <f t="shared" si="20"/>
        <v>0</v>
      </c>
      <c r="N119" s="145">
        <f t="shared" si="20"/>
        <v>0</v>
      </c>
      <c r="O119" s="145">
        <f t="shared" si="20"/>
        <v>0</v>
      </c>
      <c r="P119" s="145">
        <f t="shared" si="20"/>
        <v>0</v>
      </c>
      <c r="Q119" s="145">
        <f t="shared" si="20"/>
        <v>0</v>
      </c>
    </row>
    <row r="120" spans="1:17" x14ac:dyDescent="0.25">
      <c r="A120" s="76" t="s">
        <v>79</v>
      </c>
      <c r="B120" s="145">
        <f t="shared" ref="B120:Q120" si="21">IF(B$58=0,0,B$58/B$53)</f>
        <v>3.9904014313010324E-3</v>
      </c>
      <c r="C120" s="145">
        <f t="shared" si="21"/>
        <v>3.9592860383742502E-3</v>
      </c>
      <c r="D120" s="145">
        <f t="shared" si="21"/>
        <v>3.9676488749941369E-3</v>
      </c>
      <c r="E120" s="145">
        <f t="shared" si="21"/>
        <v>3.8301730430807665E-3</v>
      </c>
      <c r="F120" s="145">
        <f t="shared" si="21"/>
        <v>3.8298040025754052E-3</v>
      </c>
      <c r="G120" s="145">
        <f t="shared" si="21"/>
        <v>3.9237968446438985E-3</v>
      </c>
      <c r="H120" s="145">
        <f t="shared" si="21"/>
        <v>3.8662812656449688E-3</v>
      </c>
      <c r="I120" s="145">
        <f t="shared" si="21"/>
        <v>4.1212606158846114E-3</v>
      </c>
      <c r="J120" s="145">
        <f t="shared" si="21"/>
        <v>4.2055459405867419E-3</v>
      </c>
      <c r="K120" s="145">
        <f t="shared" si="21"/>
        <v>4.933840724913467E-3</v>
      </c>
      <c r="L120" s="145">
        <f t="shared" si="21"/>
        <v>3.9434515802810148E-3</v>
      </c>
      <c r="M120" s="145">
        <f t="shared" si="21"/>
        <v>4.142461214327129E-3</v>
      </c>
      <c r="N120" s="145">
        <f t="shared" si="21"/>
        <v>4.2527112734329665E-3</v>
      </c>
      <c r="O120" s="145">
        <f t="shared" si="21"/>
        <v>4.2041222910240168E-3</v>
      </c>
      <c r="P120" s="145">
        <f t="shared" si="21"/>
        <v>4.1242321138993095E-3</v>
      </c>
      <c r="Q120" s="145">
        <f t="shared" si="21"/>
        <v>3.9524677372173491E-3</v>
      </c>
    </row>
    <row r="121" spans="1:17" x14ac:dyDescent="0.25">
      <c r="A121" s="175" t="s">
        <v>115</v>
      </c>
      <c r="B121" s="174">
        <f t="shared" ref="B121:Q121" si="22">IF(B$63=0,0,B$63/B$53)</f>
        <v>0.2559453873645503</v>
      </c>
      <c r="C121" s="174">
        <f t="shared" si="22"/>
        <v>0.26240428678797029</v>
      </c>
      <c r="D121" s="174">
        <f t="shared" si="22"/>
        <v>0.27241643930250126</v>
      </c>
      <c r="E121" s="174">
        <f t="shared" si="22"/>
        <v>0.30813354392124925</v>
      </c>
      <c r="F121" s="174">
        <f t="shared" si="22"/>
        <v>0.32368453323943774</v>
      </c>
      <c r="G121" s="174">
        <f t="shared" si="22"/>
        <v>0.30144202006843135</v>
      </c>
      <c r="H121" s="174">
        <f t="shared" si="22"/>
        <v>0.28333214557530029</v>
      </c>
      <c r="I121" s="174">
        <f t="shared" si="22"/>
        <v>0.25012304246599848</v>
      </c>
      <c r="J121" s="174">
        <f t="shared" si="22"/>
        <v>0.21931872132316327</v>
      </c>
      <c r="K121" s="174">
        <f t="shared" si="22"/>
        <v>0.32623234197775813</v>
      </c>
      <c r="L121" s="174">
        <f t="shared" si="22"/>
        <v>0.27628668699620801</v>
      </c>
      <c r="M121" s="174">
        <f t="shared" si="22"/>
        <v>0.2379587214398981</v>
      </c>
      <c r="N121" s="174">
        <f t="shared" si="22"/>
        <v>0.27215547251225858</v>
      </c>
      <c r="O121" s="174">
        <f t="shared" si="22"/>
        <v>0.25919312113861082</v>
      </c>
      <c r="P121" s="174">
        <f t="shared" si="22"/>
        <v>0.26932513674146502</v>
      </c>
      <c r="Q121" s="174">
        <f t="shared" si="22"/>
        <v>0.3452635631934971</v>
      </c>
    </row>
    <row r="122" spans="1:17" x14ac:dyDescent="0.25">
      <c r="A122" s="127" t="s">
        <v>114</v>
      </c>
      <c r="B122" s="143">
        <f t="shared" ref="B122:Q122" si="23">IF(B$69=0,0,B$69/B$53)</f>
        <v>0</v>
      </c>
      <c r="C122" s="143">
        <f t="shared" si="23"/>
        <v>0</v>
      </c>
      <c r="D122" s="143">
        <f t="shared" si="23"/>
        <v>0</v>
      </c>
      <c r="E122" s="143">
        <f t="shared" si="23"/>
        <v>0</v>
      </c>
      <c r="F122" s="143">
        <f t="shared" si="23"/>
        <v>0</v>
      </c>
      <c r="G122" s="143">
        <f t="shared" si="23"/>
        <v>0</v>
      </c>
      <c r="H122" s="143">
        <f t="shared" si="23"/>
        <v>0</v>
      </c>
      <c r="I122" s="143">
        <f t="shared" si="23"/>
        <v>0</v>
      </c>
      <c r="J122" s="143">
        <f t="shared" si="23"/>
        <v>0</v>
      </c>
      <c r="K122" s="143">
        <f t="shared" si="23"/>
        <v>0</v>
      </c>
      <c r="L122" s="143">
        <f t="shared" si="23"/>
        <v>0</v>
      </c>
      <c r="M122" s="143">
        <f t="shared" si="23"/>
        <v>0</v>
      </c>
      <c r="N122" s="143">
        <f t="shared" si="23"/>
        <v>0</v>
      </c>
      <c r="O122" s="143">
        <f t="shared" si="23"/>
        <v>0</v>
      </c>
      <c r="P122" s="143">
        <f t="shared" si="23"/>
        <v>0</v>
      </c>
      <c r="Q122" s="143">
        <f t="shared" si="23"/>
        <v>0</v>
      </c>
    </row>
    <row r="123" spans="1:17" x14ac:dyDescent="0.25">
      <c r="A123" s="127" t="s">
        <v>113</v>
      </c>
      <c r="B123" s="143">
        <f t="shared" ref="B123:Q123" si="24">IF(B$70=0,0,B$70/B$53)</f>
        <v>0.38604315299667524</v>
      </c>
      <c r="C123" s="143">
        <f t="shared" si="24"/>
        <v>0.38262606900675744</v>
      </c>
      <c r="D123" s="143">
        <f t="shared" si="24"/>
        <v>0.38379325573072348</v>
      </c>
      <c r="E123" s="143">
        <f t="shared" si="24"/>
        <v>0.37074671352017524</v>
      </c>
      <c r="F123" s="143">
        <f t="shared" si="24"/>
        <v>0.37110282178754234</v>
      </c>
      <c r="G123" s="143">
        <f t="shared" si="24"/>
        <v>0.38016607911372169</v>
      </c>
      <c r="H123" s="143">
        <f t="shared" si="24"/>
        <v>0.37432832537831878</v>
      </c>
      <c r="I123" s="143">
        <f t="shared" si="24"/>
        <v>0.39926323614269693</v>
      </c>
      <c r="J123" s="143">
        <f t="shared" si="24"/>
        <v>0.40665827114214942</v>
      </c>
      <c r="K123" s="143">
        <f t="shared" si="24"/>
        <v>0.47997558701725085</v>
      </c>
      <c r="L123" s="143">
        <f t="shared" si="24"/>
        <v>0.38573072624540294</v>
      </c>
      <c r="M123" s="143">
        <f t="shared" si="24"/>
        <v>0.40246721426532606</v>
      </c>
      <c r="N123" s="143">
        <f t="shared" si="24"/>
        <v>0.41204599856478602</v>
      </c>
      <c r="O123" s="143">
        <f t="shared" si="24"/>
        <v>0.40826474173633448</v>
      </c>
      <c r="P123" s="143">
        <f t="shared" si="24"/>
        <v>0.40019532342806591</v>
      </c>
      <c r="Q123" s="143">
        <f t="shared" si="24"/>
        <v>0.38468047175484649</v>
      </c>
    </row>
    <row r="124" spans="1:17" x14ac:dyDescent="0.25">
      <c r="A124" s="142" t="s">
        <v>123</v>
      </c>
      <c r="B124" s="141">
        <f t="shared" ref="B124:Q124" si="25">IF(B$71=0,0,B$71/B$53)</f>
        <v>0.38604315299667524</v>
      </c>
      <c r="C124" s="141">
        <f t="shared" si="25"/>
        <v>0.38262606900675744</v>
      </c>
      <c r="D124" s="141">
        <f t="shared" si="25"/>
        <v>0.38379325573072348</v>
      </c>
      <c r="E124" s="141">
        <f t="shared" si="25"/>
        <v>0.37074671352017524</v>
      </c>
      <c r="F124" s="141">
        <f t="shared" si="25"/>
        <v>0.37110282178754234</v>
      </c>
      <c r="G124" s="141">
        <f t="shared" si="25"/>
        <v>0.38016607911372169</v>
      </c>
      <c r="H124" s="141">
        <f t="shared" si="25"/>
        <v>0.37432832537831878</v>
      </c>
      <c r="I124" s="141">
        <f t="shared" si="25"/>
        <v>0.39926323614269693</v>
      </c>
      <c r="J124" s="141">
        <f t="shared" si="25"/>
        <v>0.40665827114214942</v>
      </c>
      <c r="K124" s="141">
        <f t="shared" si="25"/>
        <v>0.47997558701725085</v>
      </c>
      <c r="L124" s="141">
        <f t="shared" si="25"/>
        <v>0.38573072624540294</v>
      </c>
      <c r="M124" s="141">
        <f t="shared" si="25"/>
        <v>0.40246721426532606</v>
      </c>
      <c r="N124" s="141">
        <f t="shared" si="25"/>
        <v>0.41204599856478602</v>
      </c>
      <c r="O124" s="141">
        <f t="shared" si="25"/>
        <v>0.40826474173633448</v>
      </c>
      <c r="P124" s="141">
        <f t="shared" si="25"/>
        <v>0.40019532342806591</v>
      </c>
      <c r="Q124" s="141">
        <f t="shared" si="25"/>
        <v>0.38468047175484649</v>
      </c>
    </row>
    <row r="125" spans="1:17" x14ac:dyDescent="0.25">
      <c r="A125" s="142" t="s">
        <v>122</v>
      </c>
      <c r="B125" s="141">
        <f t="shared" ref="B125:Q125" si="26">IF(B$76=0,0,B$76/B$53)</f>
        <v>0</v>
      </c>
      <c r="C125" s="141">
        <f t="shared" si="26"/>
        <v>0</v>
      </c>
      <c r="D125" s="141">
        <f t="shared" si="26"/>
        <v>0</v>
      </c>
      <c r="E125" s="141">
        <f t="shared" si="26"/>
        <v>0</v>
      </c>
      <c r="F125" s="141">
        <f t="shared" si="26"/>
        <v>0</v>
      </c>
      <c r="G125" s="141">
        <f t="shared" si="26"/>
        <v>0</v>
      </c>
      <c r="H125" s="141">
        <f t="shared" si="26"/>
        <v>0</v>
      </c>
      <c r="I125" s="141">
        <f t="shared" si="26"/>
        <v>0</v>
      </c>
      <c r="J125" s="141">
        <f t="shared" si="26"/>
        <v>0</v>
      </c>
      <c r="K125" s="141">
        <f t="shared" si="26"/>
        <v>0</v>
      </c>
      <c r="L125" s="141">
        <f t="shared" si="26"/>
        <v>0</v>
      </c>
      <c r="M125" s="141">
        <f t="shared" si="26"/>
        <v>0</v>
      </c>
      <c r="N125" s="141">
        <f t="shared" si="26"/>
        <v>0</v>
      </c>
      <c r="O125" s="141">
        <f t="shared" si="26"/>
        <v>0</v>
      </c>
      <c r="P125" s="141">
        <f t="shared" si="26"/>
        <v>0</v>
      </c>
      <c r="Q125" s="141">
        <f t="shared" si="26"/>
        <v>0</v>
      </c>
    </row>
    <row r="126" spans="1:17" x14ac:dyDescent="0.25">
      <c r="A126" s="127" t="s">
        <v>112</v>
      </c>
      <c r="B126" s="143">
        <f t="shared" ref="B126:Q126" si="27">IF(B$77=0,0,B$77/B$53)</f>
        <v>0.27889527073017445</v>
      </c>
      <c r="C126" s="143">
        <f t="shared" si="27"/>
        <v>0.27264068379658035</v>
      </c>
      <c r="D126" s="143">
        <f t="shared" si="27"/>
        <v>0.26703068130053675</v>
      </c>
      <c r="E126" s="143">
        <f t="shared" si="27"/>
        <v>0.26009268671456459</v>
      </c>
      <c r="F126" s="143">
        <f t="shared" si="27"/>
        <v>0.24330665426492343</v>
      </c>
      <c r="G126" s="143">
        <f t="shared" si="27"/>
        <v>0.24720984438375468</v>
      </c>
      <c r="H126" s="143">
        <f t="shared" si="27"/>
        <v>0.26944558263861806</v>
      </c>
      <c r="I126" s="143">
        <f t="shared" si="27"/>
        <v>0.27133524343234433</v>
      </c>
      <c r="J126" s="143">
        <f t="shared" si="27"/>
        <v>0.27832417378243646</v>
      </c>
      <c r="K126" s="143">
        <f t="shared" si="27"/>
        <v>8.1827255000500365E-2</v>
      </c>
      <c r="L126" s="143">
        <f t="shared" si="27"/>
        <v>0.25975636534720531</v>
      </c>
      <c r="M126" s="143">
        <f t="shared" si="27"/>
        <v>0.2707288323943402</v>
      </c>
      <c r="N126" s="143">
        <f t="shared" si="27"/>
        <v>0.22638304936356796</v>
      </c>
      <c r="O126" s="143">
        <f t="shared" si="27"/>
        <v>0.22630480250700288</v>
      </c>
      <c r="P126" s="143">
        <f t="shared" si="27"/>
        <v>0.22446924808667806</v>
      </c>
      <c r="Q126" s="143">
        <f t="shared" si="27"/>
        <v>0.15639176906718705</v>
      </c>
    </row>
    <row r="127" spans="1:17" x14ac:dyDescent="0.25">
      <c r="A127" s="142" t="s">
        <v>121</v>
      </c>
      <c r="B127" s="141">
        <f t="shared" ref="B127:Q127" si="28">IF(B$78=0,0,B$78/B$53)</f>
        <v>3.4498687395733835E-2</v>
      </c>
      <c r="C127" s="141">
        <f t="shared" si="28"/>
        <v>3.6095504956993672E-2</v>
      </c>
      <c r="D127" s="141">
        <f t="shared" si="28"/>
        <v>3.8253262937311662E-2</v>
      </c>
      <c r="E127" s="141">
        <f t="shared" si="28"/>
        <v>3.8350357206519199E-2</v>
      </c>
      <c r="F127" s="141">
        <f t="shared" si="28"/>
        <v>3.9595700498386573E-2</v>
      </c>
      <c r="G127" s="141">
        <f t="shared" si="28"/>
        <v>4.1981571215011095E-2</v>
      </c>
      <c r="H127" s="141">
        <f t="shared" si="28"/>
        <v>4.0365225785518717E-2</v>
      </c>
      <c r="I127" s="141">
        <f t="shared" si="28"/>
        <v>4.3349861935220606E-2</v>
      </c>
      <c r="J127" s="141">
        <f t="shared" si="28"/>
        <v>4.3119491111674076E-2</v>
      </c>
      <c r="K127" s="141">
        <f t="shared" si="28"/>
        <v>5.2508758791503587E-2</v>
      </c>
      <c r="L127" s="141">
        <f t="shared" si="28"/>
        <v>3.8879069465630203E-2</v>
      </c>
      <c r="M127" s="141">
        <f t="shared" si="28"/>
        <v>3.9620829478406706E-2</v>
      </c>
      <c r="N127" s="141">
        <f t="shared" si="28"/>
        <v>4.0800514327704256E-2</v>
      </c>
      <c r="O127" s="141">
        <f t="shared" si="28"/>
        <v>4.0217573920919833E-2</v>
      </c>
      <c r="P127" s="141">
        <f t="shared" si="28"/>
        <v>3.8449891485284805E-2</v>
      </c>
      <c r="Q127" s="141">
        <f t="shared" si="28"/>
        <v>3.8615996465435232E-2</v>
      </c>
    </row>
    <row r="128" spans="1:17" x14ac:dyDescent="0.25">
      <c r="A128" s="142" t="s">
        <v>120</v>
      </c>
      <c r="B128" s="141">
        <f t="shared" ref="B128:Q128" si="29">IF(B$82=0,0,B$82/B$53)</f>
        <v>0.24439658333444061</v>
      </c>
      <c r="C128" s="141">
        <f t="shared" si="29"/>
        <v>0.2365451788395867</v>
      </c>
      <c r="D128" s="141">
        <f t="shared" si="29"/>
        <v>0.2287774183632251</v>
      </c>
      <c r="E128" s="141">
        <f t="shared" si="29"/>
        <v>0.22174232950804534</v>
      </c>
      <c r="F128" s="141">
        <f t="shared" si="29"/>
        <v>0.20371095376653686</v>
      </c>
      <c r="G128" s="141">
        <f t="shared" si="29"/>
        <v>0.20522827316874356</v>
      </c>
      <c r="H128" s="141">
        <f t="shared" si="29"/>
        <v>0.22908035685309935</v>
      </c>
      <c r="I128" s="141">
        <f t="shared" si="29"/>
        <v>0.22798538149712372</v>
      </c>
      <c r="J128" s="141">
        <f t="shared" si="29"/>
        <v>0.23520468267076242</v>
      </c>
      <c r="K128" s="141">
        <f t="shared" si="29"/>
        <v>2.9318496208996774E-2</v>
      </c>
      <c r="L128" s="141">
        <f t="shared" si="29"/>
        <v>0.22087729588157512</v>
      </c>
      <c r="M128" s="141">
        <f t="shared" si="29"/>
        <v>0.23110800291593353</v>
      </c>
      <c r="N128" s="141">
        <f t="shared" si="29"/>
        <v>0.18558253503586372</v>
      </c>
      <c r="O128" s="141">
        <f t="shared" si="29"/>
        <v>0.18608722858608306</v>
      </c>
      <c r="P128" s="141">
        <f t="shared" si="29"/>
        <v>0.18601935660139327</v>
      </c>
      <c r="Q128" s="141">
        <f t="shared" si="29"/>
        <v>0.11777577260175182</v>
      </c>
    </row>
    <row r="129" spans="1:17" x14ac:dyDescent="0.25">
      <c r="A129" s="173" t="s">
        <v>119</v>
      </c>
      <c r="B129" s="172">
        <f t="shared" ref="B129:Q129" si="30">IF(B$93=0,0,B$93/B$53)</f>
        <v>0</v>
      </c>
      <c r="C129" s="172">
        <f t="shared" si="30"/>
        <v>0</v>
      </c>
      <c r="D129" s="172">
        <f t="shared" si="30"/>
        <v>0</v>
      </c>
      <c r="E129" s="172">
        <f t="shared" si="30"/>
        <v>0</v>
      </c>
      <c r="F129" s="172">
        <f t="shared" si="30"/>
        <v>0</v>
      </c>
      <c r="G129" s="172">
        <f t="shared" si="30"/>
        <v>0</v>
      </c>
      <c r="H129" s="172">
        <f t="shared" si="30"/>
        <v>0</v>
      </c>
      <c r="I129" s="172">
        <f t="shared" si="30"/>
        <v>0</v>
      </c>
      <c r="J129" s="172">
        <f t="shared" si="30"/>
        <v>0</v>
      </c>
      <c r="K129" s="172">
        <f t="shared" si="30"/>
        <v>0</v>
      </c>
      <c r="L129" s="172">
        <f t="shared" si="30"/>
        <v>0</v>
      </c>
      <c r="M129" s="172">
        <f t="shared" si="30"/>
        <v>0</v>
      </c>
      <c r="N129" s="172">
        <f t="shared" si="30"/>
        <v>0</v>
      </c>
      <c r="O129" s="172">
        <f t="shared" si="30"/>
        <v>0</v>
      </c>
      <c r="P129" s="172">
        <f t="shared" si="30"/>
        <v>0</v>
      </c>
      <c r="Q129" s="172">
        <f t="shared" si="30"/>
        <v>0</v>
      </c>
    </row>
    <row r="130" spans="1:17" x14ac:dyDescent="0.25">
      <c r="A130" s="119" t="s">
        <v>98</v>
      </c>
      <c r="B130" s="171">
        <f t="shared" ref="B130:Q130" si="31">IF(B$94=0,0,B$94/B$53)</f>
        <v>7.5125787477298894E-2</v>
      </c>
      <c r="C130" s="171">
        <f t="shared" si="31"/>
        <v>7.8369674370317721E-2</v>
      </c>
      <c r="D130" s="171">
        <f t="shared" si="31"/>
        <v>7.2791974791244482E-2</v>
      </c>
      <c r="E130" s="171">
        <f t="shared" si="31"/>
        <v>5.7196882800930202E-2</v>
      </c>
      <c r="F130" s="171">
        <f t="shared" si="31"/>
        <v>5.8076186705521123E-2</v>
      </c>
      <c r="G130" s="171">
        <f t="shared" si="31"/>
        <v>6.7258259589448505E-2</v>
      </c>
      <c r="H130" s="171">
        <f t="shared" si="31"/>
        <v>6.9027665142117861E-2</v>
      </c>
      <c r="I130" s="171">
        <f t="shared" si="31"/>
        <v>7.5157217343075761E-2</v>
      </c>
      <c r="J130" s="171">
        <f t="shared" si="31"/>
        <v>9.1493287811664131E-2</v>
      </c>
      <c r="K130" s="171">
        <f t="shared" si="31"/>
        <v>0.10703097527957718</v>
      </c>
      <c r="L130" s="171">
        <f t="shared" si="31"/>
        <v>7.4282769830902748E-2</v>
      </c>
      <c r="M130" s="171">
        <f t="shared" si="31"/>
        <v>8.4702770686108472E-2</v>
      </c>
      <c r="N130" s="171">
        <f t="shared" si="31"/>
        <v>8.5162768285954427E-2</v>
      </c>
      <c r="O130" s="171">
        <f t="shared" si="31"/>
        <v>0.10203321232702772</v>
      </c>
      <c r="P130" s="171">
        <f t="shared" si="31"/>
        <v>0.10188605962989164</v>
      </c>
      <c r="Q130" s="171">
        <f t="shared" si="31"/>
        <v>0.10971172824725195</v>
      </c>
    </row>
    <row r="131" spans="1:17" x14ac:dyDescent="0.25">
      <c r="A131" s="138"/>
    </row>
    <row r="132" spans="1:17" ht="12.75" x14ac:dyDescent="0.25">
      <c r="A132" s="137" t="s">
        <v>133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132</v>
      </c>
      <c r="B134" s="133">
        <f>IF(B$5=0,0,(B$5-B$51)/ISI_fec!B$5)</f>
        <v>3.5732775719822922</v>
      </c>
      <c r="C134" s="133">
        <f>IF(C$5=0,0,(C$5-C$51)/ISI_fec!C$5)</f>
        <v>3.4724211896844381</v>
      </c>
      <c r="D134" s="133">
        <f>IF(D$5=0,0,(D$5-D$51)/ISI_fec!D$5)</f>
        <v>3.3808263518762236</v>
      </c>
      <c r="E134" s="133">
        <f>IF(E$5=0,0,(E$5-E$51)/ISI_fec!E$5)</f>
        <v>3.4906346683066398</v>
      </c>
      <c r="F134" s="133">
        <f>IF(F$5=0,0,(F$5-F$51)/ISI_fec!F$5)</f>
        <v>3.4935061212324796</v>
      </c>
      <c r="G134" s="133">
        <f>IF(G$5=0,0,(G$5-G$51)/ISI_fec!G$5)</f>
        <v>3.4552028146225049</v>
      </c>
      <c r="H134" s="133">
        <f>IF(H$5=0,0,(H$5-H$51)/ISI_fec!H$5)</f>
        <v>3.4505893800611149</v>
      </c>
      <c r="I134" s="133">
        <f>IF(I$5=0,0,(I$5-I$51)/ISI_fec!I$5)</f>
        <v>3.3793468163226099</v>
      </c>
      <c r="J134" s="133">
        <f>IF(J$5=0,0,(J$5-J$51)/ISI_fec!J$5)</f>
        <v>3.2616314305523528</v>
      </c>
      <c r="K134" s="133">
        <f>IF(K$5=0,0,(K$5-K$51)/ISI_fec!K$5)</f>
        <v>3.1704923821828301</v>
      </c>
      <c r="L134" s="133">
        <f>IF(L$5=0,0,(L$5-L$51)/ISI_fec!L$5)</f>
        <v>3.4790240526948253</v>
      </c>
      <c r="M134" s="133">
        <f>IF(M$5=0,0,(M$5-M$51)/ISI_fec!M$5)</f>
        <v>3.4897971548493989</v>
      </c>
      <c r="N134" s="133">
        <f>IF(N$5=0,0,(N$5-N$51)/ISI_fec!N$5)</f>
        <v>3.3715423453252935</v>
      </c>
      <c r="O134" s="133">
        <f>IF(O$5=0,0,(O$5-O$51)/ISI_fec!O$5)</f>
        <v>3.3074537847150856</v>
      </c>
      <c r="P134" s="133">
        <f>IF(P$5=0,0,(P$5-P$51)/ISI_fec!P$5)</f>
        <v>3.3200928446412692</v>
      </c>
      <c r="Q134" s="133">
        <f>IF(Q$5=0,0,(Q$5-Q$51)/ISI_fec!Q$5)</f>
        <v>3.3298355559928421</v>
      </c>
    </row>
    <row r="135" spans="1:17" x14ac:dyDescent="0.25">
      <c r="A135" s="132" t="s">
        <v>83</v>
      </c>
      <c r="B135" s="131">
        <f>IF(B$6=0,0,B$6/ISI_fec!B$6)</f>
        <v>0</v>
      </c>
      <c r="C135" s="131">
        <f>IF(C$6=0,0,C$6/ISI_fec!C$6)</f>
        <v>0</v>
      </c>
      <c r="D135" s="131">
        <f>IF(D$6=0,0,D$6/ISI_fec!D$6)</f>
        <v>0</v>
      </c>
      <c r="E135" s="131">
        <f>IF(E$6=0,0,E$6/ISI_fec!E$6)</f>
        <v>0</v>
      </c>
      <c r="F135" s="131">
        <f>IF(F$6=0,0,F$6/ISI_fec!F$6)</f>
        <v>0</v>
      </c>
      <c r="G135" s="131">
        <f>IF(G$6=0,0,G$6/ISI_fec!G$6)</f>
        <v>0</v>
      </c>
      <c r="H135" s="131">
        <f>IF(H$6=0,0,H$6/ISI_fec!H$6)</f>
        <v>0</v>
      </c>
      <c r="I135" s="131">
        <f>IF(I$6=0,0,I$6/ISI_fec!I$6)</f>
        <v>0</v>
      </c>
      <c r="J135" s="131">
        <f>IF(J$6=0,0,J$6/ISI_fec!J$6)</f>
        <v>0</v>
      </c>
      <c r="K135" s="131">
        <f>IF(K$6=0,0,K$6/ISI_fec!K$6)</f>
        <v>0</v>
      </c>
      <c r="L135" s="131">
        <f>IF(L$6=0,0,L$6/ISI_fec!L$6)</f>
        <v>0</v>
      </c>
      <c r="M135" s="131">
        <f>IF(M$6=0,0,M$6/ISI_fec!M$6)</f>
        <v>0</v>
      </c>
      <c r="N135" s="131">
        <f>IF(N$6=0,0,N$6/ISI_fec!N$6)</f>
        <v>0</v>
      </c>
      <c r="O135" s="131">
        <f>IF(O$6=0,0,O$6/ISI_fec!O$6)</f>
        <v>0</v>
      </c>
      <c r="P135" s="131">
        <f>IF(P$6=0,0,P$6/ISI_fec!P$6)</f>
        <v>0</v>
      </c>
      <c r="Q135" s="131">
        <f>IF(Q$6=0,0,Q$6/ISI_fec!Q$6)</f>
        <v>0</v>
      </c>
    </row>
    <row r="136" spans="1:17" x14ac:dyDescent="0.25">
      <c r="A136" s="76" t="s">
        <v>82</v>
      </c>
      <c r="B136" s="130">
        <f>IF(B$7=0,0,B$7/ISI_fec!B$7)</f>
        <v>0</v>
      </c>
      <c r="C136" s="130">
        <f>IF(C$7=0,0,C$7/ISI_fec!C$7)</f>
        <v>0</v>
      </c>
      <c r="D136" s="130">
        <f>IF(D$7=0,0,D$7/ISI_fec!D$7)</f>
        <v>0</v>
      </c>
      <c r="E136" s="130">
        <f>IF(E$7=0,0,E$7/ISI_fec!E$7)</f>
        <v>0</v>
      </c>
      <c r="F136" s="130">
        <f>IF(F$7=0,0,F$7/ISI_fec!F$7)</f>
        <v>0</v>
      </c>
      <c r="G136" s="130">
        <f>IF(G$7=0,0,G$7/ISI_fec!G$7)</f>
        <v>0</v>
      </c>
      <c r="H136" s="130">
        <f>IF(H$7=0,0,H$7/ISI_fec!H$7)</f>
        <v>0</v>
      </c>
      <c r="I136" s="130">
        <f>IF(I$7=0,0,I$7/ISI_fec!I$7)</f>
        <v>0</v>
      </c>
      <c r="J136" s="130">
        <f>IF(J$7=0,0,J$7/ISI_fec!J$7)</f>
        <v>0</v>
      </c>
      <c r="K136" s="130">
        <f>IF(K$7=0,0,K$7/ISI_fec!K$7)</f>
        <v>0</v>
      </c>
      <c r="L136" s="130">
        <f>IF(L$7=0,0,L$7/ISI_fec!L$7)</f>
        <v>0</v>
      </c>
      <c r="M136" s="130">
        <f>IF(M$7=0,0,M$7/ISI_fec!M$7)</f>
        <v>0</v>
      </c>
      <c r="N136" s="130">
        <f>IF(N$7=0,0,N$7/ISI_fec!N$7)</f>
        <v>0</v>
      </c>
      <c r="O136" s="130">
        <f>IF(O$7=0,0,O$7/ISI_fec!O$7)</f>
        <v>0</v>
      </c>
      <c r="P136" s="130">
        <f>IF(P$7=0,0,P$7/ISI_fec!P$7)</f>
        <v>0</v>
      </c>
      <c r="Q136" s="130">
        <f>IF(Q$7=0,0,Q$7/ISI_fec!Q$7)</f>
        <v>0</v>
      </c>
    </row>
    <row r="137" spans="1:17" x14ac:dyDescent="0.25">
      <c r="A137" s="76" t="s">
        <v>81</v>
      </c>
      <c r="B137" s="130">
        <f>IF(B$8=0,0,B$8/ISI_fec!B$8)</f>
        <v>0</v>
      </c>
      <c r="C137" s="130">
        <f>IF(C$8=0,0,C$8/ISI_fec!C$8)</f>
        <v>0</v>
      </c>
      <c r="D137" s="130">
        <f>IF(D$8=0,0,D$8/ISI_fec!D$8)</f>
        <v>0</v>
      </c>
      <c r="E137" s="130">
        <f>IF(E$8=0,0,E$8/ISI_fec!E$8)</f>
        <v>0</v>
      </c>
      <c r="F137" s="130">
        <f>IF(F$8=0,0,F$8/ISI_fec!F$8)</f>
        <v>0</v>
      </c>
      <c r="G137" s="130">
        <f>IF(G$8=0,0,G$8/ISI_fec!G$8)</f>
        <v>0</v>
      </c>
      <c r="H137" s="130">
        <f>IF(H$8=0,0,H$8/ISI_fec!H$8)</f>
        <v>0</v>
      </c>
      <c r="I137" s="130">
        <f>IF(I$8=0,0,I$8/ISI_fec!I$8)</f>
        <v>0</v>
      </c>
      <c r="J137" s="130">
        <f>IF(J$8=0,0,J$8/ISI_fec!J$8)</f>
        <v>0</v>
      </c>
      <c r="K137" s="130">
        <f>IF(K$8=0,0,K$8/ISI_fec!K$8)</f>
        <v>0</v>
      </c>
      <c r="L137" s="130">
        <f>IF(L$8=0,0,L$8/ISI_fec!L$8)</f>
        <v>0</v>
      </c>
      <c r="M137" s="130">
        <f>IF(M$8=0,0,M$8/ISI_fec!M$8)</f>
        <v>0</v>
      </c>
      <c r="N137" s="130">
        <f>IF(N$8=0,0,N$8/ISI_fec!N$8)</f>
        <v>0</v>
      </c>
      <c r="O137" s="130">
        <f>IF(O$8=0,0,O$8/ISI_fec!O$8)</f>
        <v>0</v>
      </c>
      <c r="P137" s="130">
        <f>IF(P$8=0,0,P$8/ISI_fec!P$8)</f>
        <v>0</v>
      </c>
      <c r="Q137" s="130">
        <f>IF(Q$8=0,0,Q$8/ISI_fec!Q$8)</f>
        <v>0</v>
      </c>
    </row>
    <row r="138" spans="1:17" x14ac:dyDescent="0.25">
      <c r="A138" s="76" t="s">
        <v>80</v>
      </c>
      <c r="B138" s="130">
        <f>IF(B$9=0,0,B$9/ISI_fec!B$9)</f>
        <v>0</v>
      </c>
      <c r="C138" s="130">
        <f>IF(C$9=0,0,C$9/ISI_fec!C$9)</f>
        <v>0</v>
      </c>
      <c r="D138" s="130">
        <f>IF(D$9=0,0,D$9/ISI_fec!D$9)</f>
        <v>0</v>
      </c>
      <c r="E138" s="130">
        <f>IF(E$9=0,0,E$9/ISI_fec!E$9)</f>
        <v>0</v>
      </c>
      <c r="F138" s="130">
        <f>IF(F$9=0,0,F$9/ISI_fec!F$9)</f>
        <v>0</v>
      </c>
      <c r="G138" s="130">
        <f>IF(G$9=0,0,G$9/ISI_fec!G$9)</f>
        <v>0</v>
      </c>
      <c r="H138" s="130">
        <f>IF(H$9=0,0,H$9/ISI_fec!H$9)</f>
        <v>0</v>
      </c>
      <c r="I138" s="130">
        <f>IF(I$9=0,0,I$9/ISI_fec!I$9)</f>
        <v>0</v>
      </c>
      <c r="J138" s="130">
        <f>IF(J$9=0,0,J$9/ISI_fec!J$9)</f>
        <v>0</v>
      </c>
      <c r="K138" s="130">
        <f>IF(K$9=0,0,K$9/ISI_fec!K$9)</f>
        <v>0</v>
      </c>
      <c r="L138" s="130">
        <f>IF(L$9=0,0,L$9/ISI_fec!L$9)</f>
        <v>0</v>
      </c>
      <c r="M138" s="130">
        <f>IF(M$9=0,0,M$9/ISI_fec!M$9)</f>
        <v>0</v>
      </c>
      <c r="N138" s="130">
        <f>IF(N$9=0,0,N$9/ISI_fec!N$9)</f>
        <v>0</v>
      </c>
      <c r="O138" s="130">
        <f>IF(O$9=0,0,O$9/ISI_fec!O$9)</f>
        <v>0</v>
      </c>
      <c r="P138" s="130">
        <f>IF(P$9=0,0,P$9/ISI_fec!P$9)</f>
        <v>0</v>
      </c>
      <c r="Q138" s="130">
        <f>IF(Q$9=0,0,Q$9/ISI_fec!Q$9)</f>
        <v>0</v>
      </c>
    </row>
    <row r="139" spans="1:17" x14ac:dyDescent="0.25">
      <c r="A139" s="129" t="s">
        <v>79</v>
      </c>
      <c r="B139" s="128">
        <f>IF(B$10=0,0,B$10/ISI_fec!B$10)</f>
        <v>1.3251222000000002</v>
      </c>
      <c r="C139" s="128">
        <f>IF(C$10=0,0,C$10/ISI_fec!C$10)</f>
        <v>1.3251222</v>
      </c>
      <c r="D139" s="128">
        <f>IF(D$10=0,0,D$10/ISI_fec!D$10)</f>
        <v>1.3251222</v>
      </c>
      <c r="E139" s="128">
        <f>IF(E$10=0,0,E$10/ISI_fec!E$10)</f>
        <v>1.3251222000000002</v>
      </c>
      <c r="F139" s="128">
        <f>IF(F$10=0,0,F$10/ISI_fec!F$10)</f>
        <v>1.3251222000000002</v>
      </c>
      <c r="G139" s="128">
        <f>IF(G$10=0,0,G$10/ISI_fec!G$10)</f>
        <v>1.3251221999999998</v>
      </c>
      <c r="H139" s="128">
        <f>IF(H$10=0,0,H$10/ISI_fec!H$10)</f>
        <v>1.3251222000000002</v>
      </c>
      <c r="I139" s="128">
        <f>IF(I$10=0,0,I$10/ISI_fec!I$10)</f>
        <v>1.3251222</v>
      </c>
      <c r="J139" s="128">
        <f>IF(J$10=0,0,J$10/ISI_fec!J$10)</f>
        <v>1.3251222</v>
      </c>
      <c r="K139" s="128">
        <f>IF(K$10=0,0,K$10/ISI_fec!K$10)</f>
        <v>1.3251222000000002</v>
      </c>
      <c r="L139" s="128">
        <f>IF(L$10=0,0,L$10/ISI_fec!L$10)</f>
        <v>1.3251222000000002</v>
      </c>
      <c r="M139" s="128">
        <f>IF(M$10=0,0,M$10/ISI_fec!M$10)</f>
        <v>1.3251222000000002</v>
      </c>
      <c r="N139" s="128">
        <f>IF(N$10=0,0,N$10/ISI_fec!N$10)</f>
        <v>1.3251222000000002</v>
      </c>
      <c r="O139" s="128">
        <f>IF(O$10=0,0,O$10/ISI_fec!O$10)</f>
        <v>1.3251222</v>
      </c>
      <c r="P139" s="128">
        <f>IF(P$10=0,0,P$10/ISI_fec!P$10)</f>
        <v>1.3251222</v>
      </c>
      <c r="Q139" s="128">
        <f>IF(Q$10=0,0,Q$10/ISI_fec!Q$10)</f>
        <v>1.3251222</v>
      </c>
    </row>
    <row r="140" spans="1:17" x14ac:dyDescent="0.25">
      <c r="A140" s="127" t="s">
        <v>117</v>
      </c>
      <c r="B140" s="126">
        <f>IF(B$15=0,0,B$15/ISI_fec!B$15)</f>
        <v>1.6080172959468986</v>
      </c>
      <c r="C140" s="126">
        <f>IF(C$15=0,0,C$15/ISI_fec!C$15)</f>
        <v>1.6615524049633115</v>
      </c>
      <c r="D140" s="126">
        <f>IF(D$15=0,0,D$15/ISI_fec!D$15)</f>
        <v>1.7213139040966006</v>
      </c>
      <c r="E140" s="126">
        <f>IF(E$15=0,0,E$15/ISI_fec!E$15)</f>
        <v>2.0168824163983721</v>
      </c>
      <c r="F140" s="126">
        <f>IF(F$15=0,0,F$15/ISI_fec!F$15)</f>
        <v>2.2616932985164473</v>
      </c>
      <c r="G140" s="126">
        <f>IF(G$15=0,0,G$15/ISI_fec!G$15)</f>
        <v>1.9260043960973763</v>
      </c>
      <c r="H140" s="126">
        <f>IF(H$15=0,0,H$15/ISI_fec!H$15)</f>
        <v>1.8665170933664339</v>
      </c>
      <c r="I140" s="126">
        <f>IF(I$15=0,0,I$15/ISI_fec!I$15)</f>
        <v>1.5215408619006594</v>
      </c>
      <c r="J140" s="126">
        <f>IF(J$15=0,0,J$15/ISI_fec!J$15)</f>
        <v>1.3074145681833249</v>
      </c>
      <c r="K140" s="126">
        <f>IF(K$15=0,0,K$15/ISI_fec!K$15)</f>
        <v>1.6576845304484831</v>
      </c>
      <c r="L140" s="126">
        <f>IF(L$15=0,0,L$15/ISI_fec!L$15)</f>
        <v>2.0633839861533363</v>
      </c>
      <c r="M140" s="126">
        <f>IF(M$15=0,0,M$15/ISI_fec!M$15)</f>
        <v>1.9735065913042893</v>
      </c>
      <c r="N140" s="126">
        <f>IF(N$15=0,0,N$15/ISI_fec!N$15)</f>
        <v>2.1727767359799555</v>
      </c>
      <c r="O140" s="126">
        <f>IF(O$15=0,0,O$15/ISI_fec!O$15)</f>
        <v>1.6442036187000104</v>
      </c>
      <c r="P140" s="126">
        <f>IF(P$15=0,0,P$15/ISI_fec!P$15)</f>
        <v>1.9448903085581883</v>
      </c>
      <c r="Q140" s="126">
        <f>IF(Q$15=0,0,Q$15/ISI_fec!Q$15)</f>
        <v>2.8597406484318824</v>
      </c>
    </row>
    <row r="141" spans="1:17" x14ac:dyDescent="0.25">
      <c r="A141" s="127" t="s">
        <v>116</v>
      </c>
      <c r="B141" s="126">
        <f>IF(B$21=0,0,B$21/ISI_fec!B$21)</f>
        <v>4.5412286077902086</v>
      </c>
      <c r="C141" s="126">
        <f>IF(C$21=0,0,C$21/ISI_fec!C$21)</f>
        <v>4.3843747164026476</v>
      </c>
      <c r="D141" s="126">
        <f>IF(D$21=0,0,D$21/ISI_fec!D$21)</f>
        <v>4.2423417181595768</v>
      </c>
      <c r="E141" s="126">
        <f>IF(E$21=0,0,E$21/ISI_fec!E$21)</f>
        <v>4.361523409339072</v>
      </c>
      <c r="F141" s="126">
        <f>IF(F$21=0,0,F$21/ISI_fec!F$21)</f>
        <v>4.3473359815516837</v>
      </c>
      <c r="G141" s="126">
        <f>IF(G$21=0,0,G$21/ISI_fec!G$21)</f>
        <v>4.3426060261395891</v>
      </c>
      <c r="H141" s="126">
        <f>IF(H$21=0,0,H$21/ISI_fec!H$21)</f>
        <v>4.3156371005814913</v>
      </c>
      <c r="I141" s="126">
        <f>IF(I$21=0,0,I$21/ISI_fec!I$21)</f>
        <v>4.2764950491498874</v>
      </c>
      <c r="J141" s="126">
        <f>IF(J$21=0,0,J$21/ISI_fec!J$21)</f>
        <v>4.1290916112814706</v>
      </c>
      <c r="K141" s="126">
        <f>IF(K$21=0,0,K$21/ISI_fec!K$21)</f>
        <v>4.151858235996789</v>
      </c>
      <c r="L141" s="126">
        <f>IF(L$21=0,0,L$21/ISI_fec!L$21)</f>
        <v>4.3422581437778573</v>
      </c>
      <c r="M141" s="126">
        <f>IF(M$21=0,0,M$21/ISI_fec!M$21)</f>
        <v>4.3768199003050841</v>
      </c>
      <c r="N141" s="126">
        <f>IF(N$21=0,0,N$21/ISI_fec!N$21)</f>
        <v>4.2202987759298072</v>
      </c>
      <c r="O141" s="126">
        <f>IF(O$21=0,0,O$21/ISI_fec!O$21)</f>
        <v>4.2000645284299409</v>
      </c>
      <c r="P141" s="126">
        <f>IF(P$21=0,0,P$21/ISI_fec!P$21)</f>
        <v>4.1710397960074639</v>
      </c>
      <c r="Q141" s="126">
        <f>IF(Q$21=0,0,Q$21/ISI_fec!Q$21)</f>
        <v>4.1102649105372873</v>
      </c>
    </row>
    <row r="142" spans="1:17" x14ac:dyDescent="0.25">
      <c r="A142" s="127" t="s">
        <v>113</v>
      </c>
      <c r="B142" s="126">
        <f>IF(B$27=0,0,B$27/ISI_fec!B$27)</f>
        <v>1.6169180292522265</v>
      </c>
      <c r="C142" s="126">
        <f>IF(C$27=0,0,C$27/ISI_fec!C$27)</f>
        <v>1.6152004042869466</v>
      </c>
      <c r="D142" s="126">
        <f>IF(D$27=0,0,D$27/ISI_fec!D$27)</f>
        <v>1.6167126797469369</v>
      </c>
      <c r="E142" s="126">
        <f>IF(E$27=0,0,E$27/ISI_fec!E$27)</f>
        <v>1.6178105071382793</v>
      </c>
      <c r="F142" s="126">
        <f>IF(F$27=0,0,F$27/ISI_fec!F$27)</f>
        <v>1.6195204827339329</v>
      </c>
      <c r="G142" s="126">
        <f>IF(G$27=0,0,G$27/ISI_fec!G$27)</f>
        <v>1.6193308405906441</v>
      </c>
      <c r="H142" s="126">
        <f>IF(H$27=0,0,H$27/ISI_fec!H$27)</f>
        <v>1.6181843008053547</v>
      </c>
      <c r="I142" s="126">
        <f>IF(I$27=0,0,I$27/ISI_fec!I$27)</f>
        <v>1.6191906256921265</v>
      </c>
      <c r="J142" s="126">
        <f>IF(J$27=0,0,J$27/ISI_fec!J$27)</f>
        <v>1.6161287851029125</v>
      </c>
      <c r="K142" s="126">
        <f>IF(K$27=0,0,K$27/ISI_fec!K$27)</f>
        <v>1.6259334288519169</v>
      </c>
      <c r="L142" s="126">
        <f>IF(L$27=0,0,L$27/ISI_fec!L$27)</f>
        <v>1.6348445331359112</v>
      </c>
      <c r="M142" s="126">
        <f>IF(M$27=0,0,M$27/ISI_fec!M$27)</f>
        <v>1.6238308724610691</v>
      </c>
      <c r="N142" s="126">
        <f>IF(N$27=0,0,N$27/ISI_fec!N$27)</f>
        <v>1.6193791365567469</v>
      </c>
      <c r="O142" s="126">
        <f>IF(O$27=0,0,O$27/ISI_fec!O$27)</f>
        <v>1.62306260567491</v>
      </c>
      <c r="P142" s="126">
        <f>IF(P$27=0,0,P$27/ISI_fec!P$27)</f>
        <v>1.6218013097119832</v>
      </c>
      <c r="Q142" s="126">
        <f>IF(Q$27=0,0,Q$27/ISI_fec!Q$27)</f>
        <v>1.6266740686902454</v>
      </c>
    </row>
    <row r="143" spans="1:17" x14ac:dyDescent="0.25">
      <c r="A143" s="72" t="s">
        <v>112</v>
      </c>
      <c r="B143" s="125">
        <f>IF(B$34=0,0,B$34/ISI_fec!B$34)</f>
        <v>2.6828112897156782</v>
      </c>
      <c r="C143" s="125">
        <f>IF(C$34=0,0,C$34/ISI_fec!C$34)</f>
        <v>2.6399366368598378</v>
      </c>
      <c r="D143" s="125">
        <f>IF(D$34=0,0,D$34/ISI_fec!D$34)</f>
        <v>2.5738350602774824</v>
      </c>
      <c r="E143" s="125">
        <f>IF(E$34=0,0,E$34/ISI_fec!E$34)</f>
        <v>2.5989850973922484</v>
      </c>
      <c r="F143" s="125">
        <f>IF(F$34=0,0,F$34/ISI_fec!F$34)</f>
        <v>2.4141372656505076</v>
      </c>
      <c r="G143" s="125">
        <f>IF(G$34=0,0,G$34/ISI_fec!G$34)</f>
        <v>2.391996438983532</v>
      </c>
      <c r="H143" s="125">
        <f>IF(H$34=0,0,H$34/ISI_fec!H$34)</f>
        <v>2.674005101805252</v>
      </c>
      <c r="I143" s="125">
        <f>IF(I$34=0,0,I$34/ISI_fec!I$34)</f>
        <v>2.5114163087895669</v>
      </c>
      <c r="J143" s="125">
        <f>IF(J$34=0,0,J$34/ISI_fec!J$34)</f>
        <v>2.5267525902801204</v>
      </c>
      <c r="K143" s="125">
        <f>IF(K$34=0,0,K$34/ISI_fec!K$34)</f>
        <v>0.43528612257865601</v>
      </c>
      <c r="L143" s="125">
        <f>IF(L$34=0,0,L$34/ISI_fec!L$34)</f>
        <v>2.5084152372788782</v>
      </c>
      <c r="M143" s="125">
        <f>IF(M$34=0,0,M$34/ISI_fec!M$34)</f>
        <v>2.4898954289245303</v>
      </c>
      <c r="N143" s="125">
        <f>IF(N$34=0,0,N$34/ISI_fec!N$34)</f>
        <v>1.980651825336277</v>
      </c>
      <c r="O143" s="125">
        <f>IF(O$34=0,0,O$34/ISI_fec!O$34)</f>
        <v>2.0047763832407623</v>
      </c>
      <c r="P143" s="125">
        <f>IF(P$34=0,0,P$34/ISI_fec!P$34)</f>
        <v>2.0303987767121727</v>
      </c>
      <c r="Q143" s="125">
        <f>IF(Q$34=0,0,Q$34/ISI_fec!Q$34)</f>
        <v>1.4031847109151612</v>
      </c>
    </row>
    <row r="144" spans="1:17" x14ac:dyDescent="0.25">
      <c r="A144" s="135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131</v>
      </c>
      <c r="B145" s="133">
        <f>IF(B$53=0,0,(B$53-B$94)/ISI_fec!B$53)</f>
        <v>0.91169955314338613</v>
      </c>
      <c r="C145" s="133">
        <f>IF(C$53=0,0,(C$53-C$94)/ISI_fec!C$53)</f>
        <v>0.91564164509536572</v>
      </c>
      <c r="D145" s="133">
        <f>IF(D$53=0,0,(D$53-D$94)/ISI_fec!D$53)</f>
        <v>0.91924147180917892</v>
      </c>
      <c r="E145" s="133">
        <f>IF(E$53=0,0,(E$53-E$94)/ISI_fec!E$53)</f>
        <v>0.96825171156792111</v>
      </c>
      <c r="F145" s="133">
        <f>IF(F$53=0,0,(F$53-F$94)/ISI_fec!F$53)</f>
        <v>0.96744188693777755</v>
      </c>
      <c r="G145" s="133">
        <f>IF(G$53=0,0,(G$53-G$94)/ISI_fec!G$53)</f>
        <v>0.93506232139215129</v>
      </c>
      <c r="H145" s="133">
        <f>IF(H$53=0,0,(H$53-H$94)/ISI_fec!H$53)</f>
        <v>0.94717230165901301</v>
      </c>
      <c r="I145" s="133">
        <f>IF(I$53=0,0,(I$53-I$94)/ISI_fec!I$53)</f>
        <v>0.88272106756111191</v>
      </c>
      <c r="J145" s="133">
        <f>IF(J$53=0,0,(J$53-J$94)/ISI_fec!J$53)</f>
        <v>0.84975047840345375</v>
      </c>
      <c r="K145" s="133">
        <f>IF(K$53=0,0,(K$53-K$94)/ISI_fec!K$53)</f>
        <v>0.71192939978843561</v>
      </c>
      <c r="L145" s="133">
        <f>IF(L$53=0,0,(L$53-L$94)/ISI_fec!L$53)</f>
        <v>0.92339494659065247</v>
      </c>
      <c r="M145" s="133">
        <f>IF(M$53=0,0,(M$53-M$94)/ISI_fec!M$53)</f>
        <v>0.86913923579295715</v>
      </c>
      <c r="N145" s="133">
        <f>IF(N$53=0,0,(N$53-N$94)/ISI_fec!N$53)</f>
        <v>0.8461816274582511</v>
      </c>
      <c r="O145" s="133">
        <f>IF(O$53=0,0,(O$53-O$94)/ISI_fec!O$53)</f>
        <v>0.84017662104793567</v>
      </c>
      <c r="P145" s="133">
        <f>IF(P$53=0,0,(P$53-P$94)/ISI_fec!P$53)</f>
        <v>0.85659196601524312</v>
      </c>
      <c r="Q145" s="133">
        <f>IF(Q$53=0,0,(Q$53-Q$94)/ISI_fec!Q$53)</f>
        <v>0.88602908335848807</v>
      </c>
    </row>
    <row r="146" spans="1:17" x14ac:dyDescent="0.25">
      <c r="A146" s="132" t="s">
        <v>83</v>
      </c>
      <c r="B146" s="131">
        <f>IF(B$54=0,0,B$54/ISI_fec!B$54)</f>
        <v>0</v>
      </c>
      <c r="C146" s="131">
        <f>IF(C$54=0,0,C$54/ISI_fec!C$54)</f>
        <v>0</v>
      </c>
      <c r="D146" s="131">
        <f>IF(D$54=0,0,D$54/ISI_fec!D$54)</f>
        <v>0</v>
      </c>
      <c r="E146" s="131">
        <f>IF(E$54=0,0,E$54/ISI_fec!E$54)</f>
        <v>0</v>
      </c>
      <c r="F146" s="131">
        <f>IF(F$54=0,0,F$54/ISI_fec!F$54)</f>
        <v>0</v>
      </c>
      <c r="G146" s="131">
        <f>IF(G$54=0,0,G$54/ISI_fec!G$54)</f>
        <v>0</v>
      </c>
      <c r="H146" s="131">
        <f>IF(H$54=0,0,H$54/ISI_fec!H$54)</f>
        <v>0</v>
      </c>
      <c r="I146" s="131">
        <f>IF(I$54=0,0,I$54/ISI_fec!I$54)</f>
        <v>0</v>
      </c>
      <c r="J146" s="131">
        <f>IF(J$54=0,0,J$54/ISI_fec!J$54)</f>
        <v>0</v>
      </c>
      <c r="K146" s="131">
        <f>IF(K$54=0,0,K$54/ISI_fec!K$54)</f>
        <v>0</v>
      </c>
      <c r="L146" s="131">
        <f>IF(L$54=0,0,L$54/ISI_fec!L$54)</f>
        <v>0</v>
      </c>
      <c r="M146" s="131">
        <f>IF(M$54=0,0,M$54/ISI_fec!M$54)</f>
        <v>0</v>
      </c>
      <c r="N146" s="131">
        <f>IF(N$54=0,0,N$54/ISI_fec!N$54)</f>
        <v>0</v>
      </c>
      <c r="O146" s="131">
        <f>IF(O$54=0,0,O$54/ISI_fec!O$54)</f>
        <v>0</v>
      </c>
      <c r="P146" s="131">
        <f>IF(P$54=0,0,P$54/ISI_fec!P$54)</f>
        <v>0</v>
      </c>
      <c r="Q146" s="131">
        <f>IF(Q$54=0,0,Q$54/ISI_fec!Q$54)</f>
        <v>0</v>
      </c>
    </row>
    <row r="147" spans="1:17" x14ac:dyDescent="0.25">
      <c r="A147" s="76" t="s">
        <v>82</v>
      </c>
      <c r="B147" s="130">
        <f>IF(B$55=0,0,B$55/ISI_fec!B$55)</f>
        <v>0</v>
      </c>
      <c r="C147" s="130">
        <f>IF(C$55=0,0,C$55/ISI_fec!C$55)</f>
        <v>0</v>
      </c>
      <c r="D147" s="130">
        <f>IF(D$55=0,0,D$55/ISI_fec!D$55)</f>
        <v>0</v>
      </c>
      <c r="E147" s="130">
        <f>IF(E$55=0,0,E$55/ISI_fec!E$55)</f>
        <v>0</v>
      </c>
      <c r="F147" s="130">
        <f>IF(F$55=0,0,F$55/ISI_fec!F$55)</f>
        <v>0</v>
      </c>
      <c r="G147" s="130">
        <f>IF(G$55=0,0,G$55/ISI_fec!G$55)</f>
        <v>0</v>
      </c>
      <c r="H147" s="130">
        <f>IF(H$55=0,0,H$55/ISI_fec!H$55)</f>
        <v>0</v>
      </c>
      <c r="I147" s="130">
        <f>IF(I$55=0,0,I$55/ISI_fec!I$55)</f>
        <v>0</v>
      </c>
      <c r="J147" s="130">
        <f>IF(J$55=0,0,J$55/ISI_fec!J$55)</f>
        <v>0</v>
      </c>
      <c r="K147" s="130">
        <f>IF(K$55=0,0,K$55/ISI_fec!K$55)</f>
        <v>0</v>
      </c>
      <c r="L147" s="130">
        <f>IF(L$55=0,0,L$55/ISI_fec!L$55)</f>
        <v>0</v>
      </c>
      <c r="M147" s="130">
        <f>IF(M$55=0,0,M$55/ISI_fec!M$55)</f>
        <v>0</v>
      </c>
      <c r="N147" s="130">
        <f>IF(N$55=0,0,N$55/ISI_fec!N$55)</f>
        <v>0</v>
      </c>
      <c r="O147" s="130">
        <f>IF(O$55=0,0,O$55/ISI_fec!O$55)</f>
        <v>0</v>
      </c>
      <c r="P147" s="130">
        <f>IF(P$55=0,0,P$55/ISI_fec!P$55)</f>
        <v>0</v>
      </c>
      <c r="Q147" s="130">
        <f>IF(Q$55=0,0,Q$55/ISI_fec!Q$55)</f>
        <v>0</v>
      </c>
    </row>
    <row r="148" spans="1:17" x14ac:dyDescent="0.25">
      <c r="A148" s="76" t="s">
        <v>81</v>
      </c>
      <c r="B148" s="130">
        <f>IF(B$56=0,0,B$56/ISI_fec!B$56)</f>
        <v>0</v>
      </c>
      <c r="C148" s="130">
        <f>IF(C$56=0,0,C$56/ISI_fec!C$56)</f>
        <v>0</v>
      </c>
      <c r="D148" s="130">
        <f>IF(D$56=0,0,D$56/ISI_fec!D$56)</f>
        <v>0</v>
      </c>
      <c r="E148" s="130">
        <f>IF(E$56=0,0,E$56/ISI_fec!E$56)</f>
        <v>0</v>
      </c>
      <c r="F148" s="130">
        <f>IF(F$56=0,0,F$56/ISI_fec!F$56)</f>
        <v>0</v>
      </c>
      <c r="G148" s="130">
        <f>IF(G$56=0,0,G$56/ISI_fec!G$56)</f>
        <v>0</v>
      </c>
      <c r="H148" s="130">
        <f>IF(H$56=0,0,H$56/ISI_fec!H$56)</f>
        <v>0</v>
      </c>
      <c r="I148" s="130">
        <f>IF(I$56=0,0,I$56/ISI_fec!I$56)</f>
        <v>0</v>
      </c>
      <c r="J148" s="130">
        <f>IF(J$56=0,0,J$56/ISI_fec!J$56)</f>
        <v>0</v>
      </c>
      <c r="K148" s="130">
        <f>IF(K$56=0,0,K$56/ISI_fec!K$56)</f>
        <v>0</v>
      </c>
      <c r="L148" s="130">
        <f>IF(L$56=0,0,L$56/ISI_fec!L$56)</f>
        <v>0</v>
      </c>
      <c r="M148" s="130">
        <f>IF(M$56=0,0,M$56/ISI_fec!M$56)</f>
        <v>0</v>
      </c>
      <c r="N148" s="130">
        <f>IF(N$56=0,0,N$56/ISI_fec!N$56)</f>
        <v>0</v>
      </c>
      <c r="O148" s="130">
        <f>IF(O$56=0,0,O$56/ISI_fec!O$56)</f>
        <v>0</v>
      </c>
      <c r="P148" s="130">
        <f>IF(P$56=0,0,P$56/ISI_fec!P$56)</f>
        <v>0</v>
      </c>
      <c r="Q148" s="130">
        <f>IF(Q$56=0,0,Q$56/ISI_fec!Q$56)</f>
        <v>0</v>
      </c>
    </row>
    <row r="149" spans="1:17" x14ac:dyDescent="0.25">
      <c r="A149" s="76" t="s">
        <v>80</v>
      </c>
      <c r="B149" s="130">
        <f>IF(B$57=0,0,B$57/ISI_fec!B$57)</f>
        <v>0</v>
      </c>
      <c r="C149" s="130">
        <f>IF(C$57=0,0,C$57/ISI_fec!C$57)</f>
        <v>0</v>
      </c>
      <c r="D149" s="130">
        <f>IF(D$57=0,0,D$57/ISI_fec!D$57)</f>
        <v>0</v>
      </c>
      <c r="E149" s="130">
        <f>IF(E$57=0,0,E$57/ISI_fec!E$57)</f>
        <v>0</v>
      </c>
      <c r="F149" s="130">
        <f>IF(F$57=0,0,F$57/ISI_fec!F$57)</f>
        <v>0</v>
      </c>
      <c r="G149" s="130">
        <f>IF(G$57=0,0,G$57/ISI_fec!G$57)</f>
        <v>0</v>
      </c>
      <c r="H149" s="130">
        <f>IF(H$57=0,0,H$57/ISI_fec!H$57)</f>
        <v>0</v>
      </c>
      <c r="I149" s="130">
        <f>IF(I$57=0,0,I$57/ISI_fec!I$57)</f>
        <v>0</v>
      </c>
      <c r="J149" s="130">
        <f>IF(J$57=0,0,J$57/ISI_fec!J$57)</f>
        <v>0</v>
      </c>
      <c r="K149" s="130">
        <f>IF(K$57=0,0,K$57/ISI_fec!K$57)</f>
        <v>0</v>
      </c>
      <c r="L149" s="130">
        <f>IF(L$57=0,0,L$57/ISI_fec!L$57)</f>
        <v>0</v>
      </c>
      <c r="M149" s="130">
        <f>IF(M$57=0,0,M$57/ISI_fec!M$57)</f>
        <v>0</v>
      </c>
      <c r="N149" s="130">
        <f>IF(N$57=0,0,N$57/ISI_fec!N$57)</f>
        <v>0</v>
      </c>
      <c r="O149" s="130">
        <f>IF(O$57=0,0,O$57/ISI_fec!O$57)</f>
        <v>0</v>
      </c>
      <c r="P149" s="130">
        <f>IF(P$57=0,0,P$57/ISI_fec!P$57)</f>
        <v>0</v>
      </c>
      <c r="Q149" s="130">
        <f>IF(Q$57=0,0,Q$57/ISI_fec!Q$57)</f>
        <v>0</v>
      </c>
    </row>
    <row r="150" spans="1:17" x14ac:dyDescent="0.25">
      <c r="A150" s="129" t="s">
        <v>79</v>
      </c>
      <c r="B150" s="128">
        <f>IF(B$58=0,0,B$58/ISI_fec!B$58)</f>
        <v>1.3251222000000002</v>
      </c>
      <c r="C150" s="128">
        <f>IF(C$58=0,0,C$58/ISI_fec!C$58)</f>
        <v>1.3251222000000002</v>
      </c>
      <c r="D150" s="128">
        <f>IF(D$58=0,0,D$58/ISI_fec!D$58)</f>
        <v>1.3251222</v>
      </c>
      <c r="E150" s="128">
        <f>IF(E$58=0,0,E$58/ISI_fec!E$58)</f>
        <v>1.3251222</v>
      </c>
      <c r="F150" s="128">
        <f>IF(F$58=0,0,F$58/ISI_fec!F$58)</f>
        <v>1.3251222000000002</v>
      </c>
      <c r="G150" s="128">
        <f>IF(G$58=0,0,G$58/ISI_fec!G$58)</f>
        <v>1.3251221999999998</v>
      </c>
      <c r="H150" s="128">
        <f>IF(H$58=0,0,H$58/ISI_fec!H$58)</f>
        <v>1.3251222000000005</v>
      </c>
      <c r="I150" s="128">
        <f>IF(I$58=0,0,I$58/ISI_fec!I$58)</f>
        <v>1.3251222000000002</v>
      </c>
      <c r="J150" s="128">
        <f>IF(J$58=0,0,J$58/ISI_fec!J$58)</f>
        <v>1.3251222</v>
      </c>
      <c r="K150" s="128">
        <f>IF(K$58=0,0,K$58/ISI_fec!K$58)</f>
        <v>1.3251222</v>
      </c>
      <c r="L150" s="128">
        <f>IF(L$58=0,0,L$58/ISI_fec!L$58)</f>
        <v>1.3251222</v>
      </c>
      <c r="M150" s="128">
        <f>IF(M$58=0,0,M$58/ISI_fec!M$58)</f>
        <v>1.3251222</v>
      </c>
      <c r="N150" s="128">
        <f>IF(N$58=0,0,N$58/ISI_fec!N$58)</f>
        <v>1.3251221999999998</v>
      </c>
      <c r="O150" s="128">
        <f>IF(O$58=0,0,O$58/ISI_fec!O$58)</f>
        <v>1.3251222</v>
      </c>
      <c r="P150" s="128">
        <f>IF(P$58=0,0,P$58/ISI_fec!P$58)</f>
        <v>1.3251222000000002</v>
      </c>
      <c r="Q150" s="128">
        <f>IF(Q$58=0,0,Q$58/ISI_fec!Q$58)</f>
        <v>1.3251222000000005</v>
      </c>
    </row>
    <row r="151" spans="1:17" x14ac:dyDescent="0.25">
      <c r="A151" s="127" t="s">
        <v>115</v>
      </c>
      <c r="B151" s="126">
        <f>IF(B$63=0,0,B$63/ISI_fec!B$63)</f>
        <v>1.6080172959468981</v>
      </c>
      <c r="C151" s="126">
        <f>IF(C$63=0,0,C$63/ISI_fec!C$63)</f>
        <v>1.6615524049633117</v>
      </c>
      <c r="D151" s="126">
        <f>IF(D$63=0,0,D$63/ISI_fec!D$63)</f>
        <v>1.7213139040966006</v>
      </c>
      <c r="E151" s="126">
        <f>IF(E$63=0,0,E$63/ISI_fec!E$63)</f>
        <v>2.0168824163983721</v>
      </c>
      <c r="F151" s="126">
        <f>IF(F$63=0,0,F$63/ISI_fec!F$63)</f>
        <v>2.1188752850236563</v>
      </c>
      <c r="G151" s="126">
        <f>IF(G$63=0,0,G$63/ISI_fec!G$63)</f>
        <v>1.9260043960973767</v>
      </c>
      <c r="H151" s="126">
        <f>IF(H$63=0,0,H$63/ISI_fec!H$63)</f>
        <v>1.8372252330360348</v>
      </c>
      <c r="I151" s="126">
        <f>IF(I$63=0,0,I$63/ISI_fec!I$63)</f>
        <v>1.5215408619006594</v>
      </c>
      <c r="J151" s="126">
        <f>IF(J$63=0,0,J$63/ISI_fec!J$63)</f>
        <v>1.3074145681833251</v>
      </c>
      <c r="K151" s="126">
        <f>IF(K$63=0,0,K$63/ISI_fec!K$63)</f>
        <v>1.6576845304484831</v>
      </c>
      <c r="L151" s="126">
        <f>IF(L$63=0,0,L$63/ISI_fec!L$63)</f>
        <v>1.7564809428480086</v>
      </c>
      <c r="M151" s="126">
        <f>IF(M$63=0,0,M$63/ISI_fec!M$63)</f>
        <v>1.4401348900586415</v>
      </c>
      <c r="N151" s="126">
        <f>IF(N$63=0,0,N$63/ISI_fec!N$63)</f>
        <v>1.6043945176795575</v>
      </c>
      <c r="O151" s="126">
        <f>IF(O$63=0,0,O$63/ISI_fec!O$63)</f>
        <v>1.5456392123616178</v>
      </c>
      <c r="P151" s="126">
        <f>IF(P$63=0,0,P$63/ISI_fec!P$63)</f>
        <v>1.6371700289902724</v>
      </c>
      <c r="Q151" s="126">
        <f>IF(Q$63=0,0,Q$63/ISI_fec!Q$63)</f>
        <v>2.1899914072128133</v>
      </c>
    </row>
    <row r="152" spans="1:17" x14ac:dyDescent="0.25">
      <c r="A152" s="127" t="s">
        <v>114</v>
      </c>
      <c r="B152" s="126">
        <f>IF(B$69=0,0,B$69/ISI_fec!B$69)</f>
        <v>0</v>
      </c>
      <c r="C152" s="126">
        <f>IF(C$69=0,0,C$69/ISI_fec!C$69)</f>
        <v>0</v>
      </c>
      <c r="D152" s="126">
        <f>IF(D$69=0,0,D$69/ISI_fec!D$69)</f>
        <v>0</v>
      </c>
      <c r="E152" s="126">
        <f>IF(E$69=0,0,E$69/ISI_fec!E$69)</f>
        <v>0</v>
      </c>
      <c r="F152" s="126">
        <f>IF(F$69=0,0,F$69/ISI_fec!F$69)</f>
        <v>0</v>
      </c>
      <c r="G152" s="126">
        <f>IF(G$69=0,0,G$69/ISI_fec!G$69)</f>
        <v>0</v>
      </c>
      <c r="H152" s="126">
        <f>IF(H$69=0,0,H$69/ISI_fec!H$69)</f>
        <v>0</v>
      </c>
      <c r="I152" s="126">
        <f>IF(I$69=0,0,I$69/ISI_fec!I$69)</f>
        <v>0</v>
      </c>
      <c r="J152" s="126">
        <f>IF(J$69=0,0,J$69/ISI_fec!J$69)</f>
        <v>0</v>
      </c>
      <c r="K152" s="126">
        <f>IF(K$69=0,0,K$69/ISI_fec!K$69)</f>
        <v>0</v>
      </c>
      <c r="L152" s="126">
        <f>IF(L$69=0,0,L$69/ISI_fec!L$69)</f>
        <v>0</v>
      </c>
      <c r="M152" s="126">
        <f>IF(M$69=0,0,M$69/ISI_fec!M$69)</f>
        <v>0</v>
      </c>
      <c r="N152" s="126">
        <f>IF(N$69=0,0,N$69/ISI_fec!N$69)</f>
        <v>0</v>
      </c>
      <c r="O152" s="126">
        <f>IF(O$69=0,0,O$69/ISI_fec!O$69)</f>
        <v>0</v>
      </c>
      <c r="P152" s="126">
        <f>IF(P$69=0,0,P$69/ISI_fec!P$69)</f>
        <v>0</v>
      </c>
      <c r="Q152" s="126">
        <f>IF(Q$69=0,0,Q$69/ISI_fec!Q$69)</f>
        <v>0</v>
      </c>
    </row>
    <row r="153" spans="1:17" x14ac:dyDescent="0.25">
      <c r="A153" s="127" t="s">
        <v>113</v>
      </c>
      <c r="B153" s="126">
        <f>IF(B$70=0,0,B$70/ISI_fec!B$70)</f>
        <v>1.6169180292522265</v>
      </c>
      <c r="C153" s="126">
        <f>IF(C$70=0,0,C$70/ISI_fec!C$70)</f>
        <v>1.615200404286947</v>
      </c>
      <c r="D153" s="126">
        <f>IF(D$70=0,0,D$70/ISI_fec!D$70)</f>
        <v>1.6167126797469369</v>
      </c>
      <c r="E153" s="126">
        <f>IF(E$70=0,0,E$70/ISI_fec!E$70)</f>
        <v>1.6178105071382791</v>
      </c>
      <c r="F153" s="126">
        <f>IF(F$70=0,0,F$70/ISI_fec!F$70)</f>
        <v>1.6195204827339333</v>
      </c>
      <c r="G153" s="126">
        <f>IF(G$70=0,0,G$70/ISI_fec!G$70)</f>
        <v>1.6193308405906441</v>
      </c>
      <c r="H153" s="126">
        <f>IF(H$70=0,0,H$70/ISI_fec!H$70)</f>
        <v>1.6181843008053549</v>
      </c>
      <c r="I153" s="126">
        <f>IF(I$70=0,0,I$70/ISI_fec!I$70)</f>
        <v>1.6191906256921265</v>
      </c>
      <c r="J153" s="126">
        <f>IF(J$70=0,0,J$70/ISI_fec!J$70)</f>
        <v>1.6161287851029125</v>
      </c>
      <c r="K153" s="126">
        <f>IF(K$70=0,0,K$70/ISI_fec!K$70)</f>
        <v>1.6259334288519169</v>
      </c>
      <c r="L153" s="126">
        <f>IF(L$70=0,0,L$70/ISI_fec!L$70)</f>
        <v>1.6348445331359109</v>
      </c>
      <c r="M153" s="126">
        <f>IF(M$70=0,0,M$70/ISI_fec!M$70)</f>
        <v>1.6238308724610691</v>
      </c>
      <c r="N153" s="126">
        <f>IF(N$70=0,0,N$70/ISI_fec!N$70)</f>
        <v>1.6193791365567471</v>
      </c>
      <c r="O153" s="126">
        <f>IF(O$70=0,0,O$70/ISI_fec!O$70)</f>
        <v>1.6230626056749102</v>
      </c>
      <c r="P153" s="126">
        <f>IF(P$70=0,0,P$70/ISI_fec!P$70)</f>
        <v>1.621801309711983</v>
      </c>
      <c r="Q153" s="126">
        <f>IF(Q$70=0,0,Q$70/ISI_fec!Q$70)</f>
        <v>1.6266740686902454</v>
      </c>
    </row>
    <row r="154" spans="1:17" x14ac:dyDescent="0.25">
      <c r="A154" s="72" t="s">
        <v>112</v>
      </c>
      <c r="B154" s="125">
        <f>IF(B$77=0,0,B$77/ISI_fec!B$77)</f>
        <v>2.4189529874775308</v>
      </c>
      <c r="C154" s="125">
        <f>IF(C$77=0,0,C$77/ISI_fec!C$77)</f>
        <v>2.3832886755584419</v>
      </c>
      <c r="D154" s="125">
        <f>IF(D$77=0,0,D$77/ISI_fec!D$77)</f>
        <v>2.3293288083791097</v>
      </c>
      <c r="E154" s="125">
        <f>IF(E$77=0,0,E$77/ISI_fec!E$77)</f>
        <v>2.350242151482032</v>
      </c>
      <c r="F154" s="125">
        <f>IF(F$77=0,0,F$77/ISI_fec!F$77)</f>
        <v>2.1987725352743928</v>
      </c>
      <c r="G154" s="125">
        <f>IF(G$77=0,0,G$77/ISI_fec!G$77)</f>
        <v>2.1805302361441501</v>
      </c>
      <c r="H154" s="125">
        <f>IF(H$77=0,0,H$77/ISI_fec!H$77)</f>
        <v>2.4120176894324947</v>
      </c>
      <c r="I154" s="125">
        <f>IF(I$77=0,0,I$77/ISI_fec!I$77)</f>
        <v>2.2786571952327739</v>
      </c>
      <c r="J154" s="125">
        <f>IF(J$77=0,0,J$77/ISI_fec!J$77)</f>
        <v>2.290505888314069</v>
      </c>
      <c r="K154" s="125">
        <f>IF(K$77=0,0,K$77/ISI_fec!K$77)</f>
        <v>0.57400506232600301</v>
      </c>
      <c r="L154" s="125">
        <f>IF(L$77=0,0,L$77/ISI_fec!L$77)</f>
        <v>2.2797779645148468</v>
      </c>
      <c r="M154" s="125">
        <f>IF(M$77=0,0,M$77/ISI_fec!M$77)</f>
        <v>2.261928772245184</v>
      </c>
      <c r="N154" s="125">
        <f>IF(N$77=0,0,N$77/ISI_fec!N$77)</f>
        <v>1.8423870512642746</v>
      </c>
      <c r="O154" s="125">
        <f>IF(O$77=0,0,O$77/ISI_fec!O$77)</f>
        <v>1.8630362080711644</v>
      </c>
      <c r="P154" s="125">
        <f>IF(P$77=0,0,P$77/ISI_fec!P$77)</f>
        <v>1.8837211662844946</v>
      </c>
      <c r="Q154" s="125">
        <f>IF(Q$77=0,0,Q$77/ISI_fec!Q$77)</f>
        <v>1.3694570756507738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79998168889431442"/>
    <pageSetUpPr fitToPage="1"/>
  </sheetPr>
  <dimension ref="A1:Q10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SUM(B4:B8)</f>
        <v>3189.374607718295</v>
      </c>
      <c r="C3" s="46">
        <f t="shared" ref="C3:Q3" si="0">SUM(C4:C8)</f>
        <v>2868.3798656523277</v>
      </c>
      <c r="D3" s="46">
        <f t="shared" si="0"/>
        <v>2630.6357481475911</v>
      </c>
      <c r="E3" s="46">
        <f t="shared" si="0"/>
        <v>2857.9177932183579</v>
      </c>
      <c r="F3" s="46">
        <f t="shared" si="0"/>
        <v>2963.6651182744181</v>
      </c>
      <c r="G3" s="46">
        <f t="shared" si="0"/>
        <v>3100.0403954634612</v>
      </c>
      <c r="H3" s="46">
        <f t="shared" si="0"/>
        <v>3299.0436549036067</v>
      </c>
      <c r="I3" s="46">
        <f t="shared" si="0"/>
        <v>3687.6204652708566</v>
      </c>
      <c r="J3" s="46">
        <f t="shared" si="0"/>
        <v>3306.5451818747238</v>
      </c>
      <c r="K3" s="46">
        <f t="shared" si="0"/>
        <v>2897.7538596184158</v>
      </c>
      <c r="L3" s="46">
        <f t="shared" si="0"/>
        <v>3664.8261982381737</v>
      </c>
      <c r="M3" s="46">
        <f t="shared" si="0"/>
        <v>3805.5713966507983</v>
      </c>
      <c r="N3" s="46">
        <f t="shared" si="0"/>
        <v>3125.0166966725678</v>
      </c>
      <c r="O3" s="46">
        <f t="shared" si="0"/>
        <v>3138.8569557181718</v>
      </c>
      <c r="P3" s="46">
        <f t="shared" si="0"/>
        <v>3454.6381723455788</v>
      </c>
      <c r="Q3" s="46">
        <f t="shared" si="0"/>
        <v>3994.683290417247</v>
      </c>
    </row>
    <row r="4" spans="1:17" x14ac:dyDescent="0.25">
      <c r="A4" s="110" t="s">
        <v>44</v>
      </c>
      <c r="B4" s="120">
        <v>331.42648594760135</v>
      </c>
      <c r="C4" s="120">
        <v>298.07005327483682</v>
      </c>
      <c r="D4" s="120">
        <v>273.36467773549901</v>
      </c>
      <c r="E4" s="120">
        <v>296.98287841173703</v>
      </c>
      <c r="F4" s="120">
        <v>307.97169868291928</v>
      </c>
      <c r="G4" s="120">
        <v>322.14324779462106</v>
      </c>
      <c r="H4" s="120">
        <v>342.82283519986191</v>
      </c>
      <c r="I4" s="120">
        <v>383.20211409331205</v>
      </c>
      <c r="J4" s="120">
        <v>343.6023625458381</v>
      </c>
      <c r="K4" s="120">
        <v>30.000000000000007</v>
      </c>
      <c r="L4" s="120">
        <v>0</v>
      </c>
      <c r="M4" s="120">
        <v>0</v>
      </c>
      <c r="N4" s="120">
        <v>0</v>
      </c>
      <c r="O4" s="120">
        <v>0</v>
      </c>
      <c r="P4" s="120">
        <v>0</v>
      </c>
      <c r="Q4" s="120">
        <v>0</v>
      </c>
    </row>
    <row r="5" spans="1:17" x14ac:dyDescent="0.25">
      <c r="A5" s="180" t="s">
        <v>59</v>
      </c>
      <c r="B5" s="189">
        <f>SUM(B6:B7)</f>
        <v>994.27945784280405</v>
      </c>
      <c r="C5" s="189">
        <f t="shared" ref="C5:Q5" si="1">SUM(C6:C7)</f>
        <v>894.21015982451024</v>
      </c>
      <c r="D5" s="189">
        <f t="shared" si="1"/>
        <v>820.09403320649699</v>
      </c>
      <c r="E5" s="189">
        <f t="shared" si="1"/>
        <v>890.94863523521099</v>
      </c>
      <c r="F5" s="189">
        <f t="shared" si="1"/>
        <v>923.91509604875773</v>
      </c>
      <c r="G5" s="189">
        <f t="shared" si="1"/>
        <v>966.42974338386307</v>
      </c>
      <c r="H5" s="189">
        <f t="shared" si="1"/>
        <v>1028.4685055995858</v>
      </c>
      <c r="I5" s="189">
        <f t="shared" si="1"/>
        <v>1149.6063422799361</v>
      </c>
      <c r="J5" s="189">
        <f t="shared" si="1"/>
        <v>1030.8070876375143</v>
      </c>
      <c r="K5" s="189">
        <f t="shared" si="1"/>
        <v>998.65786009393128</v>
      </c>
      <c r="L5" s="189">
        <f t="shared" si="1"/>
        <v>1270.596930787993</v>
      </c>
      <c r="M5" s="189">
        <f t="shared" si="1"/>
        <v>1353.8297821734277</v>
      </c>
      <c r="N5" s="189">
        <f t="shared" si="1"/>
        <v>1061.8830563076731</v>
      </c>
      <c r="O5" s="189">
        <f t="shared" si="1"/>
        <v>1134.6543360073422</v>
      </c>
      <c r="P5" s="189">
        <f t="shared" si="1"/>
        <v>1254.7901922726003</v>
      </c>
      <c r="Q5" s="189">
        <f t="shared" si="1"/>
        <v>1497.3223860811022</v>
      </c>
    </row>
    <row r="6" spans="1:17" x14ac:dyDescent="0.25">
      <c r="A6" s="179" t="s">
        <v>43</v>
      </c>
      <c r="B6" s="189">
        <v>255.3077132950188</v>
      </c>
      <c r="C6" s="189">
        <v>251.16607210772517</v>
      </c>
      <c r="D6" s="189">
        <v>229.10039518253046</v>
      </c>
      <c r="E6" s="189">
        <v>248.62802728037164</v>
      </c>
      <c r="F6" s="189">
        <v>254.02144800086288</v>
      </c>
      <c r="G6" s="189">
        <v>166.93044141596027</v>
      </c>
      <c r="H6" s="189">
        <v>160.23539931526986</v>
      </c>
      <c r="I6" s="189">
        <v>165.10228015032143</v>
      </c>
      <c r="J6" s="189">
        <v>150.00999869481771</v>
      </c>
      <c r="K6" s="189">
        <v>198.80005252809798</v>
      </c>
      <c r="L6" s="189">
        <v>177.79839309067589</v>
      </c>
      <c r="M6" s="189">
        <v>188.06512801910753</v>
      </c>
      <c r="N6" s="189">
        <v>123.97026762795765</v>
      </c>
      <c r="O6" s="189">
        <v>0</v>
      </c>
      <c r="P6" s="189">
        <v>0</v>
      </c>
      <c r="Q6" s="189">
        <v>0</v>
      </c>
    </row>
    <row r="7" spans="1:17" x14ac:dyDescent="0.25">
      <c r="A7" s="179" t="s">
        <v>344</v>
      </c>
      <c r="B7" s="189">
        <v>738.97174454778519</v>
      </c>
      <c r="C7" s="189">
        <v>643.04408771678504</v>
      </c>
      <c r="D7" s="189">
        <v>590.99363802396647</v>
      </c>
      <c r="E7" s="189">
        <v>642.32060795483937</v>
      </c>
      <c r="F7" s="189">
        <v>669.89364804789489</v>
      </c>
      <c r="G7" s="189">
        <v>799.49930196790274</v>
      </c>
      <c r="H7" s="189">
        <v>868.23310628431591</v>
      </c>
      <c r="I7" s="189">
        <v>984.50406212961468</v>
      </c>
      <c r="J7" s="189">
        <v>880.79708894269663</v>
      </c>
      <c r="K7" s="189">
        <v>799.85780756583335</v>
      </c>
      <c r="L7" s="189">
        <v>1092.798537697317</v>
      </c>
      <c r="M7" s="189">
        <v>1165.7646541543202</v>
      </c>
      <c r="N7" s="189">
        <v>937.91278867971539</v>
      </c>
      <c r="O7" s="189">
        <v>1134.6543360073422</v>
      </c>
      <c r="P7" s="189">
        <v>1254.7901922726003</v>
      </c>
      <c r="Q7" s="189">
        <v>1497.3223860811022</v>
      </c>
    </row>
    <row r="8" spans="1:17" x14ac:dyDescent="0.25">
      <c r="A8" s="108" t="s">
        <v>42</v>
      </c>
      <c r="B8" s="118">
        <v>869.3892060850859</v>
      </c>
      <c r="C8" s="118">
        <v>781.8894927284706</v>
      </c>
      <c r="D8" s="118">
        <v>717.0830039990982</v>
      </c>
      <c r="E8" s="118">
        <v>779.03764433619881</v>
      </c>
      <c r="F8" s="118">
        <v>807.86322749398323</v>
      </c>
      <c r="G8" s="118">
        <v>845.03766090111344</v>
      </c>
      <c r="H8" s="118">
        <v>899.28380850457302</v>
      </c>
      <c r="I8" s="118">
        <v>1005.2056666176723</v>
      </c>
      <c r="J8" s="118">
        <v>901.32864405385681</v>
      </c>
      <c r="K8" s="118">
        <v>870.43813943055306</v>
      </c>
      <c r="L8" s="118">
        <v>1123.6323366621875</v>
      </c>
      <c r="M8" s="118">
        <v>1097.9118323039429</v>
      </c>
      <c r="N8" s="118">
        <v>1001.2505840572217</v>
      </c>
      <c r="O8" s="118">
        <v>869.54828370348764</v>
      </c>
      <c r="P8" s="118">
        <v>945.05778780037804</v>
      </c>
      <c r="Q8" s="118">
        <v>1000.0385182550426</v>
      </c>
    </row>
    <row r="9" spans="1:17" x14ac:dyDescent="0.25">
      <c r="A9" s="12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</row>
    <row r="10" spans="1:17" x14ac:dyDescent="0.25">
      <c r="A10" s="31" t="s">
        <v>143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</row>
    <row r="11" spans="1:17" x14ac:dyDescent="0.25">
      <c r="A11" s="110" t="s">
        <v>137</v>
      </c>
      <c r="B11" s="120">
        <v>950</v>
      </c>
      <c r="C11" s="120">
        <v>500</v>
      </c>
      <c r="D11" s="120">
        <v>1010</v>
      </c>
      <c r="E11" s="120">
        <v>1064</v>
      </c>
      <c r="F11" s="120">
        <v>1114</v>
      </c>
      <c r="G11" s="120">
        <v>1093</v>
      </c>
      <c r="H11" s="120">
        <v>1103</v>
      </c>
      <c r="I11" s="120">
        <v>1069</v>
      </c>
      <c r="J11" s="120">
        <v>1045</v>
      </c>
      <c r="K11" s="120">
        <v>92</v>
      </c>
      <c r="L11" s="120">
        <v>0</v>
      </c>
      <c r="M11" s="120">
        <v>0</v>
      </c>
      <c r="N11" s="120">
        <v>0</v>
      </c>
      <c r="O11" s="120">
        <v>0</v>
      </c>
      <c r="P11" s="120">
        <v>0</v>
      </c>
      <c r="Q11" s="120">
        <v>0</v>
      </c>
    </row>
    <row r="12" spans="1:17" x14ac:dyDescent="0.25">
      <c r="A12" s="180" t="s">
        <v>136</v>
      </c>
      <c r="B12" s="189">
        <f>SUM(B13:B14)</f>
        <v>846.8</v>
      </c>
      <c r="C12" s="189">
        <f t="shared" ref="C12:Q12" si="2">SUM(C13:C14)</f>
        <v>762</v>
      </c>
      <c r="D12" s="189">
        <f t="shared" si="2"/>
        <v>781.69999999999993</v>
      </c>
      <c r="E12" s="189">
        <f t="shared" si="2"/>
        <v>785.4</v>
      </c>
      <c r="F12" s="189">
        <f t="shared" si="2"/>
        <v>814.4</v>
      </c>
      <c r="G12" s="189">
        <f t="shared" si="2"/>
        <v>1313.7450000000001</v>
      </c>
      <c r="H12" s="189">
        <f t="shared" si="2"/>
        <v>1471.999</v>
      </c>
      <c r="I12" s="189">
        <f t="shared" si="2"/>
        <v>1501.453</v>
      </c>
      <c r="J12" s="189">
        <f t="shared" si="2"/>
        <v>1462.9169999999999</v>
      </c>
      <c r="K12" s="189">
        <f t="shared" si="2"/>
        <v>997.62299999999993</v>
      </c>
      <c r="L12" s="189">
        <f t="shared" si="2"/>
        <v>1414.2360000000001</v>
      </c>
      <c r="M12" s="189">
        <f t="shared" si="2"/>
        <v>1190.1010000000001</v>
      </c>
      <c r="N12" s="189">
        <f t="shared" si="2"/>
        <v>1112.8139999999999</v>
      </c>
      <c r="O12" s="189">
        <f t="shared" si="2"/>
        <v>1061.6030000000001</v>
      </c>
      <c r="P12" s="189">
        <f t="shared" si="2"/>
        <v>1163.4931553805407</v>
      </c>
      <c r="Q12" s="189">
        <f t="shared" si="2"/>
        <v>1423.6140344992032</v>
      </c>
    </row>
    <row r="13" spans="1:17" x14ac:dyDescent="0.25">
      <c r="A13" s="179" t="s">
        <v>43</v>
      </c>
      <c r="B13" s="189">
        <v>189.3</v>
      </c>
      <c r="C13" s="189">
        <v>187.1</v>
      </c>
      <c r="D13" s="189">
        <v>190.4</v>
      </c>
      <c r="E13" s="189">
        <v>191.4</v>
      </c>
      <c r="F13" s="189">
        <v>195.4</v>
      </c>
      <c r="G13" s="189">
        <v>192.9</v>
      </c>
      <c r="H13" s="189">
        <v>194.20000000000002</v>
      </c>
      <c r="I13" s="189">
        <v>182.56900000000002</v>
      </c>
      <c r="J13" s="189">
        <v>180</v>
      </c>
      <c r="K13" s="189">
        <v>170.64599999999999</v>
      </c>
      <c r="L13" s="189">
        <v>168</v>
      </c>
      <c r="M13" s="189">
        <v>141</v>
      </c>
      <c r="N13" s="189">
        <v>110</v>
      </c>
      <c r="O13" s="189">
        <v>0</v>
      </c>
      <c r="P13" s="189">
        <v>0</v>
      </c>
      <c r="Q13" s="189">
        <v>0</v>
      </c>
    </row>
    <row r="14" spans="1:17" x14ac:dyDescent="0.25">
      <c r="A14" s="179" t="s">
        <v>344</v>
      </c>
      <c r="B14" s="189">
        <v>657.5</v>
      </c>
      <c r="C14" s="189">
        <v>574.9</v>
      </c>
      <c r="D14" s="189">
        <v>591.29999999999995</v>
      </c>
      <c r="E14" s="189">
        <v>594</v>
      </c>
      <c r="F14" s="189">
        <v>619</v>
      </c>
      <c r="G14" s="189">
        <v>1120.845</v>
      </c>
      <c r="H14" s="189">
        <v>1277.799</v>
      </c>
      <c r="I14" s="189">
        <v>1318.884</v>
      </c>
      <c r="J14" s="189">
        <v>1282.9169999999999</v>
      </c>
      <c r="K14" s="189">
        <v>826.97699999999998</v>
      </c>
      <c r="L14" s="189">
        <v>1246.2360000000001</v>
      </c>
      <c r="M14" s="189">
        <v>1049.1010000000001</v>
      </c>
      <c r="N14" s="189">
        <v>1002.814</v>
      </c>
      <c r="O14" s="189">
        <v>1061.6030000000001</v>
      </c>
      <c r="P14" s="189">
        <v>1163.4931553805407</v>
      </c>
      <c r="Q14" s="189">
        <v>1423.6140344992032</v>
      </c>
    </row>
    <row r="15" spans="1:17" x14ac:dyDescent="0.25">
      <c r="A15" s="108" t="s">
        <v>139</v>
      </c>
      <c r="B15" s="118">
        <v>1161.1500000000001</v>
      </c>
      <c r="C15" s="118">
        <v>1151.5500000000002</v>
      </c>
      <c r="D15" s="118">
        <v>1139.3000000000002</v>
      </c>
      <c r="E15" s="118">
        <v>982.15000000000009</v>
      </c>
      <c r="F15" s="118">
        <v>938</v>
      </c>
      <c r="G15" s="118">
        <v>943.40000000000009</v>
      </c>
      <c r="H15" s="118">
        <v>890.05</v>
      </c>
      <c r="I15" s="118">
        <v>884.6</v>
      </c>
      <c r="J15" s="118">
        <v>832.1</v>
      </c>
      <c r="K15" s="118">
        <v>642</v>
      </c>
      <c r="L15" s="118">
        <v>668.95</v>
      </c>
      <c r="M15" s="118">
        <v>667.05</v>
      </c>
      <c r="N15" s="118">
        <v>646.59999999999991</v>
      </c>
      <c r="O15" s="118">
        <v>717.59999999999991</v>
      </c>
      <c r="P15" s="118">
        <v>867.59999999999991</v>
      </c>
      <c r="Q15" s="118">
        <v>1048.9545150501672</v>
      </c>
    </row>
    <row r="16" spans="1:17" x14ac:dyDescent="0.25">
      <c r="A16" s="123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</row>
    <row r="17" spans="1:17" x14ac:dyDescent="0.25">
      <c r="A17" s="31" t="s">
        <v>142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</row>
    <row r="18" spans="1:17" x14ac:dyDescent="0.25">
      <c r="A18" s="110" t="s">
        <v>137</v>
      </c>
      <c r="B18" s="120">
        <v>1264.3678160919542</v>
      </c>
      <c r="C18" s="120">
        <v>1264.367816091954</v>
      </c>
      <c r="D18" s="120">
        <v>1139.159316004497</v>
      </c>
      <c r="E18" s="120">
        <v>1139.159316004497</v>
      </c>
      <c r="F18" s="120">
        <v>1264.367816091954</v>
      </c>
      <c r="G18" s="120">
        <v>1264.367816091954</v>
      </c>
      <c r="H18" s="120">
        <v>1264.367816091954</v>
      </c>
      <c r="I18" s="120">
        <v>1264.367816091954</v>
      </c>
      <c r="J18" s="120">
        <v>1264.367816091954</v>
      </c>
      <c r="K18" s="120">
        <v>1264.367816091954</v>
      </c>
      <c r="L18" s="120">
        <v>1139.159316004497</v>
      </c>
      <c r="M18" s="120">
        <v>1139.159316004497</v>
      </c>
      <c r="N18" s="120">
        <v>1139.159316004497</v>
      </c>
      <c r="O18" s="120">
        <v>1139.159316004497</v>
      </c>
      <c r="P18" s="120">
        <v>1013.95081591704</v>
      </c>
      <c r="Q18" s="120">
        <v>1013.95081591704</v>
      </c>
    </row>
    <row r="19" spans="1:17" x14ac:dyDescent="0.25">
      <c r="A19" s="180" t="s">
        <v>136</v>
      </c>
      <c r="B19" s="189">
        <f t="shared" ref="B19" si="3">SUM(B20:B21)</f>
        <v>985.63218390804604</v>
      </c>
      <c r="C19" s="189">
        <f t="shared" ref="C19" si="4">SUM(C20:C21)</f>
        <v>969.43539628710187</v>
      </c>
      <c r="D19" s="189">
        <f t="shared" ref="D19" si="5">SUM(D20:D21)</f>
        <v>900.90992465101522</v>
      </c>
      <c r="E19" s="189">
        <f t="shared" ref="E19" si="6">SUM(E20:E21)</f>
        <v>900.9099246510151</v>
      </c>
      <c r="F19" s="189">
        <f t="shared" ref="F19" si="7">SUM(F20:F21)</f>
        <v>900.90992465101522</v>
      </c>
      <c r="G19" s="189">
        <f t="shared" ref="G19" si="8">SUM(G20:G21)</f>
        <v>1449.1136977397089</v>
      </c>
      <c r="H19" s="189">
        <f t="shared" ref="H19" si="9">SUM(H20:H21)</f>
        <v>1586.1646410118822</v>
      </c>
      <c r="I19" s="189">
        <f t="shared" ref="I19" si="10">SUM(I20:I21)</f>
        <v>1638.4933250270246</v>
      </c>
      <c r="J19" s="189">
        <f t="shared" ref="J19" si="11">SUM(J20:J21)</f>
        <v>1569.967853390938</v>
      </c>
      <c r="K19" s="189">
        <f t="shared" ref="K19" si="12">SUM(K20:K21)</f>
        <v>1569.967853390938</v>
      </c>
      <c r="L19" s="189">
        <f t="shared" ref="L19" si="13">SUM(L20:L21)</f>
        <v>1553.7710657699938</v>
      </c>
      <c r="M19" s="189">
        <f t="shared" ref="M19" si="14">SUM(M20:M21)</f>
        <v>1553.7710657699938</v>
      </c>
      <c r="N19" s="189">
        <f t="shared" ref="N19" si="15">SUM(N20:N21)</f>
        <v>1553.7710657699938</v>
      </c>
      <c r="O19" s="189">
        <f t="shared" ref="O19" si="16">SUM(O20:O21)</f>
        <v>1469.048806512963</v>
      </c>
      <c r="P19" s="189">
        <f t="shared" ref="P19" si="17">SUM(P20:P21)</f>
        <v>1469.048806512963</v>
      </c>
      <c r="Q19" s="189">
        <f t="shared" ref="Q19" si="18">SUM(Q20:Q21)</f>
        <v>1674.6252214212232</v>
      </c>
    </row>
    <row r="20" spans="1:17" x14ac:dyDescent="0.25">
      <c r="A20" s="179" t="s">
        <v>43</v>
      </c>
      <c r="B20" s="189">
        <v>229.88505747126436</v>
      </c>
      <c r="C20" s="189">
        <v>213.68826985032018</v>
      </c>
      <c r="D20" s="189">
        <v>213.68826985032018</v>
      </c>
      <c r="E20" s="189">
        <v>213.68826985032015</v>
      </c>
      <c r="F20" s="189">
        <v>213.68826985032018</v>
      </c>
      <c r="G20" s="189">
        <v>213.68826985032018</v>
      </c>
      <c r="H20" s="189">
        <v>213.68826985032018</v>
      </c>
      <c r="I20" s="189">
        <v>197.491482229376</v>
      </c>
      <c r="J20" s="189">
        <v>197.491482229376</v>
      </c>
      <c r="K20" s="189">
        <v>197.49148222937598</v>
      </c>
      <c r="L20" s="189">
        <v>181.29469460843183</v>
      </c>
      <c r="M20" s="189">
        <v>181.29469460843183</v>
      </c>
      <c r="N20" s="189">
        <v>181.29469460843183</v>
      </c>
      <c r="O20" s="189">
        <v>165.09790698748765</v>
      </c>
      <c r="P20" s="189">
        <v>165.09790698748765</v>
      </c>
      <c r="Q20" s="189">
        <v>165.09790698748765</v>
      </c>
    </row>
    <row r="21" spans="1:17" x14ac:dyDescent="0.25">
      <c r="A21" s="179" t="s">
        <v>344</v>
      </c>
      <c r="B21" s="189">
        <v>755.74712643678163</v>
      </c>
      <c r="C21" s="189">
        <v>755.74712643678163</v>
      </c>
      <c r="D21" s="189">
        <v>687.22165480069498</v>
      </c>
      <c r="E21" s="189">
        <v>687.22165480069498</v>
      </c>
      <c r="F21" s="189">
        <v>687.22165480069498</v>
      </c>
      <c r="G21" s="189">
        <v>1235.4254278893886</v>
      </c>
      <c r="H21" s="189">
        <v>1372.4763711615619</v>
      </c>
      <c r="I21" s="189">
        <v>1441.0018427976486</v>
      </c>
      <c r="J21" s="189">
        <v>1372.4763711615619</v>
      </c>
      <c r="K21" s="189">
        <v>1372.4763711615619</v>
      </c>
      <c r="L21" s="189">
        <v>1372.4763711615619</v>
      </c>
      <c r="M21" s="189">
        <v>1372.4763711615619</v>
      </c>
      <c r="N21" s="189">
        <v>1372.4763711615619</v>
      </c>
      <c r="O21" s="189">
        <v>1303.9508995254753</v>
      </c>
      <c r="P21" s="189">
        <v>1303.9508995254753</v>
      </c>
      <c r="Q21" s="189">
        <v>1509.5273144337355</v>
      </c>
    </row>
    <row r="22" spans="1:17" x14ac:dyDescent="0.25">
      <c r="A22" s="108" t="s">
        <v>139</v>
      </c>
      <c r="B22" s="118">
        <v>1334.6551724137933</v>
      </c>
      <c r="C22" s="118">
        <v>1334.6551724137933</v>
      </c>
      <c r="D22" s="118">
        <v>1232.8803885899927</v>
      </c>
      <c r="E22" s="118">
        <v>1232.8803885899927</v>
      </c>
      <c r="F22" s="118">
        <v>1232.8803885899927</v>
      </c>
      <c r="G22" s="118">
        <v>1131.1056047661921</v>
      </c>
      <c r="H22" s="118">
        <v>1131.1056047661921</v>
      </c>
      <c r="I22" s="118">
        <v>1029.3308209423915</v>
      </c>
      <c r="J22" s="118">
        <v>1029.3308209423915</v>
      </c>
      <c r="K22" s="118">
        <v>927.55603711859078</v>
      </c>
      <c r="L22" s="118">
        <v>927.55603711859067</v>
      </c>
      <c r="M22" s="118">
        <v>825.78125329479019</v>
      </c>
      <c r="N22" s="118">
        <v>825.78125329479008</v>
      </c>
      <c r="O22" s="118">
        <v>825.78125329479008</v>
      </c>
      <c r="P22" s="118">
        <v>927.55603711859089</v>
      </c>
      <c r="Q22" s="118">
        <v>1131.1056047661921</v>
      </c>
    </row>
    <row r="23" spans="1:17" x14ac:dyDescent="0.25">
      <c r="A23" s="124" t="s">
        <v>141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</row>
    <row r="24" spans="1:17" x14ac:dyDescent="0.25">
      <c r="A24" s="121" t="s">
        <v>137</v>
      </c>
      <c r="B24" s="120"/>
      <c r="C24" s="120">
        <v>0</v>
      </c>
      <c r="D24" s="120">
        <v>0</v>
      </c>
      <c r="E24" s="120">
        <v>0</v>
      </c>
      <c r="F24" s="120">
        <v>125.20850008745698</v>
      </c>
      <c r="G24" s="120">
        <v>0</v>
      </c>
      <c r="H24" s="120">
        <v>125.20850008745698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</row>
    <row r="25" spans="1:17" x14ac:dyDescent="0.25">
      <c r="A25" s="179" t="s">
        <v>136</v>
      </c>
      <c r="B25" s="189"/>
      <c r="C25" s="189">
        <f t="shared" ref="C25" si="19">SUM(C26:C27)</f>
        <v>0</v>
      </c>
      <c r="D25" s="189">
        <f t="shared" ref="D25" si="20">SUM(D26:D27)</f>
        <v>0</v>
      </c>
      <c r="E25" s="189">
        <f t="shared" ref="E25" si="21">SUM(E26:E27)</f>
        <v>0</v>
      </c>
      <c r="F25" s="189">
        <f t="shared" ref="F25" si="22">SUM(F26:F27)</f>
        <v>16.196787620944171</v>
      </c>
      <c r="G25" s="189">
        <f t="shared" ref="G25" si="23">SUM(G26:G27)</f>
        <v>616.72924472478019</v>
      </c>
      <c r="H25" s="189">
        <f t="shared" ref="H25" si="24">SUM(H26:H27)</f>
        <v>137.05094327217338</v>
      </c>
      <c r="I25" s="189">
        <f t="shared" ref="I25" si="25">SUM(I26:I27)</f>
        <v>68.525471636086692</v>
      </c>
      <c r="J25" s="189">
        <f t="shared" ref="J25" si="26">SUM(J26:J27)</f>
        <v>0</v>
      </c>
      <c r="K25" s="189">
        <f t="shared" ref="K25" si="27">SUM(K26:K27)</f>
        <v>0</v>
      </c>
      <c r="L25" s="189">
        <f t="shared" ref="L25" si="28">SUM(L26:L27)</f>
        <v>68.525471636086692</v>
      </c>
      <c r="M25" s="189">
        <f t="shared" ref="M25" si="29">SUM(M26:M27)</f>
        <v>0</v>
      </c>
      <c r="N25" s="189">
        <f t="shared" ref="N25" si="30">SUM(N26:N27)</f>
        <v>0</v>
      </c>
      <c r="O25" s="189">
        <f t="shared" ref="O25" si="31">SUM(O26:O27)</f>
        <v>0</v>
      </c>
      <c r="P25" s="189">
        <f t="shared" ref="P25" si="32">SUM(P26:P27)</f>
        <v>0</v>
      </c>
      <c r="Q25" s="189">
        <f t="shared" ref="Q25" si="33">SUM(Q26:Q27)</f>
        <v>205.57641490826018</v>
      </c>
    </row>
    <row r="26" spans="1:17" x14ac:dyDescent="0.25">
      <c r="A26" s="102" t="s">
        <v>43</v>
      </c>
      <c r="B26" s="189"/>
      <c r="C26" s="189">
        <v>0</v>
      </c>
      <c r="D26" s="189">
        <v>0</v>
      </c>
      <c r="E26" s="189">
        <v>0</v>
      </c>
      <c r="F26" s="189">
        <v>16.196787620944171</v>
      </c>
      <c r="G26" s="189">
        <v>0</v>
      </c>
      <c r="H26" s="189">
        <v>0</v>
      </c>
      <c r="I26" s="189">
        <v>0</v>
      </c>
      <c r="J26" s="189">
        <v>0</v>
      </c>
      <c r="K26" s="189">
        <v>0</v>
      </c>
      <c r="L26" s="189">
        <v>0</v>
      </c>
      <c r="M26" s="189">
        <v>0</v>
      </c>
      <c r="N26" s="189">
        <v>0</v>
      </c>
      <c r="O26" s="189">
        <v>0</v>
      </c>
      <c r="P26" s="189">
        <v>0</v>
      </c>
      <c r="Q26" s="189">
        <v>0</v>
      </c>
    </row>
    <row r="27" spans="1:17" x14ac:dyDescent="0.25">
      <c r="A27" s="102" t="s">
        <v>344</v>
      </c>
      <c r="B27" s="189"/>
      <c r="C27" s="189">
        <v>0</v>
      </c>
      <c r="D27" s="189">
        <v>0</v>
      </c>
      <c r="E27" s="189">
        <v>0</v>
      </c>
      <c r="F27" s="189">
        <v>0</v>
      </c>
      <c r="G27" s="189">
        <v>616.72924472478019</v>
      </c>
      <c r="H27" s="189">
        <v>137.05094327217338</v>
      </c>
      <c r="I27" s="189">
        <v>68.525471636086692</v>
      </c>
      <c r="J27" s="189">
        <v>0</v>
      </c>
      <c r="K27" s="189">
        <v>0</v>
      </c>
      <c r="L27" s="189">
        <v>68.525471636086692</v>
      </c>
      <c r="M27" s="189">
        <v>0</v>
      </c>
      <c r="N27" s="189">
        <v>0</v>
      </c>
      <c r="O27" s="189">
        <v>0</v>
      </c>
      <c r="P27" s="189">
        <v>0</v>
      </c>
      <c r="Q27" s="189">
        <v>205.57641490826018</v>
      </c>
    </row>
    <row r="28" spans="1:17" x14ac:dyDescent="0.25">
      <c r="A28" s="119" t="s">
        <v>139</v>
      </c>
      <c r="B28" s="118"/>
      <c r="C28" s="118">
        <v>0</v>
      </c>
      <c r="D28" s="118">
        <v>0</v>
      </c>
      <c r="E28" s="118">
        <v>0</v>
      </c>
      <c r="F28" s="118">
        <v>0</v>
      </c>
      <c r="G28" s="118">
        <v>0</v>
      </c>
      <c r="H28" s="118">
        <v>0</v>
      </c>
      <c r="I28" s="118">
        <v>0</v>
      </c>
      <c r="J28" s="118">
        <v>0</v>
      </c>
      <c r="K28" s="118">
        <v>0</v>
      </c>
      <c r="L28" s="118">
        <v>0</v>
      </c>
      <c r="M28" s="118">
        <v>0</v>
      </c>
      <c r="N28" s="118">
        <v>0</v>
      </c>
      <c r="O28" s="118">
        <v>0</v>
      </c>
      <c r="P28" s="118">
        <v>203.54956764760138</v>
      </c>
      <c r="Q28" s="118">
        <v>203.54956764760138</v>
      </c>
    </row>
    <row r="29" spans="1:17" x14ac:dyDescent="0.25">
      <c r="A29" s="124" t="s">
        <v>140</v>
      </c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</row>
    <row r="30" spans="1:17" x14ac:dyDescent="0.25">
      <c r="A30" s="121" t="s">
        <v>137</v>
      </c>
      <c r="B30" s="120"/>
      <c r="C30" s="120">
        <f>B18+C24-C18</f>
        <v>0</v>
      </c>
      <c r="D30" s="120">
        <f t="shared" ref="D30:Q30" si="34">C18+D24-D18</f>
        <v>125.20850008745697</v>
      </c>
      <c r="E30" s="120">
        <f t="shared" si="34"/>
        <v>0</v>
      </c>
      <c r="F30" s="120">
        <f t="shared" si="34"/>
        <v>0</v>
      </c>
      <c r="G30" s="120">
        <f t="shared" si="34"/>
        <v>0</v>
      </c>
      <c r="H30" s="120">
        <f t="shared" si="34"/>
        <v>125.20850008745697</v>
      </c>
      <c r="I30" s="120">
        <f t="shared" si="34"/>
        <v>0</v>
      </c>
      <c r="J30" s="120">
        <f t="shared" si="34"/>
        <v>0</v>
      </c>
      <c r="K30" s="120">
        <f t="shared" si="34"/>
        <v>0</v>
      </c>
      <c r="L30" s="120">
        <f t="shared" si="34"/>
        <v>125.20850008745697</v>
      </c>
      <c r="M30" s="120">
        <f t="shared" si="34"/>
        <v>0</v>
      </c>
      <c r="N30" s="120">
        <f t="shared" si="34"/>
        <v>0</v>
      </c>
      <c r="O30" s="120">
        <f t="shared" si="34"/>
        <v>0</v>
      </c>
      <c r="P30" s="120">
        <f t="shared" si="34"/>
        <v>125.20850008745697</v>
      </c>
      <c r="Q30" s="120">
        <f t="shared" si="34"/>
        <v>0</v>
      </c>
    </row>
    <row r="31" spans="1:17" x14ac:dyDescent="0.25">
      <c r="A31" s="179" t="s">
        <v>136</v>
      </c>
      <c r="B31" s="189"/>
      <c r="C31" s="189">
        <f t="shared" ref="C31:Q31" si="35">SUM(C32:C33)</f>
        <v>16.196787620944178</v>
      </c>
      <c r="D31" s="189">
        <f t="shared" si="35"/>
        <v>68.52547163608665</v>
      </c>
      <c r="E31" s="189">
        <f t="shared" si="35"/>
        <v>0</v>
      </c>
      <c r="F31" s="189">
        <f t="shared" si="35"/>
        <v>16.19678762094415</v>
      </c>
      <c r="G31" s="189">
        <f t="shared" si="35"/>
        <v>68.525471636086422</v>
      </c>
      <c r="H31" s="189">
        <f t="shared" si="35"/>
        <v>0</v>
      </c>
      <c r="I31" s="189">
        <f t="shared" si="35"/>
        <v>16.196787620944178</v>
      </c>
      <c r="J31" s="189">
        <f t="shared" si="35"/>
        <v>68.52547163608665</v>
      </c>
      <c r="K31" s="189">
        <f t="shared" si="35"/>
        <v>0</v>
      </c>
      <c r="L31" s="189">
        <f t="shared" si="35"/>
        <v>84.7222592570308</v>
      </c>
      <c r="M31" s="189">
        <f t="shared" si="35"/>
        <v>0</v>
      </c>
      <c r="N31" s="189">
        <f t="shared" si="35"/>
        <v>0</v>
      </c>
      <c r="O31" s="189">
        <f t="shared" si="35"/>
        <v>84.722259257030828</v>
      </c>
      <c r="P31" s="189">
        <f t="shared" si="35"/>
        <v>0</v>
      </c>
      <c r="Q31" s="189">
        <f t="shared" si="35"/>
        <v>0</v>
      </c>
    </row>
    <row r="32" spans="1:17" x14ac:dyDescent="0.25">
      <c r="A32" s="102" t="s">
        <v>43</v>
      </c>
      <c r="B32" s="189"/>
      <c r="C32" s="189">
        <f t="shared" ref="C32:Q32" si="36">B20+C26-C20</f>
        <v>16.196787620944178</v>
      </c>
      <c r="D32" s="189">
        <f t="shared" si="36"/>
        <v>0</v>
      </c>
      <c r="E32" s="189">
        <f t="shared" si="36"/>
        <v>0</v>
      </c>
      <c r="F32" s="189">
        <f t="shared" si="36"/>
        <v>16.19678762094415</v>
      </c>
      <c r="G32" s="189">
        <f t="shared" si="36"/>
        <v>0</v>
      </c>
      <c r="H32" s="189">
        <f t="shared" si="36"/>
        <v>0</v>
      </c>
      <c r="I32" s="189">
        <f t="shared" si="36"/>
        <v>16.196787620944178</v>
      </c>
      <c r="J32" s="189">
        <f t="shared" si="36"/>
        <v>0</v>
      </c>
      <c r="K32" s="189">
        <f t="shared" si="36"/>
        <v>0</v>
      </c>
      <c r="L32" s="189">
        <f t="shared" si="36"/>
        <v>16.19678762094415</v>
      </c>
      <c r="M32" s="189">
        <f t="shared" si="36"/>
        <v>0</v>
      </c>
      <c r="N32" s="189">
        <f t="shared" si="36"/>
        <v>0</v>
      </c>
      <c r="O32" s="189">
        <f t="shared" si="36"/>
        <v>16.196787620944178</v>
      </c>
      <c r="P32" s="189">
        <f t="shared" si="36"/>
        <v>0</v>
      </c>
      <c r="Q32" s="189">
        <f t="shared" si="36"/>
        <v>0</v>
      </c>
    </row>
    <row r="33" spans="1:17" x14ac:dyDescent="0.25">
      <c r="A33" s="102" t="s">
        <v>344</v>
      </c>
      <c r="B33" s="189"/>
      <c r="C33" s="189">
        <f t="shared" ref="C33:Q33" si="37">B21+C27-C21</f>
        <v>0</v>
      </c>
      <c r="D33" s="189">
        <f t="shared" si="37"/>
        <v>68.52547163608665</v>
      </c>
      <c r="E33" s="189">
        <f t="shared" si="37"/>
        <v>0</v>
      </c>
      <c r="F33" s="189">
        <f t="shared" si="37"/>
        <v>0</v>
      </c>
      <c r="G33" s="189">
        <f t="shared" si="37"/>
        <v>68.525471636086422</v>
      </c>
      <c r="H33" s="189">
        <f t="shared" si="37"/>
        <v>0</v>
      </c>
      <c r="I33" s="189">
        <f t="shared" si="37"/>
        <v>0</v>
      </c>
      <c r="J33" s="189">
        <f t="shared" si="37"/>
        <v>68.52547163608665</v>
      </c>
      <c r="K33" s="189">
        <f t="shared" si="37"/>
        <v>0</v>
      </c>
      <c r="L33" s="189">
        <f t="shared" si="37"/>
        <v>68.52547163608665</v>
      </c>
      <c r="M33" s="189">
        <f t="shared" si="37"/>
        <v>0</v>
      </c>
      <c r="N33" s="189">
        <f t="shared" si="37"/>
        <v>0</v>
      </c>
      <c r="O33" s="189">
        <f t="shared" si="37"/>
        <v>68.52547163608665</v>
      </c>
      <c r="P33" s="189">
        <f t="shared" si="37"/>
        <v>0</v>
      </c>
      <c r="Q33" s="189">
        <f t="shared" si="37"/>
        <v>0</v>
      </c>
    </row>
    <row r="34" spans="1:17" x14ac:dyDescent="0.25">
      <c r="A34" s="119" t="s">
        <v>139</v>
      </c>
      <c r="B34" s="118"/>
      <c r="C34" s="118">
        <f t="shared" ref="C34:Q34" si="38">B22+C28-C22</f>
        <v>0</v>
      </c>
      <c r="D34" s="118">
        <f t="shared" si="38"/>
        <v>101.77478382380059</v>
      </c>
      <c r="E34" s="118">
        <f t="shared" si="38"/>
        <v>0</v>
      </c>
      <c r="F34" s="118">
        <f t="shared" si="38"/>
        <v>0</v>
      </c>
      <c r="G34" s="118">
        <f t="shared" si="38"/>
        <v>101.77478382380059</v>
      </c>
      <c r="H34" s="118">
        <f t="shared" si="38"/>
        <v>0</v>
      </c>
      <c r="I34" s="118">
        <f t="shared" si="38"/>
        <v>101.77478382380059</v>
      </c>
      <c r="J34" s="118">
        <f t="shared" si="38"/>
        <v>0</v>
      </c>
      <c r="K34" s="118">
        <f t="shared" si="38"/>
        <v>101.7747838238007</v>
      </c>
      <c r="L34" s="118">
        <f t="shared" si="38"/>
        <v>0</v>
      </c>
      <c r="M34" s="118">
        <f t="shared" si="38"/>
        <v>101.77478382380048</v>
      </c>
      <c r="N34" s="118">
        <f t="shared" si="38"/>
        <v>0</v>
      </c>
      <c r="O34" s="118">
        <f t="shared" si="38"/>
        <v>0</v>
      </c>
      <c r="P34" s="118">
        <f t="shared" si="38"/>
        <v>101.77478382380059</v>
      </c>
      <c r="Q34" s="118">
        <f t="shared" si="38"/>
        <v>0</v>
      </c>
    </row>
    <row r="35" spans="1:17" x14ac:dyDescent="0.25">
      <c r="A35" s="31" t="s">
        <v>138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spans="1:17" x14ac:dyDescent="0.25">
      <c r="A36" s="110" t="s">
        <v>137</v>
      </c>
      <c r="B36" s="120">
        <f>B18-B11</f>
        <v>314.36781609195418</v>
      </c>
      <c r="C36" s="120">
        <f t="shared" ref="C36:Q36" si="39">C18-C11</f>
        <v>764.36781609195396</v>
      </c>
      <c r="D36" s="120">
        <f t="shared" si="39"/>
        <v>129.15931600449699</v>
      </c>
      <c r="E36" s="120">
        <f t="shared" si="39"/>
        <v>75.159316004496986</v>
      </c>
      <c r="F36" s="120">
        <f t="shared" si="39"/>
        <v>150.36781609195396</v>
      </c>
      <c r="G36" s="120">
        <f t="shared" si="39"/>
        <v>171.36781609195396</v>
      </c>
      <c r="H36" s="120">
        <f t="shared" si="39"/>
        <v>161.36781609195396</v>
      </c>
      <c r="I36" s="120">
        <f t="shared" si="39"/>
        <v>195.36781609195396</v>
      </c>
      <c r="J36" s="120">
        <f t="shared" si="39"/>
        <v>219.36781609195396</v>
      </c>
      <c r="K36" s="120">
        <f t="shared" si="39"/>
        <v>1172.367816091954</v>
      </c>
      <c r="L36" s="120">
        <f t="shared" si="39"/>
        <v>1139.159316004497</v>
      </c>
      <c r="M36" s="120">
        <f t="shared" si="39"/>
        <v>1139.159316004497</v>
      </c>
      <c r="N36" s="120">
        <f t="shared" si="39"/>
        <v>1139.159316004497</v>
      </c>
      <c r="O36" s="120">
        <f t="shared" si="39"/>
        <v>1139.159316004497</v>
      </c>
      <c r="P36" s="120">
        <f t="shared" si="39"/>
        <v>1013.95081591704</v>
      </c>
      <c r="Q36" s="120">
        <f t="shared" si="39"/>
        <v>1013.95081591704</v>
      </c>
    </row>
    <row r="37" spans="1:17" x14ac:dyDescent="0.25">
      <c r="A37" s="180" t="s">
        <v>136</v>
      </c>
      <c r="B37" s="189">
        <f>SUM(B38:B39)</f>
        <v>138.83218390804598</v>
      </c>
      <c r="C37" s="189">
        <f t="shared" ref="C37:Q37" si="40">SUM(C38:C39)</f>
        <v>207.43539628710184</v>
      </c>
      <c r="D37" s="189">
        <f t="shared" si="40"/>
        <v>119.2099246510152</v>
      </c>
      <c r="E37" s="189">
        <f t="shared" si="40"/>
        <v>115.50992465101513</v>
      </c>
      <c r="F37" s="189">
        <f t="shared" si="40"/>
        <v>86.509924651015154</v>
      </c>
      <c r="G37" s="189">
        <f t="shared" si="40"/>
        <v>135.36869773970878</v>
      </c>
      <c r="H37" s="189">
        <f t="shared" si="40"/>
        <v>114.16564101188212</v>
      </c>
      <c r="I37" s="189">
        <f t="shared" si="40"/>
        <v>137.04032502702455</v>
      </c>
      <c r="J37" s="189">
        <f t="shared" si="40"/>
        <v>107.05085339093802</v>
      </c>
      <c r="K37" s="189">
        <f t="shared" si="40"/>
        <v>572.34485339093794</v>
      </c>
      <c r="L37" s="189">
        <f t="shared" si="40"/>
        <v>139.53506576999365</v>
      </c>
      <c r="M37" s="189">
        <f t="shared" si="40"/>
        <v>363.67006576999364</v>
      </c>
      <c r="N37" s="189">
        <f t="shared" si="40"/>
        <v>440.95706576999379</v>
      </c>
      <c r="O37" s="189">
        <f t="shared" si="40"/>
        <v>407.44580651296286</v>
      </c>
      <c r="P37" s="189">
        <f t="shared" si="40"/>
        <v>305.55565113242227</v>
      </c>
      <c r="Q37" s="189">
        <f t="shared" si="40"/>
        <v>251.01118692201993</v>
      </c>
    </row>
    <row r="38" spans="1:17" x14ac:dyDescent="0.25">
      <c r="A38" s="179" t="s">
        <v>43</v>
      </c>
      <c r="B38" s="189">
        <f t="shared" ref="B38:Q38" si="41">B20-B13</f>
        <v>40.585057471264349</v>
      </c>
      <c r="C38" s="189">
        <f t="shared" si="41"/>
        <v>26.588269850320188</v>
      </c>
      <c r="D38" s="189">
        <f t="shared" si="41"/>
        <v>23.288269850320177</v>
      </c>
      <c r="E38" s="189">
        <f t="shared" si="41"/>
        <v>22.288269850320148</v>
      </c>
      <c r="F38" s="189">
        <f t="shared" si="41"/>
        <v>18.288269850320177</v>
      </c>
      <c r="G38" s="189">
        <f t="shared" si="41"/>
        <v>20.788269850320177</v>
      </c>
      <c r="H38" s="189">
        <f t="shared" si="41"/>
        <v>19.488269850320165</v>
      </c>
      <c r="I38" s="189">
        <f t="shared" si="41"/>
        <v>14.922482229375987</v>
      </c>
      <c r="J38" s="189">
        <f t="shared" si="41"/>
        <v>17.491482229376004</v>
      </c>
      <c r="K38" s="189">
        <f t="shared" si="41"/>
        <v>26.845482229375989</v>
      </c>
      <c r="L38" s="189">
        <f t="shared" si="41"/>
        <v>13.294694608431826</v>
      </c>
      <c r="M38" s="189">
        <f t="shared" si="41"/>
        <v>40.294694608431826</v>
      </c>
      <c r="N38" s="189">
        <f t="shared" si="41"/>
        <v>71.294694608431826</v>
      </c>
      <c r="O38" s="189">
        <f t="shared" si="41"/>
        <v>165.09790698748765</v>
      </c>
      <c r="P38" s="189">
        <f t="shared" si="41"/>
        <v>165.09790698748765</v>
      </c>
      <c r="Q38" s="189">
        <f t="shared" si="41"/>
        <v>165.09790698748765</v>
      </c>
    </row>
    <row r="39" spans="1:17" x14ac:dyDescent="0.25">
      <c r="A39" s="179" t="s">
        <v>344</v>
      </c>
      <c r="B39" s="189">
        <f t="shared" ref="B39:Q39" si="42">B21-B14</f>
        <v>98.247126436781627</v>
      </c>
      <c r="C39" s="189">
        <f t="shared" si="42"/>
        <v>180.84712643678165</v>
      </c>
      <c r="D39" s="189">
        <f t="shared" si="42"/>
        <v>95.921654800695023</v>
      </c>
      <c r="E39" s="189">
        <f t="shared" si="42"/>
        <v>93.221654800694978</v>
      </c>
      <c r="F39" s="189">
        <f t="shared" si="42"/>
        <v>68.221654800694978</v>
      </c>
      <c r="G39" s="189">
        <f t="shared" si="42"/>
        <v>114.5804278893886</v>
      </c>
      <c r="H39" s="189">
        <f t="shared" si="42"/>
        <v>94.67737116156195</v>
      </c>
      <c r="I39" s="189">
        <f t="shared" si="42"/>
        <v>122.11784279764856</v>
      </c>
      <c r="J39" s="189">
        <f t="shared" si="42"/>
        <v>89.559371161562012</v>
      </c>
      <c r="K39" s="189">
        <f t="shared" si="42"/>
        <v>545.49937116156195</v>
      </c>
      <c r="L39" s="189">
        <f t="shared" si="42"/>
        <v>126.24037116156182</v>
      </c>
      <c r="M39" s="189">
        <f t="shared" si="42"/>
        <v>323.37537116156182</v>
      </c>
      <c r="N39" s="189">
        <f t="shared" si="42"/>
        <v>369.66237116156196</v>
      </c>
      <c r="O39" s="189">
        <f t="shared" si="42"/>
        <v>242.34789952547521</v>
      </c>
      <c r="P39" s="189">
        <f t="shared" si="42"/>
        <v>140.45774414493462</v>
      </c>
      <c r="Q39" s="189">
        <f t="shared" si="42"/>
        <v>85.913279934532284</v>
      </c>
    </row>
    <row r="40" spans="1:17" x14ac:dyDescent="0.25">
      <c r="A40" s="108" t="s">
        <v>139</v>
      </c>
      <c r="B40" s="118">
        <f t="shared" ref="B40:Q40" si="43">B22-B15</f>
        <v>173.50517241379316</v>
      </c>
      <c r="C40" s="118">
        <f t="shared" si="43"/>
        <v>183.10517241379307</v>
      </c>
      <c r="D40" s="118">
        <f t="shared" si="43"/>
        <v>93.580388589992481</v>
      </c>
      <c r="E40" s="118">
        <f t="shared" si="43"/>
        <v>250.73038858999257</v>
      </c>
      <c r="F40" s="118">
        <f t="shared" si="43"/>
        <v>294.88038858999266</v>
      </c>
      <c r="G40" s="118">
        <f t="shared" si="43"/>
        <v>187.70560476619198</v>
      </c>
      <c r="H40" s="118">
        <f t="shared" si="43"/>
        <v>241.05560476619212</v>
      </c>
      <c r="I40" s="118">
        <f t="shared" si="43"/>
        <v>144.73082094239146</v>
      </c>
      <c r="J40" s="118">
        <f t="shared" si="43"/>
        <v>197.23082094239146</v>
      </c>
      <c r="K40" s="118">
        <f t="shared" si="43"/>
        <v>285.55603711859078</v>
      </c>
      <c r="L40" s="118">
        <f t="shared" si="43"/>
        <v>258.60603711859062</v>
      </c>
      <c r="M40" s="118">
        <f t="shared" si="43"/>
        <v>158.73125329479024</v>
      </c>
      <c r="N40" s="118">
        <f t="shared" si="43"/>
        <v>179.18125329479017</v>
      </c>
      <c r="O40" s="118">
        <f t="shared" si="43"/>
        <v>108.18125329479017</v>
      </c>
      <c r="P40" s="118">
        <f t="shared" si="43"/>
        <v>59.956037118590984</v>
      </c>
      <c r="Q40" s="118">
        <f t="shared" si="43"/>
        <v>82.151089716024899</v>
      </c>
    </row>
    <row r="41" spans="1:17" x14ac:dyDescent="0.25">
      <c r="A41" s="123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</row>
    <row r="42" spans="1:17" x14ac:dyDescent="0.25">
      <c r="A42" s="31" t="s">
        <v>77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</row>
    <row r="43" spans="1:17" x14ac:dyDescent="0.25">
      <c r="A43" s="50" t="s">
        <v>69</v>
      </c>
      <c r="B43" s="38">
        <v>964.93660141424448</v>
      </c>
      <c r="C43" s="38">
        <v>978.87752</v>
      </c>
      <c r="D43" s="38">
        <v>954.89254000000005</v>
      </c>
      <c r="E43" s="38">
        <v>961.6058700000001</v>
      </c>
      <c r="F43" s="38">
        <v>967.68677000000002</v>
      </c>
      <c r="G43" s="38">
        <v>964.12615178541773</v>
      </c>
      <c r="H43" s="38">
        <v>981.78582000000006</v>
      </c>
      <c r="I43" s="38">
        <v>946.89598999999998</v>
      </c>
      <c r="J43" s="38">
        <v>930.99703</v>
      </c>
      <c r="K43" s="38">
        <v>857.49407999999994</v>
      </c>
      <c r="L43" s="38">
        <v>843.2211567213526</v>
      </c>
      <c r="M43" s="38">
        <v>943.63189986999032</v>
      </c>
      <c r="N43" s="38">
        <v>763.63846198691294</v>
      </c>
      <c r="O43" s="38">
        <v>639.00711082864393</v>
      </c>
      <c r="P43" s="38">
        <v>643.52358321072825</v>
      </c>
      <c r="Q43" s="38">
        <v>624.55756397123696</v>
      </c>
    </row>
    <row r="44" spans="1:17" x14ac:dyDescent="0.25">
      <c r="A44" s="55" t="s">
        <v>33</v>
      </c>
      <c r="B44" s="54">
        <v>27.08559566661458</v>
      </c>
      <c r="C44" s="54">
        <v>23.299109999999999</v>
      </c>
      <c r="D44" s="54">
        <v>6.7007099999999999</v>
      </c>
      <c r="E44" s="54">
        <v>6.79983</v>
      </c>
      <c r="F44" s="54">
        <v>6.0009900000000007</v>
      </c>
      <c r="G44" s="54">
        <v>6.7115893784332652</v>
      </c>
      <c r="H44" s="54">
        <v>12.20007</v>
      </c>
      <c r="I44" s="54">
        <v>11.399800000000001</v>
      </c>
      <c r="J44" s="54">
        <v>11.20063</v>
      </c>
      <c r="K44" s="54">
        <v>10.49943</v>
      </c>
      <c r="L44" s="54">
        <v>11.79897810397085</v>
      </c>
      <c r="M44" s="54">
        <v>9.8168043234229927</v>
      </c>
      <c r="N44" s="54">
        <v>6.4966076999298172</v>
      </c>
      <c r="O44" s="54">
        <v>1.3614280335906246</v>
      </c>
      <c r="P44" s="54">
        <v>1.3614212925614178</v>
      </c>
      <c r="Q44" s="54">
        <v>2.7227802897384792</v>
      </c>
    </row>
    <row r="45" spans="1:17" x14ac:dyDescent="0.25">
      <c r="A45" s="52" t="s">
        <v>32</v>
      </c>
      <c r="B45" s="51">
        <v>87.537111574052261</v>
      </c>
      <c r="C45" s="51">
        <v>88.288560000000004</v>
      </c>
      <c r="D45" s="51">
        <v>83.307630000000003</v>
      </c>
      <c r="E45" s="51">
        <v>89.408850000000015</v>
      </c>
      <c r="F45" s="51">
        <v>79.70308</v>
      </c>
      <c r="G45" s="51">
        <v>73.11135138412358</v>
      </c>
      <c r="H45" s="51">
        <v>76.799509999999998</v>
      </c>
      <c r="I45" s="51">
        <v>64.086489999999998</v>
      </c>
      <c r="J45" s="51">
        <v>66.506920000000008</v>
      </c>
      <c r="K45" s="51">
        <v>52.795259999999999</v>
      </c>
      <c r="L45" s="51">
        <v>29.091800332760243</v>
      </c>
      <c r="M45" s="51">
        <v>41.488374605028</v>
      </c>
      <c r="N45" s="51">
        <v>27.825502115163033</v>
      </c>
      <c r="O45" s="51">
        <v>25.556549327276958</v>
      </c>
      <c r="P45" s="51">
        <v>27.395973196347363</v>
      </c>
      <c r="Q45" s="51">
        <v>30.474953685667757</v>
      </c>
    </row>
    <row r="46" spans="1:17" x14ac:dyDescent="0.25">
      <c r="A46" s="53" t="s">
        <v>31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30</v>
      </c>
      <c r="B47" s="51">
        <v>23.072522859390919</v>
      </c>
      <c r="C47" s="51">
        <v>21.977889999999999</v>
      </c>
      <c r="D47" s="51">
        <v>19.77834</v>
      </c>
      <c r="E47" s="51">
        <v>23.095690000000001</v>
      </c>
      <c r="F47" s="51">
        <v>21.998370000000001</v>
      </c>
      <c r="G47" s="51">
        <v>21.973825917482625</v>
      </c>
      <c r="H47" s="51">
        <v>20.897490000000001</v>
      </c>
      <c r="I47" s="51">
        <v>19.787230000000001</v>
      </c>
      <c r="J47" s="51">
        <v>16.497509999999998</v>
      </c>
      <c r="K47" s="51">
        <v>14.29421</v>
      </c>
      <c r="L47" s="51">
        <v>21.973829722988398</v>
      </c>
      <c r="M47" s="51">
        <v>15.382024116533984</v>
      </c>
      <c r="N47" s="51">
        <v>13.184272497467449</v>
      </c>
      <c r="O47" s="51">
        <v>10.986851116782766</v>
      </c>
      <c r="P47" s="51">
        <v>9.8882398310350066</v>
      </c>
      <c r="Q47" s="51">
        <v>10.986539579624006</v>
      </c>
    </row>
    <row r="48" spans="1:17" x14ac:dyDescent="0.25">
      <c r="A48" s="53" t="s">
        <v>76</v>
      </c>
      <c r="B48" s="51">
        <v>5.0874254893949775</v>
      </c>
      <c r="C48" s="51">
        <v>5.0948500000000001</v>
      </c>
      <c r="D48" s="51">
        <v>5.0944099999999999</v>
      </c>
      <c r="E48" s="51">
        <v>6.1015699999999997</v>
      </c>
      <c r="F48" s="51">
        <v>7.1012199999999996</v>
      </c>
      <c r="G48" s="51">
        <v>7.118216036079235</v>
      </c>
      <c r="H48" s="51">
        <v>7.1009500000000001</v>
      </c>
      <c r="I48" s="51">
        <v>6.10006</v>
      </c>
      <c r="J48" s="51">
        <v>6.1021900000000002</v>
      </c>
      <c r="K48" s="51">
        <v>5.0993700000000004</v>
      </c>
      <c r="L48" s="51">
        <v>7.117970609771846</v>
      </c>
      <c r="M48" s="51">
        <v>5.0873929242445195</v>
      </c>
      <c r="N48" s="51">
        <v>5.0874318694733685</v>
      </c>
      <c r="O48" s="51">
        <v>4.0604326829575061</v>
      </c>
      <c r="P48" s="51">
        <v>5.0877382036497192</v>
      </c>
      <c r="Q48" s="51">
        <v>6.1135076762560479</v>
      </c>
    </row>
    <row r="49" spans="1:17" x14ac:dyDescent="0.25">
      <c r="A49" s="53" t="s">
        <v>29</v>
      </c>
      <c r="B49" s="51">
        <v>57.323085874625718</v>
      </c>
      <c r="C49" s="51">
        <v>59.142740000000003</v>
      </c>
      <c r="D49" s="51">
        <v>56.33916</v>
      </c>
      <c r="E49" s="51">
        <v>59.199249999999999</v>
      </c>
      <c r="F49" s="51">
        <v>50.603490000000001</v>
      </c>
      <c r="G49" s="51">
        <v>42.992272765281037</v>
      </c>
      <c r="H49" s="51">
        <v>47.80106</v>
      </c>
      <c r="I49" s="51">
        <v>38.199199999999998</v>
      </c>
      <c r="J49" s="51">
        <v>43.907220000000002</v>
      </c>
      <c r="K49" s="51">
        <v>33.401679999999999</v>
      </c>
      <c r="L49" s="51">
        <v>0</v>
      </c>
      <c r="M49" s="51">
        <v>21.018957564249497</v>
      </c>
      <c r="N49" s="51">
        <v>9.5537977482222161</v>
      </c>
      <c r="O49" s="51">
        <v>10.509265527536686</v>
      </c>
      <c r="P49" s="51">
        <v>12.419995161662637</v>
      </c>
      <c r="Q49" s="51">
        <v>13.374906429787702</v>
      </c>
    </row>
    <row r="50" spans="1:17" x14ac:dyDescent="0.25">
      <c r="A50" s="53" t="s">
        <v>28</v>
      </c>
      <c r="B50" s="51">
        <v>2.05407735064066</v>
      </c>
      <c r="C50" s="51">
        <v>2.07308</v>
      </c>
      <c r="D50" s="51">
        <v>2.0957200000000036</v>
      </c>
      <c r="E50" s="51">
        <v>1.0123400000000045</v>
      </c>
      <c r="F50" s="51">
        <v>0</v>
      </c>
      <c r="G50" s="51">
        <v>1.0270366652806806</v>
      </c>
      <c r="H50" s="51">
        <v>1.0000100000000001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</row>
    <row r="51" spans="1:17" x14ac:dyDescent="0.25">
      <c r="A51" s="52" t="s">
        <v>27</v>
      </c>
      <c r="B51" s="51">
        <v>375.15527698093797</v>
      </c>
      <c r="C51" s="51">
        <v>375.93781000000001</v>
      </c>
      <c r="D51" s="51">
        <v>381.73728</v>
      </c>
      <c r="E51" s="51">
        <v>395.59739000000002</v>
      </c>
      <c r="F51" s="51">
        <v>405.34374000000003</v>
      </c>
      <c r="G51" s="51">
        <v>399.37374882395198</v>
      </c>
      <c r="H51" s="51">
        <v>397.69628</v>
      </c>
      <c r="I51" s="51">
        <v>393.40397999999999</v>
      </c>
      <c r="J51" s="51">
        <v>371.03748999999999</v>
      </c>
      <c r="K51" s="51">
        <v>355.89627999999999</v>
      </c>
      <c r="L51" s="51">
        <v>408.80811436732267</v>
      </c>
      <c r="M51" s="51">
        <v>493.46622922965912</v>
      </c>
      <c r="N51" s="51">
        <v>399.7079071122285</v>
      </c>
      <c r="O51" s="51">
        <v>403.76828801521515</v>
      </c>
      <c r="P51" s="51">
        <v>397.22507099431812</v>
      </c>
      <c r="Q51" s="51">
        <v>377.79247982753708</v>
      </c>
    </row>
    <row r="52" spans="1:17" x14ac:dyDescent="0.25">
      <c r="A52" s="53" t="s">
        <v>66</v>
      </c>
      <c r="B52" s="51">
        <v>375.15527698093797</v>
      </c>
      <c r="C52" s="51">
        <v>375.93781000000001</v>
      </c>
      <c r="D52" s="51">
        <v>381.73728</v>
      </c>
      <c r="E52" s="51">
        <v>395.59739000000002</v>
      </c>
      <c r="F52" s="51">
        <v>405.34374000000003</v>
      </c>
      <c r="G52" s="51">
        <v>399.37374882395198</v>
      </c>
      <c r="H52" s="51">
        <v>397.69628</v>
      </c>
      <c r="I52" s="51">
        <v>393.40397999999999</v>
      </c>
      <c r="J52" s="51">
        <v>371.03748999999999</v>
      </c>
      <c r="K52" s="51">
        <v>355.89627999999999</v>
      </c>
      <c r="L52" s="51">
        <v>408.80811436732267</v>
      </c>
      <c r="M52" s="51">
        <v>493.46622922965912</v>
      </c>
      <c r="N52" s="51">
        <v>399.7079071122285</v>
      </c>
      <c r="O52" s="51">
        <v>403.76828801521515</v>
      </c>
      <c r="P52" s="51">
        <v>397.22507099431812</v>
      </c>
      <c r="Q52" s="51">
        <v>377.79247982753708</v>
      </c>
    </row>
    <row r="53" spans="1:17" x14ac:dyDescent="0.25">
      <c r="A53" s="53" t="s">
        <v>25</v>
      </c>
      <c r="B53" s="51">
        <v>0</v>
      </c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</row>
    <row r="54" spans="1:17" x14ac:dyDescent="0.25">
      <c r="A54" s="52" t="s">
        <v>24</v>
      </c>
      <c r="B54" s="51">
        <v>0</v>
      </c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</row>
    <row r="55" spans="1:17" x14ac:dyDescent="0.25">
      <c r="A55" s="53" t="s">
        <v>23</v>
      </c>
      <c r="B55" s="51">
        <v>0</v>
      </c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</row>
    <row r="56" spans="1:17" x14ac:dyDescent="0.25">
      <c r="A56" s="53" t="s">
        <v>74</v>
      </c>
      <c r="B56" s="51">
        <v>0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</row>
    <row r="57" spans="1:17" x14ac:dyDescent="0.25">
      <c r="A57" s="53" t="s">
        <v>73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</row>
    <row r="58" spans="1:17" x14ac:dyDescent="0.25">
      <c r="A58" s="53" t="s">
        <v>72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</row>
    <row r="59" spans="1:17" x14ac:dyDescent="0.25">
      <c r="A59" s="53" t="s">
        <v>71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</row>
    <row r="60" spans="1:17" x14ac:dyDescent="0.25">
      <c r="A60" s="52" t="s">
        <v>22</v>
      </c>
      <c r="B60" s="51">
        <v>0</v>
      </c>
      <c r="C60" s="51">
        <v>0</v>
      </c>
      <c r="D60" s="51">
        <v>0</v>
      </c>
      <c r="E60" s="51">
        <v>0</v>
      </c>
      <c r="F60" s="51">
        <v>0.40005000000000002</v>
      </c>
      <c r="G60" s="51">
        <v>0.40603809901284099</v>
      </c>
      <c r="H60" s="51">
        <v>0.40000999999999998</v>
      </c>
      <c r="I60" s="51">
        <v>0.5</v>
      </c>
      <c r="J60" s="51">
        <v>0.90005000000000002</v>
      </c>
      <c r="K60" s="51">
        <v>0.5</v>
      </c>
      <c r="L60" s="51">
        <v>0.31050071828713866</v>
      </c>
      <c r="M60" s="51">
        <v>0.90763834707547952</v>
      </c>
      <c r="N60" s="51">
        <v>0.71653496115333937</v>
      </c>
      <c r="O60" s="51">
        <v>0.57323022360825493</v>
      </c>
      <c r="P60" s="51">
        <v>0.69265312941705859</v>
      </c>
      <c r="Q60" s="51">
        <v>7.165126751267463E-2</v>
      </c>
    </row>
    <row r="61" spans="1:17" x14ac:dyDescent="0.25">
      <c r="A61" s="63" t="s">
        <v>21</v>
      </c>
      <c r="B61" s="62">
        <v>475.15861719263961</v>
      </c>
      <c r="C61" s="62">
        <v>491.35203999999999</v>
      </c>
      <c r="D61" s="62">
        <v>483.14692000000002</v>
      </c>
      <c r="E61" s="62">
        <v>469.7998</v>
      </c>
      <c r="F61" s="62">
        <v>476.23890999999998</v>
      </c>
      <c r="G61" s="62">
        <v>484.52342409989615</v>
      </c>
      <c r="H61" s="62">
        <v>494.68995000000001</v>
      </c>
      <c r="I61" s="62">
        <v>477.50572</v>
      </c>
      <c r="J61" s="62">
        <v>481.35194000000001</v>
      </c>
      <c r="K61" s="62">
        <v>437.80311</v>
      </c>
      <c r="L61" s="62">
        <v>393.21176319901173</v>
      </c>
      <c r="M61" s="62">
        <v>397.95285336480464</v>
      </c>
      <c r="N61" s="62">
        <v>328.8919100984383</v>
      </c>
      <c r="O61" s="62">
        <v>207.74761522895295</v>
      </c>
      <c r="P61" s="62">
        <v>216.84846459808423</v>
      </c>
      <c r="Q61" s="62">
        <v>213.49569890078101</v>
      </c>
    </row>
    <row r="62" spans="1:17" x14ac:dyDescent="0.25">
      <c r="A62" s="191" t="s">
        <v>105</v>
      </c>
      <c r="B62" s="190">
        <f>SUM(B63:B64,B67)</f>
        <v>964.93660141424448</v>
      </c>
      <c r="C62" s="190">
        <f t="shared" ref="C62:Q62" si="44">SUM(C63:C64,C67)</f>
        <v>978.87752</v>
      </c>
      <c r="D62" s="190">
        <f t="shared" si="44"/>
        <v>954.89254000000005</v>
      </c>
      <c r="E62" s="190">
        <f t="shared" si="44"/>
        <v>961.6058700000001</v>
      </c>
      <c r="F62" s="190">
        <f t="shared" si="44"/>
        <v>967.68677000000002</v>
      </c>
      <c r="G62" s="190">
        <f t="shared" si="44"/>
        <v>964.12615178541773</v>
      </c>
      <c r="H62" s="190">
        <f t="shared" si="44"/>
        <v>981.78581999999994</v>
      </c>
      <c r="I62" s="190">
        <f t="shared" si="44"/>
        <v>946.89598999999987</v>
      </c>
      <c r="J62" s="190">
        <f t="shared" si="44"/>
        <v>930.99703</v>
      </c>
      <c r="K62" s="190">
        <f t="shared" si="44"/>
        <v>857.49407999999994</v>
      </c>
      <c r="L62" s="190">
        <f t="shared" si="44"/>
        <v>843.2211567213526</v>
      </c>
      <c r="M62" s="190">
        <f t="shared" si="44"/>
        <v>943.63189986999032</v>
      </c>
      <c r="N62" s="190">
        <f t="shared" si="44"/>
        <v>763.63846198691294</v>
      </c>
      <c r="O62" s="190">
        <f t="shared" si="44"/>
        <v>639.00711082864393</v>
      </c>
      <c r="P62" s="190">
        <f t="shared" si="44"/>
        <v>643.52358321072825</v>
      </c>
      <c r="Q62" s="190">
        <f t="shared" si="44"/>
        <v>624.55756397123696</v>
      </c>
    </row>
    <row r="63" spans="1:17" x14ac:dyDescent="0.25">
      <c r="A63" s="121" t="s">
        <v>44</v>
      </c>
      <c r="B63" s="120">
        <v>291.11582561337582</v>
      </c>
      <c r="C63" s="120">
        <v>185.02617405196401</v>
      </c>
      <c r="D63" s="120">
        <v>304.89539837657452</v>
      </c>
      <c r="E63" s="120">
        <v>333.79615804566771</v>
      </c>
      <c r="F63" s="120">
        <v>343.20877847399692</v>
      </c>
      <c r="G63" s="120">
        <v>323.41908962948457</v>
      </c>
      <c r="H63" s="120">
        <v>324.88532702661536</v>
      </c>
      <c r="I63" s="120">
        <v>310.86335977727907</v>
      </c>
      <c r="J63" s="120">
        <v>308.61547427931941</v>
      </c>
      <c r="K63" s="120">
        <v>44.089782932269294</v>
      </c>
      <c r="L63" s="120">
        <v>0</v>
      </c>
      <c r="M63" s="120">
        <v>0</v>
      </c>
      <c r="N63" s="120">
        <v>0</v>
      </c>
      <c r="O63" s="120">
        <v>0</v>
      </c>
      <c r="P63" s="120">
        <v>0</v>
      </c>
      <c r="Q63" s="120">
        <v>0</v>
      </c>
    </row>
    <row r="64" spans="1:17" x14ac:dyDescent="0.25">
      <c r="A64" s="179" t="s">
        <v>59</v>
      </c>
      <c r="B64" s="189">
        <f>SUM(B65:B66)</f>
        <v>318.00062747353041</v>
      </c>
      <c r="C64" s="189">
        <f t="shared" ref="C64:Q64" si="45">SUM(C65:C66)</f>
        <v>367.71756448895758</v>
      </c>
      <c r="D64" s="189">
        <f t="shared" si="45"/>
        <v>306.06909472200823</v>
      </c>
      <c r="E64" s="189">
        <f t="shared" si="45"/>
        <v>319.69138805907625</v>
      </c>
      <c r="F64" s="189">
        <f t="shared" si="45"/>
        <v>326.61163279621883</v>
      </c>
      <c r="G64" s="189">
        <f t="shared" si="45"/>
        <v>352.97597834526147</v>
      </c>
      <c r="H64" s="189">
        <f t="shared" si="45"/>
        <v>378.69936763498424</v>
      </c>
      <c r="I64" s="189">
        <f t="shared" si="45"/>
        <v>363.05399437757876</v>
      </c>
      <c r="J64" s="189">
        <f t="shared" si="45"/>
        <v>361.60603421348935</v>
      </c>
      <c r="K64" s="189">
        <f t="shared" si="45"/>
        <v>486.91041015914209</v>
      </c>
      <c r="L64" s="189">
        <f t="shared" si="45"/>
        <v>521.09775294819258</v>
      </c>
      <c r="M64" s="189">
        <f t="shared" si="45"/>
        <v>544.32728964902253</v>
      </c>
      <c r="N64" s="189">
        <f t="shared" si="45"/>
        <v>415.63432361874459</v>
      </c>
      <c r="O64" s="189">
        <f t="shared" si="45"/>
        <v>214.25674077993853</v>
      </c>
      <c r="P64" s="189">
        <f t="shared" si="45"/>
        <v>225.66735521230586</v>
      </c>
      <c r="Q64" s="189">
        <f t="shared" si="45"/>
        <v>225.89354009612015</v>
      </c>
    </row>
    <row r="65" spans="1:17" x14ac:dyDescent="0.25">
      <c r="A65" s="102" t="s">
        <v>43</v>
      </c>
      <c r="B65" s="189">
        <v>232.03463489941913</v>
      </c>
      <c r="C65" s="189">
        <v>276.94717732097968</v>
      </c>
      <c r="D65" s="189">
        <v>229.90924297386047</v>
      </c>
      <c r="E65" s="189">
        <v>240.18264905992771</v>
      </c>
      <c r="F65" s="189">
        <v>242.74330538016244</v>
      </c>
      <c r="G65" s="189">
        <v>230.15860745416646</v>
      </c>
      <c r="H65" s="189">
        <v>237.46400453750564</v>
      </c>
      <c r="I65" s="189">
        <v>220.40063670413895</v>
      </c>
      <c r="J65" s="189">
        <v>220.6824971489134</v>
      </c>
      <c r="K65" s="189">
        <v>339.50034720862544</v>
      </c>
      <c r="L65" s="189">
        <v>316.47687900626704</v>
      </c>
      <c r="M65" s="189">
        <v>330.19396587761838</v>
      </c>
      <c r="N65" s="189">
        <v>231.60369150880089</v>
      </c>
      <c r="O65" s="189">
        <v>0</v>
      </c>
      <c r="P65" s="189">
        <v>0</v>
      </c>
      <c r="Q65" s="189">
        <v>0</v>
      </c>
    </row>
    <row r="66" spans="1:17" x14ac:dyDescent="0.25">
      <c r="A66" s="102" t="s">
        <v>344</v>
      </c>
      <c r="B66" s="189">
        <v>85.965992574111269</v>
      </c>
      <c r="C66" s="189">
        <v>90.770387167977916</v>
      </c>
      <c r="D66" s="189">
        <v>76.159851748147773</v>
      </c>
      <c r="E66" s="189">
        <v>79.508738999148534</v>
      </c>
      <c r="F66" s="189">
        <v>83.868327416056417</v>
      </c>
      <c r="G66" s="189">
        <v>122.817370891095</v>
      </c>
      <c r="H66" s="189">
        <v>141.2353630974786</v>
      </c>
      <c r="I66" s="189">
        <v>142.65335767343981</v>
      </c>
      <c r="J66" s="189">
        <v>140.92353706457592</v>
      </c>
      <c r="K66" s="189">
        <v>147.41006295051665</v>
      </c>
      <c r="L66" s="189">
        <v>204.62087394192557</v>
      </c>
      <c r="M66" s="189">
        <v>214.13332377140409</v>
      </c>
      <c r="N66" s="189">
        <v>184.0306321099437</v>
      </c>
      <c r="O66" s="189">
        <v>214.25674077993853</v>
      </c>
      <c r="P66" s="189">
        <v>225.66735521230586</v>
      </c>
      <c r="Q66" s="189">
        <v>225.89354009612015</v>
      </c>
    </row>
    <row r="67" spans="1:17" x14ac:dyDescent="0.25">
      <c r="A67" s="119" t="s">
        <v>42</v>
      </c>
      <c r="B67" s="118">
        <v>355.82014832733825</v>
      </c>
      <c r="C67" s="118">
        <v>426.13378145907836</v>
      </c>
      <c r="D67" s="118">
        <v>343.92804690141725</v>
      </c>
      <c r="E67" s="118">
        <v>308.1183238952562</v>
      </c>
      <c r="F67" s="118">
        <v>297.86635872978422</v>
      </c>
      <c r="G67" s="118">
        <v>287.73108381067169</v>
      </c>
      <c r="H67" s="118">
        <v>278.2011253384004</v>
      </c>
      <c r="I67" s="118">
        <v>272.97863584514209</v>
      </c>
      <c r="J67" s="118">
        <v>260.77552150719123</v>
      </c>
      <c r="K67" s="118">
        <v>326.49388690858859</v>
      </c>
      <c r="L67" s="118">
        <v>322.12340377316002</v>
      </c>
      <c r="M67" s="118">
        <v>399.30461022096779</v>
      </c>
      <c r="N67" s="118">
        <v>348.00413836816836</v>
      </c>
      <c r="O67" s="118">
        <v>424.75037004870541</v>
      </c>
      <c r="P67" s="118">
        <v>417.85622799842236</v>
      </c>
      <c r="Q67" s="118">
        <v>398.66402387511681</v>
      </c>
    </row>
    <row r="68" spans="1:17" x14ac:dyDescent="0.25">
      <c r="A68" s="123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</row>
    <row r="69" spans="1:17" x14ac:dyDescent="0.25">
      <c r="A69" s="31" t="s">
        <v>63</v>
      </c>
      <c r="B69" s="70">
        <f t="shared" ref="B69:Q69" si="46">SUM(B70:B71)</f>
        <v>2052.7726260608574</v>
      </c>
      <c r="C69" s="70">
        <f t="shared" si="46"/>
        <v>2039.9649150981481</v>
      </c>
      <c r="D69" s="70">
        <f t="shared" si="46"/>
        <v>1978.8255203872761</v>
      </c>
      <c r="E69" s="70">
        <f t="shared" si="46"/>
        <v>1968.4274121205563</v>
      </c>
      <c r="F69" s="70">
        <f t="shared" si="46"/>
        <v>1879.0688509389483</v>
      </c>
      <c r="G69" s="70">
        <f t="shared" si="46"/>
        <v>1864.3547314533653</v>
      </c>
      <c r="H69" s="70">
        <f t="shared" si="46"/>
        <v>1805.2258804827882</v>
      </c>
      <c r="I69" s="70">
        <f t="shared" si="46"/>
        <v>1820.9959358584124</v>
      </c>
      <c r="J69" s="70">
        <f t="shared" si="46"/>
        <v>1776.8389981246601</v>
      </c>
      <c r="K69" s="70">
        <f t="shared" si="46"/>
        <v>1587.7947932412881</v>
      </c>
      <c r="L69" s="70">
        <f t="shared" si="46"/>
        <v>1505.321250532294</v>
      </c>
      <c r="M69" s="70">
        <f t="shared" si="46"/>
        <v>1716.225345355718</v>
      </c>
      <c r="N69" s="70">
        <f t="shared" si="46"/>
        <v>1369.9313564230592</v>
      </c>
      <c r="O69" s="70">
        <f t="shared" si="46"/>
        <v>1232.7572272224415</v>
      </c>
      <c r="P69" s="70">
        <f t="shared" si="46"/>
        <v>1242.9539441459749</v>
      </c>
      <c r="Q69" s="70">
        <f t="shared" si="46"/>
        <v>1227.1795165064525</v>
      </c>
    </row>
    <row r="70" spans="1:17" x14ac:dyDescent="0.25">
      <c r="A70" s="55" t="s">
        <v>343</v>
      </c>
      <c r="B70" s="54">
        <v>1259.9498260608573</v>
      </c>
      <c r="C70" s="54">
        <v>1249.8643950981482</v>
      </c>
      <c r="D70" s="54">
        <v>1182.9033303872761</v>
      </c>
      <c r="E70" s="54">
        <v>1234.1562921205561</v>
      </c>
      <c r="F70" s="54">
        <v>1222.4216209389483</v>
      </c>
      <c r="G70" s="54">
        <v>1190.0043014533653</v>
      </c>
      <c r="H70" s="54">
        <v>1223.2391304827881</v>
      </c>
      <c r="I70" s="54">
        <v>1169.1400858584122</v>
      </c>
      <c r="J70" s="54">
        <v>1124.9115381246602</v>
      </c>
      <c r="K70" s="54">
        <v>1042.8673432412882</v>
      </c>
      <c r="L70" s="54">
        <v>1091.314430532294</v>
      </c>
      <c r="M70" s="54">
        <v>1326.000755355718</v>
      </c>
      <c r="N70" s="54">
        <v>1048.2578064230593</v>
      </c>
      <c r="O70" s="54">
        <v>1030.1470372224417</v>
      </c>
      <c r="P70" s="54">
        <v>1021.2549541459748</v>
      </c>
      <c r="Q70" s="54">
        <v>990.8889065064526</v>
      </c>
    </row>
    <row r="71" spans="1:17" x14ac:dyDescent="0.25">
      <c r="A71" s="52" t="s">
        <v>106</v>
      </c>
      <c r="B71" s="51">
        <v>792.82280000000003</v>
      </c>
      <c r="C71" s="51">
        <v>790.10051999999996</v>
      </c>
      <c r="D71" s="51">
        <v>795.92219</v>
      </c>
      <c r="E71" s="51">
        <v>734.27112</v>
      </c>
      <c r="F71" s="51">
        <v>656.64723000000004</v>
      </c>
      <c r="G71" s="51">
        <v>674.35042999999996</v>
      </c>
      <c r="H71" s="51">
        <v>581.98675000000003</v>
      </c>
      <c r="I71" s="51">
        <v>651.85585000000003</v>
      </c>
      <c r="J71" s="51">
        <v>651.92746</v>
      </c>
      <c r="K71" s="51">
        <v>544.92745000000002</v>
      </c>
      <c r="L71" s="51">
        <v>414.00681999999995</v>
      </c>
      <c r="M71" s="51">
        <v>390.22459000000003</v>
      </c>
      <c r="N71" s="51">
        <v>321.67354999999998</v>
      </c>
      <c r="O71" s="51">
        <v>202.61018999999999</v>
      </c>
      <c r="P71" s="51">
        <v>221.69899000000001</v>
      </c>
      <c r="Q71" s="51">
        <v>236.29060999999999</v>
      </c>
    </row>
    <row r="72" spans="1:17" x14ac:dyDescent="0.25">
      <c r="A72" s="50" t="s">
        <v>105</v>
      </c>
      <c r="B72" s="38">
        <f t="shared" ref="B72:Q72" si="47">SUM(B73:B74,B77)</f>
        <v>2052.772626060857</v>
      </c>
      <c r="C72" s="38">
        <f t="shared" si="47"/>
        <v>2039.9649150981481</v>
      </c>
      <c r="D72" s="38">
        <f t="shared" si="47"/>
        <v>1978.8255203872761</v>
      </c>
      <c r="E72" s="38">
        <f t="shared" si="47"/>
        <v>1968.4274121205563</v>
      </c>
      <c r="F72" s="38">
        <f t="shared" si="47"/>
        <v>1879.0688509389483</v>
      </c>
      <c r="G72" s="38">
        <f t="shared" si="47"/>
        <v>1864.3547314533653</v>
      </c>
      <c r="H72" s="38">
        <f t="shared" si="47"/>
        <v>1805.2258804827884</v>
      </c>
      <c r="I72" s="38">
        <f t="shared" si="47"/>
        <v>1820.9959358584119</v>
      </c>
      <c r="J72" s="38">
        <f t="shared" si="47"/>
        <v>1776.8389981246601</v>
      </c>
      <c r="K72" s="38">
        <f t="shared" si="47"/>
        <v>1587.7947932412881</v>
      </c>
      <c r="L72" s="38">
        <f t="shared" si="47"/>
        <v>1505.3212505322942</v>
      </c>
      <c r="M72" s="38">
        <f t="shared" si="47"/>
        <v>1716.2253453557182</v>
      </c>
      <c r="N72" s="38">
        <f t="shared" si="47"/>
        <v>1369.9313564230592</v>
      </c>
      <c r="O72" s="38">
        <f t="shared" si="47"/>
        <v>1232.7572272224418</v>
      </c>
      <c r="P72" s="38">
        <f t="shared" si="47"/>
        <v>1242.9539441459747</v>
      </c>
      <c r="Q72" s="38">
        <f t="shared" si="47"/>
        <v>1227.1795165064525</v>
      </c>
    </row>
    <row r="73" spans="1:17" x14ac:dyDescent="0.25">
      <c r="A73" s="121" t="s">
        <v>44</v>
      </c>
      <c r="B73" s="120">
        <f>NFM_emi!B$5</f>
        <v>611.94044830813391</v>
      </c>
      <c r="C73" s="120">
        <f>NFM_emi!C$5</f>
        <v>397.44096927162224</v>
      </c>
      <c r="D73" s="120">
        <f>NFM_emi!D$5</f>
        <v>615.68377068539576</v>
      </c>
      <c r="E73" s="120">
        <f>NFM_emi!E$5</f>
        <v>673.32148455119091</v>
      </c>
      <c r="F73" s="120">
        <f>NFM_emi!F$5</f>
        <v>683.0864637385705</v>
      </c>
      <c r="G73" s="120">
        <f>NFM_emi!G$5</f>
        <v>641.3504705531534</v>
      </c>
      <c r="H73" s="120">
        <f>NFM_emi!H$5</f>
        <v>655.03804163956568</v>
      </c>
      <c r="I73" s="120">
        <f>NFM_emi!I$5</f>
        <v>620.33166002847474</v>
      </c>
      <c r="J73" s="120">
        <f>NFM_emi!J$5</f>
        <v>618.55714245279216</v>
      </c>
      <c r="K73" s="120">
        <f>NFM_emi!K$5</f>
        <v>93.229539882784707</v>
      </c>
      <c r="L73" s="120">
        <f>NFM_emi!L$5</f>
        <v>0</v>
      </c>
      <c r="M73" s="120">
        <f>NFM_emi!M$5</f>
        <v>0</v>
      </c>
      <c r="N73" s="120">
        <f>NFM_emi!N$5</f>
        <v>0</v>
      </c>
      <c r="O73" s="120">
        <f>NFM_emi!O$5</f>
        <v>0</v>
      </c>
      <c r="P73" s="120">
        <f>NFM_emi!P$5</f>
        <v>0</v>
      </c>
      <c r="Q73" s="120">
        <f>NFM_emi!Q$5</f>
        <v>0</v>
      </c>
    </row>
    <row r="74" spans="1:17" x14ac:dyDescent="0.25">
      <c r="A74" s="179" t="s">
        <v>59</v>
      </c>
      <c r="B74" s="189">
        <f>SUM(B75:B76)</f>
        <v>479.31987923053049</v>
      </c>
      <c r="C74" s="189">
        <f t="shared" ref="C74:Q74" si="48">SUM(C75:C76)</f>
        <v>533.08762679741187</v>
      </c>
      <c r="D74" s="189">
        <f t="shared" si="48"/>
        <v>447.53933910174231</v>
      </c>
      <c r="E74" s="189">
        <f t="shared" si="48"/>
        <v>506.97410235312248</v>
      </c>
      <c r="F74" s="189">
        <f t="shared" si="48"/>
        <v>470.79924946705523</v>
      </c>
      <c r="G74" s="189">
        <f t="shared" si="48"/>
        <v>500.91858066984099</v>
      </c>
      <c r="H74" s="189">
        <f t="shared" si="48"/>
        <v>526.5126572748793</v>
      </c>
      <c r="I74" s="189">
        <f t="shared" si="48"/>
        <v>575.09913567271155</v>
      </c>
      <c r="J74" s="189">
        <f t="shared" si="48"/>
        <v>573.58456393282984</v>
      </c>
      <c r="K74" s="189">
        <f t="shared" si="48"/>
        <v>768.54714900886847</v>
      </c>
      <c r="L74" s="189">
        <f t="shared" si="48"/>
        <v>799.18428256662628</v>
      </c>
      <c r="M74" s="189">
        <f t="shared" si="48"/>
        <v>858.42261259322697</v>
      </c>
      <c r="N74" s="189">
        <f t="shared" si="48"/>
        <v>626.49529799786546</v>
      </c>
      <c r="O74" s="189">
        <f t="shared" si="48"/>
        <v>372.79781198910774</v>
      </c>
      <c r="P74" s="189">
        <f t="shared" si="48"/>
        <v>384.09674578216357</v>
      </c>
      <c r="Q74" s="189">
        <f t="shared" si="48"/>
        <v>383.23517689380282</v>
      </c>
    </row>
    <row r="75" spans="1:17" x14ac:dyDescent="0.25">
      <c r="A75" s="102" t="s">
        <v>43</v>
      </c>
      <c r="B75" s="189">
        <f>NFM_emi!B$33</f>
        <v>369.43097767785048</v>
      </c>
      <c r="C75" s="189">
        <f>NFM_emi!C$33</f>
        <v>395.98143524508754</v>
      </c>
      <c r="D75" s="189">
        <f>NFM_emi!D$33</f>
        <v>361.73602499025276</v>
      </c>
      <c r="E75" s="189">
        <f>NFM_emi!E$33</f>
        <v>410.35810298269081</v>
      </c>
      <c r="F75" s="189">
        <f>NFM_emi!F$33</f>
        <v>372.66442724824969</v>
      </c>
      <c r="G75" s="189">
        <f>NFM_emi!G$33</f>
        <v>364.04327359004549</v>
      </c>
      <c r="H75" s="189">
        <f>NFM_emi!H$33</f>
        <v>365.70424280070006</v>
      </c>
      <c r="I75" s="189">
        <f>NFM_emi!I$33</f>
        <v>416.30307196015406</v>
      </c>
      <c r="J75" s="189">
        <f>NFM_emi!J$33</f>
        <v>425.34886213907782</v>
      </c>
      <c r="K75" s="189">
        <f>NFM_emi!K$33</f>
        <v>498.88207094518305</v>
      </c>
      <c r="L75" s="189">
        <f>NFM_emi!L$33</f>
        <v>401.23788774928045</v>
      </c>
      <c r="M75" s="189">
        <f>NFM_emi!M$33</f>
        <v>409.85129433706982</v>
      </c>
      <c r="N75" s="189">
        <f>NFM_emi!N$33</f>
        <v>269.66573517623749</v>
      </c>
      <c r="O75" s="189">
        <f>NFM_emi!O$33</f>
        <v>0</v>
      </c>
      <c r="P75" s="189">
        <f>NFM_emi!P$33</f>
        <v>0</v>
      </c>
      <c r="Q75" s="189">
        <f>NFM_emi!Q$33</f>
        <v>0</v>
      </c>
    </row>
    <row r="76" spans="1:17" x14ac:dyDescent="0.25">
      <c r="A76" s="102" t="s">
        <v>344</v>
      </c>
      <c r="B76" s="189">
        <f>NFM_emi!B$70</f>
        <v>109.88890155268001</v>
      </c>
      <c r="C76" s="189">
        <f>NFM_emi!C$70</f>
        <v>137.1061915523243</v>
      </c>
      <c r="D76" s="189">
        <f>NFM_emi!D$70</f>
        <v>85.803314111489556</v>
      </c>
      <c r="E76" s="189">
        <f>NFM_emi!E$70</f>
        <v>96.615999370431638</v>
      </c>
      <c r="F76" s="189">
        <f>NFM_emi!F$70</f>
        <v>98.134822218805525</v>
      </c>
      <c r="G76" s="189">
        <f>NFM_emi!G$70</f>
        <v>136.8753070797955</v>
      </c>
      <c r="H76" s="189">
        <f>NFM_emi!H$70</f>
        <v>160.8084144741793</v>
      </c>
      <c r="I76" s="189">
        <f>NFM_emi!I$70</f>
        <v>158.7960637125575</v>
      </c>
      <c r="J76" s="189">
        <f>NFM_emi!J$70</f>
        <v>148.23570179375199</v>
      </c>
      <c r="K76" s="189">
        <f>NFM_emi!K$70</f>
        <v>269.66507806368548</v>
      </c>
      <c r="L76" s="189">
        <f>NFM_emi!L$70</f>
        <v>397.94639481734578</v>
      </c>
      <c r="M76" s="189">
        <f>NFM_emi!M$70</f>
        <v>448.57131825615716</v>
      </c>
      <c r="N76" s="189">
        <f>NFM_emi!N$70</f>
        <v>356.82956282162803</v>
      </c>
      <c r="O76" s="189">
        <f>NFM_emi!O$70</f>
        <v>372.79781198910774</v>
      </c>
      <c r="P76" s="189">
        <f>NFM_emi!P$70</f>
        <v>384.09674578216357</v>
      </c>
      <c r="Q76" s="189">
        <f>NFM_emi!Q$70</f>
        <v>383.23517689380282</v>
      </c>
    </row>
    <row r="77" spans="1:17" x14ac:dyDescent="0.25">
      <c r="A77" s="119" t="s">
        <v>42</v>
      </c>
      <c r="B77" s="118">
        <f>NFM_emi!B$112</f>
        <v>961.51229852219285</v>
      </c>
      <c r="C77" s="118">
        <f>NFM_emi!C$112</f>
        <v>1109.436319029114</v>
      </c>
      <c r="D77" s="118">
        <f>NFM_emi!D$112</f>
        <v>915.602410600138</v>
      </c>
      <c r="E77" s="118">
        <f>NFM_emi!E$112</f>
        <v>788.13182521624265</v>
      </c>
      <c r="F77" s="118">
        <f>NFM_emi!F$112</f>
        <v>725.1831377333225</v>
      </c>
      <c r="G77" s="118">
        <f>NFM_emi!G$112</f>
        <v>722.08568023037071</v>
      </c>
      <c r="H77" s="118">
        <f>NFM_emi!H$112</f>
        <v>623.67518156834331</v>
      </c>
      <c r="I77" s="118">
        <f>NFM_emi!I$112</f>
        <v>625.56514015722564</v>
      </c>
      <c r="J77" s="118">
        <f>NFM_emi!J$112</f>
        <v>584.69729173903806</v>
      </c>
      <c r="K77" s="118">
        <f>NFM_emi!K$112</f>
        <v>726.018104349635</v>
      </c>
      <c r="L77" s="118">
        <f>NFM_emi!L$112</f>
        <v>706.13696796566796</v>
      </c>
      <c r="M77" s="118">
        <f>NFM_emi!M$112</f>
        <v>857.80273276249113</v>
      </c>
      <c r="N77" s="118">
        <f>NFM_emi!N$112</f>
        <v>743.43605842519366</v>
      </c>
      <c r="O77" s="118">
        <f>NFM_emi!O$112</f>
        <v>859.95941523333397</v>
      </c>
      <c r="P77" s="118">
        <f>NFM_emi!P$112</f>
        <v>858.85719836381122</v>
      </c>
      <c r="Q77" s="118">
        <f>NFM_emi!Q$112</f>
        <v>843.94433961264963</v>
      </c>
    </row>
    <row r="78" spans="1:17" x14ac:dyDescent="0.25">
      <c r="A78" s="117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</row>
    <row r="79" spans="1:17" x14ac:dyDescent="0.25">
      <c r="A79" s="39" t="s">
        <v>104</v>
      </c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</row>
    <row r="80" spans="1:17" x14ac:dyDescent="0.25">
      <c r="A80" s="110" t="s">
        <v>44</v>
      </c>
      <c r="B80" s="187">
        <f t="shared" ref="B80:Q80" si="49">IF(B$4=0,"",B$4/B$11*1000)</f>
        <v>348.86998520800142</v>
      </c>
      <c r="C80" s="187">
        <f t="shared" si="49"/>
        <v>596.14010654967365</v>
      </c>
      <c r="D80" s="187">
        <f t="shared" si="49"/>
        <v>270.65809676782084</v>
      </c>
      <c r="E80" s="187">
        <f t="shared" si="49"/>
        <v>279.11924662757241</v>
      </c>
      <c r="F80" s="187">
        <f t="shared" si="49"/>
        <v>276.45574388053797</v>
      </c>
      <c r="G80" s="187">
        <f t="shared" si="49"/>
        <v>294.73307209022971</v>
      </c>
      <c r="H80" s="187">
        <f t="shared" si="49"/>
        <v>310.80946074330183</v>
      </c>
      <c r="I80" s="187">
        <f t="shared" si="49"/>
        <v>358.4678335765314</v>
      </c>
      <c r="J80" s="187">
        <f t="shared" si="49"/>
        <v>328.80608856061059</v>
      </c>
      <c r="K80" s="187">
        <f t="shared" si="49"/>
        <v>326.08695652173918</v>
      </c>
      <c r="L80" s="187" t="str">
        <f t="shared" si="49"/>
        <v/>
      </c>
      <c r="M80" s="187" t="str">
        <f t="shared" si="49"/>
        <v/>
      </c>
      <c r="N80" s="187" t="str">
        <f t="shared" si="49"/>
        <v/>
      </c>
      <c r="O80" s="187" t="str">
        <f t="shared" si="49"/>
        <v/>
      </c>
      <c r="P80" s="187" t="str">
        <f t="shared" si="49"/>
        <v/>
      </c>
      <c r="Q80" s="187" t="str">
        <f t="shared" si="49"/>
        <v/>
      </c>
    </row>
    <row r="81" spans="1:17" x14ac:dyDescent="0.25">
      <c r="A81" s="180" t="s">
        <v>59</v>
      </c>
      <c r="B81" s="186">
        <f t="shared" ref="B81:Q81" si="50">IF(B$5=0,"",B$5/B$12*1000)</f>
        <v>1174.1609091199859</v>
      </c>
      <c r="C81" s="186">
        <f t="shared" si="50"/>
        <v>1173.5041467513258</v>
      </c>
      <c r="D81" s="186">
        <f t="shared" si="50"/>
        <v>1049.1160716470476</v>
      </c>
      <c r="E81" s="186">
        <f t="shared" si="50"/>
        <v>1134.3883820158021</v>
      </c>
      <c r="F81" s="186">
        <f t="shared" si="50"/>
        <v>1134.4733497651739</v>
      </c>
      <c r="G81" s="186">
        <f t="shared" si="50"/>
        <v>735.62962628505761</v>
      </c>
      <c r="H81" s="186">
        <f t="shared" si="50"/>
        <v>698.68831813036945</v>
      </c>
      <c r="I81" s="186">
        <f t="shared" si="50"/>
        <v>765.66255639033398</v>
      </c>
      <c r="J81" s="186">
        <f t="shared" si="50"/>
        <v>704.62445076345023</v>
      </c>
      <c r="K81" s="186">
        <f t="shared" si="50"/>
        <v>1001.0373258173993</v>
      </c>
      <c r="L81" s="186">
        <f t="shared" si="50"/>
        <v>898.4334515512212</v>
      </c>
      <c r="M81" s="186">
        <f t="shared" si="50"/>
        <v>1137.5755353313941</v>
      </c>
      <c r="N81" s="186">
        <f t="shared" si="50"/>
        <v>954.23229426271882</v>
      </c>
      <c r="O81" s="186">
        <f t="shared" si="50"/>
        <v>1068.812292361026</v>
      </c>
      <c r="P81" s="186">
        <f t="shared" si="50"/>
        <v>1078.4680481100031</v>
      </c>
      <c r="Q81" s="186">
        <f t="shared" si="50"/>
        <v>1051.7755162534822</v>
      </c>
    </row>
    <row r="82" spans="1:17" x14ac:dyDescent="0.25">
      <c r="A82" s="108" t="s">
        <v>42</v>
      </c>
      <c r="B82" s="185">
        <f t="shared" ref="B82:Q82" si="51">IF(B$8=0,"",B$8/B$15*1000)</f>
        <v>748.73117692381334</v>
      </c>
      <c r="C82" s="185">
        <f t="shared" si="51"/>
        <v>678.98874797314102</v>
      </c>
      <c r="D82" s="185">
        <f t="shared" si="51"/>
        <v>629.40665671824638</v>
      </c>
      <c r="E82" s="185">
        <f t="shared" si="51"/>
        <v>793.19619644270085</v>
      </c>
      <c r="F82" s="185">
        <f t="shared" si="51"/>
        <v>861.26143656074976</v>
      </c>
      <c r="G82" s="185">
        <f t="shared" si="51"/>
        <v>895.73633760982977</v>
      </c>
      <c r="H82" s="185">
        <f t="shared" si="51"/>
        <v>1010.3744828993575</v>
      </c>
      <c r="I82" s="185">
        <f t="shared" si="51"/>
        <v>1136.3392116410494</v>
      </c>
      <c r="J82" s="185">
        <f t="shared" si="51"/>
        <v>1083.1975051722832</v>
      </c>
      <c r="K82" s="185">
        <f t="shared" si="51"/>
        <v>1355.8226470880891</v>
      </c>
      <c r="L82" s="185">
        <f t="shared" si="51"/>
        <v>1679.6955477422639</v>
      </c>
      <c r="M82" s="185">
        <f t="shared" si="51"/>
        <v>1645.9213436832968</v>
      </c>
      <c r="N82" s="185">
        <f t="shared" si="51"/>
        <v>1548.4852831073642</v>
      </c>
      <c r="O82" s="185">
        <f t="shared" si="51"/>
        <v>1211.7450999212483</v>
      </c>
      <c r="P82" s="185">
        <f t="shared" si="51"/>
        <v>1089.2782247583887</v>
      </c>
      <c r="Q82" s="185">
        <f t="shared" si="51"/>
        <v>953.36690381395124</v>
      </c>
    </row>
    <row r="83" spans="1:17" x14ac:dyDescent="0.25">
      <c r="A83" s="184" t="s">
        <v>103</v>
      </c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</row>
    <row r="84" spans="1:17" x14ac:dyDescent="0.25">
      <c r="A84" s="110" t="s">
        <v>44</v>
      </c>
      <c r="B84" s="113">
        <f t="shared" ref="B84:Q84" si="52">IF(B$63=0,"",B$63/B$11)</f>
        <v>0.30643771117197455</v>
      </c>
      <c r="C84" s="113">
        <f t="shared" si="52"/>
        <v>0.37005234810392801</v>
      </c>
      <c r="D84" s="113">
        <f t="shared" si="52"/>
        <v>0.30187663205601439</v>
      </c>
      <c r="E84" s="113">
        <f t="shared" si="52"/>
        <v>0.31371819365194331</v>
      </c>
      <c r="F84" s="113">
        <f t="shared" si="52"/>
        <v>0.30808687475224139</v>
      </c>
      <c r="G84" s="113">
        <f t="shared" si="52"/>
        <v>0.29590035647711305</v>
      </c>
      <c r="H84" s="113">
        <f t="shared" si="52"/>
        <v>0.29454698733147355</v>
      </c>
      <c r="I84" s="113">
        <f t="shared" si="52"/>
        <v>0.29079827855685603</v>
      </c>
      <c r="J84" s="113">
        <f t="shared" si="52"/>
        <v>0.2953258127074827</v>
      </c>
      <c r="K84" s="113">
        <f t="shared" si="52"/>
        <v>0.47923677100292711</v>
      </c>
      <c r="L84" s="113" t="str">
        <f t="shared" si="52"/>
        <v/>
      </c>
      <c r="M84" s="113" t="str">
        <f t="shared" si="52"/>
        <v/>
      </c>
      <c r="N84" s="113" t="str">
        <f t="shared" si="52"/>
        <v/>
      </c>
      <c r="O84" s="113" t="str">
        <f t="shared" si="52"/>
        <v/>
      </c>
      <c r="P84" s="113" t="str">
        <f t="shared" si="52"/>
        <v/>
      </c>
      <c r="Q84" s="113" t="str">
        <f t="shared" si="52"/>
        <v/>
      </c>
    </row>
    <row r="85" spans="1:17" x14ac:dyDescent="0.25">
      <c r="A85" s="180" t="s">
        <v>59</v>
      </c>
      <c r="B85" s="182">
        <f t="shared" ref="B85:Q85" si="53">IF(B$64=0,"",B$64/B$12)</f>
        <v>0.37553215336978085</v>
      </c>
      <c r="C85" s="182">
        <f t="shared" si="53"/>
        <v>0.48256898226897321</v>
      </c>
      <c r="D85" s="182">
        <f t="shared" si="53"/>
        <v>0.39154291252655526</v>
      </c>
      <c r="E85" s="182">
        <f t="shared" si="53"/>
        <v>0.40704276554504232</v>
      </c>
      <c r="F85" s="182">
        <f t="shared" si="53"/>
        <v>0.40104571807001332</v>
      </c>
      <c r="G85" s="182">
        <f t="shared" si="53"/>
        <v>0.26867921731025535</v>
      </c>
      <c r="H85" s="182">
        <f t="shared" si="53"/>
        <v>0.25726876691830919</v>
      </c>
      <c r="I85" s="182">
        <f t="shared" si="53"/>
        <v>0.24180177093627225</v>
      </c>
      <c r="J85" s="182">
        <f t="shared" si="53"/>
        <v>0.2471815107852936</v>
      </c>
      <c r="K85" s="182">
        <f t="shared" si="53"/>
        <v>0.48807055386568082</v>
      </c>
      <c r="L85" s="182">
        <f t="shared" si="53"/>
        <v>0.3684659087650099</v>
      </c>
      <c r="M85" s="182">
        <f t="shared" si="53"/>
        <v>0.4573790708931616</v>
      </c>
      <c r="N85" s="182">
        <f t="shared" si="53"/>
        <v>0.37349846750557114</v>
      </c>
      <c r="O85" s="182">
        <f t="shared" si="53"/>
        <v>0.20182378985358793</v>
      </c>
      <c r="P85" s="182">
        <f t="shared" si="53"/>
        <v>0.19395675356465455</v>
      </c>
      <c r="Q85" s="182">
        <f t="shared" si="53"/>
        <v>0.15867611207948273</v>
      </c>
    </row>
    <row r="86" spans="1:17" x14ac:dyDescent="0.25">
      <c r="A86" s="179" t="s">
        <v>43</v>
      </c>
      <c r="B86" s="182">
        <f t="shared" ref="B86:Q86" si="54">IF(B$65=0,"",B$65/B$13)</f>
        <v>1.2257508446878982</v>
      </c>
      <c r="C86" s="182">
        <f t="shared" si="54"/>
        <v>1.4802093924157118</v>
      </c>
      <c r="D86" s="182">
        <f t="shared" si="54"/>
        <v>1.2075065282240571</v>
      </c>
      <c r="E86" s="182">
        <f t="shared" si="54"/>
        <v>1.2548727746077728</v>
      </c>
      <c r="F86" s="182">
        <f t="shared" si="54"/>
        <v>1.2422891779946901</v>
      </c>
      <c r="G86" s="182">
        <f t="shared" si="54"/>
        <v>1.1931498572014849</v>
      </c>
      <c r="H86" s="182">
        <f t="shared" si="54"/>
        <v>1.2227806618821093</v>
      </c>
      <c r="I86" s="182">
        <f t="shared" si="54"/>
        <v>1.2072182939279885</v>
      </c>
      <c r="J86" s="182">
        <f t="shared" si="54"/>
        <v>1.2260138730495189</v>
      </c>
      <c r="K86" s="182">
        <f t="shared" si="54"/>
        <v>1.9895007630335635</v>
      </c>
      <c r="L86" s="182">
        <f t="shared" si="54"/>
        <v>1.8837909464658753</v>
      </c>
      <c r="M86" s="182">
        <f t="shared" si="54"/>
        <v>2.3418011764370097</v>
      </c>
      <c r="N86" s="182">
        <f t="shared" si="54"/>
        <v>2.1054881046254628</v>
      </c>
      <c r="O86" s="182" t="str">
        <f t="shared" si="54"/>
        <v/>
      </c>
      <c r="P86" s="182" t="str">
        <f t="shared" si="54"/>
        <v/>
      </c>
      <c r="Q86" s="182" t="str">
        <f t="shared" si="54"/>
        <v/>
      </c>
    </row>
    <row r="87" spans="1:17" x14ac:dyDescent="0.25">
      <c r="A87" s="179" t="s">
        <v>344</v>
      </c>
      <c r="B87" s="182">
        <f t="shared" ref="B87:Q87" si="55">IF(B$66=0,"",B$66/B$14)</f>
        <v>0.13074675676670916</v>
      </c>
      <c r="C87" s="182">
        <f t="shared" si="55"/>
        <v>0.15788900185767599</v>
      </c>
      <c r="D87" s="182">
        <f t="shared" si="55"/>
        <v>0.12880069634389951</v>
      </c>
      <c r="E87" s="182">
        <f t="shared" si="55"/>
        <v>0.13385309595816253</v>
      </c>
      <c r="F87" s="182">
        <f t="shared" si="55"/>
        <v>0.13549002813579389</v>
      </c>
      <c r="G87" s="182">
        <f t="shared" si="55"/>
        <v>0.10957569591789676</v>
      </c>
      <c r="H87" s="182">
        <f t="shared" si="55"/>
        <v>0.11053018753143382</v>
      </c>
      <c r="I87" s="182">
        <f t="shared" si="55"/>
        <v>0.10816217170990004</v>
      </c>
      <c r="J87" s="182">
        <f t="shared" si="55"/>
        <v>0.10984618417604251</v>
      </c>
      <c r="K87" s="182">
        <f t="shared" si="55"/>
        <v>0.178251708270625</v>
      </c>
      <c r="L87" s="182">
        <f t="shared" si="55"/>
        <v>0.16419111142827325</v>
      </c>
      <c r="M87" s="182">
        <f t="shared" si="55"/>
        <v>0.20411125694418752</v>
      </c>
      <c r="N87" s="182">
        <f t="shared" si="55"/>
        <v>0.18351422308617921</v>
      </c>
      <c r="O87" s="182">
        <f t="shared" si="55"/>
        <v>0.20182378985358793</v>
      </c>
      <c r="P87" s="182">
        <f t="shared" si="55"/>
        <v>0.19395675356465455</v>
      </c>
      <c r="Q87" s="182">
        <f t="shared" si="55"/>
        <v>0.15867611207948273</v>
      </c>
    </row>
    <row r="88" spans="1:17" x14ac:dyDescent="0.25">
      <c r="A88" s="108" t="s">
        <v>42</v>
      </c>
      <c r="B88" s="112">
        <f t="shared" ref="B88:Q88" si="56">IF(B$67=0,"",B$67/B$15)</f>
        <v>0.30643771117197455</v>
      </c>
      <c r="C88" s="112">
        <f t="shared" si="56"/>
        <v>0.37005234810392801</v>
      </c>
      <c r="D88" s="112">
        <f t="shared" si="56"/>
        <v>0.30187663205601439</v>
      </c>
      <c r="E88" s="112">
        <f t="shared" si="56"/>
        <v>0.31371819365194337</v>
      </c>
      <c r="F88" s="112">
        <f t="shared" si="56"/>
        <v>0.31755475344326678</v>
      </c>
      <c r="G88" s="112">
        <f t="shared" si="56"/>
        <v>0.30499372886439652</v>
      </c>
      <c r="H88" s="112">
        <f t="shared" si="56"/>
        <v>0.31256797408954601</v>
      </c>
      <c r="I88" s="112">
        <f t="shared" si="56"/>
        <v>0.30858991164949368</v>
      </c>
      <c r="J88" s="112">
        <f t="shared" si="56"/>
        <v>0.31339444959402862</v>
      </c>
      <c r="K88" s="112">
        <f t="shared" si="56"/>
        <v>0.50855745624390747</v>
      </c>
      <c r="L88" s="112">
        <f t="shared" si="56"/>
        <v>0.48153584538928174</v>
      </c>
      <c r="M88" s="112">
        <f t="shared" si="56"/>
        <v>0.59861271302146435</v>
      </c>
      <c r="N88" s="112">
        <f t="shared" si="56"/>
        <v>0.53820621461207607</v>
      </c>
      <c r="O88" s="112">
        <f t="shared" si="56"/>
        <v>0.5919040831224992</v>
      </c>
      <c r="P88" s="112">
        <f t="shared" si="56"/>
        <v>0.48162313047305488</v>
      </c>
      <c r="Q88" s="112">
        <f t="shared" si="56"/>
        <v>0.38005844691564183</v>
      </c>
    </row>
    <row r="89" spans="1:17" x14ac:dyDescent="0.25">
      <c r="A89" s="184" t="s">
        <v>102</v>
      </c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</row>
    <row r="90" spans="1:17" x14ac:dyDescent="0.25">
      <c r="A90" s="110" t="s">
        <v>44</v>
      </c>
      <c r="B90" s="113">
        <f>IF(NFM_ued!B$5=0,"",NFM_ued!B$5/B$11)</f>
        <v>0.11429720697642974</v>
      </c>
      <c r="C90" s="113">
        <f>IF(NFM_ued!C$5=0,"",NFM_ued!C$5/C$11)</f>
        <v>0.13692316914099456</v>
      </c>
      <c r="D90" s="113">
        <f>IF(NFM_ued!D$5=0,"",NFM_ued!D$5/D$11)</f>
        <v>0.11378417119097016</v>
      </c>
      <c r="E90" s="113">
        <f>IF(NFM_ued!E$5=0,"",NFM_ued!E$5/E$11)</f>
        <v>0.11831472515466782</v>
      </c>
      <c r="F90" s="113">
        <f>IF(NFM_ued!F$5=0,"",NFM_ued!F$5/F$11)</f>
        <v>0.11769798906008426</v>
      </c>
      <c r="G90" s="113">
        <f>IF(NFM_ued!G$5=0,"",NFM_ued!G$5/G$11)</f>
        <v>0.11323257918664631</v>
      </c>
      <c r="H90" s="113">
        <f>IF(NFM_ued!H$5=0,"",NFM_ued!H$5/H$11)</f>
        <v>0.11366093106837456</v>
      </c>
      <c r="I90" s="113">
        <f>IF(NFM_ued!I$5=0,"",NFM_ued!I$5/I$11)</f>
        <v>0.1126108613265793</v>
      </c>
      <c r="J90" s="113">
        <f>IF(NFM_ued!J$5=0,"",NFM_ued!J$5/J$11)</f>
        <v>0.11409950245390418</v>
      </c>
      <c r="K90" s="113">
        <f>IF(NFM_ued!K$5=0,"",NFM_ued!K$5/K$11)</f>
        <v>0.18207486146405594</v>
      </c>
      <c r="L90" s="113" t="str">
        <f>IF(NFM_ued!L$5=0,"",NFM_ued!L$5/L$11)</f>
        <v/>
      </c>
      <c r="M90" s="113" t="str">
        <f>IF(NFM_ued!M$5=0,"",NFM_ued!M$5/M$11)</f>
        <v/>
      </c>
      <c r="N90" s="113" t="str">
        <f>IF(NFM_ued!N$5=0,"",NFM_ued!N$5/N$11)</f>
        <v/>
      </c>
      <c r="O90" s="113" t="str">
        <f>IF(NFM_ued!O$5=0,"",NFM_ued!O$5/O$11)</f>
        <v/>
      </c>
      <c r="P90" s="113" t="str">
        <f>IF(NFM_ued!P$5=0,"",NFM_ued!P$5/P$11)</f>
        <v/>
      </c>
      <c r="Q90" s="113" t="str">
        <f>IF(NFM_ued!Q$5=0,"",NFM_ued!Q$5/Q$11)</f>
        <v/>
      </c>
    </row>
    <row r="91" spans="1:17" x14ac:dyDescent="0.25">
      <c r="A91" s="180" t="s">
        <v>59</v>
      </c>
      <c r="B91" s="182">
        <f>IF(SUM(NFM_ued!B$33,NFM_ued!B$70)=0,"",SUM(NFM_ued!B$33,NFM_ued!B$70)/B$12)</f>
        <v>0.18312251856073158</v>
      </c>
      <c r="C91" s="182">
        <f>IF(SUM(NFM_ued!C$33,NFM_ued!C$70)=0,"",SUM(NFM_ued!C$33,NFM_ued!C$70)/C$12)</f>
        <v>0.2335742449114907</v>
      </c>
      <c r="D91" s="182">
        <f>IF(SUM(NFM_ued!D$33,NFM_ued!D$70)=0,"",SUM(NFM_ued!D$33,NFM_ued!D$70)/D$12)</f>
        <v>0.19230288291457029</v>
      </c>
      <c r="E91" s="182">
        <f>IF(SUM(NFM_ued!E$33,NFM_ued!E$70)=0,"",SUM(NFM_ued!E$33,NFM_ued!E$70)/E$12)</f>
        <v>0.19929967321158448</v>
      </c>
      <c r="F91" s="182">
        <f>IF(SUM(NFM_ued!F$33,NFM_ued!F$70)=0,"",SUM(NFM_ued!F$33,NFM_ued!F$70)/F$12)</f>
        <v>0.19769301131201419</v>
      </c>
      <c r="G91" s="182">
        <f>IF(SUM(NFM_ued!G$33,NFM_ued!G$70)=0,"",SUM(NFM_ued!G$33,NFM_ued!G$70)/G$12)</f>
        <v>0.1345175167427132</v>
      </c>
      <c r="H91" s="182">
        <f>IF(SUM(NFM_ued!H$33,NFM_ued!H$70)=0,"",SUM(NFM_ued!H$33,NFM_ued!H$70)/H$12)</f>
        <v>0.12899694212830265</v>
      </c>
      <c r="I91" s="182">
        <f>IF(SUM(NFM_ued!I$33,NFM_ued!I$70)=0,"",SUM(NFM_ued!I$33,NFM_ued!I$70)/I$12)</f>
        <v>0.12163320318140029</v>
      </c>
      <c r="J91" s="182">
        <f>IF(SUM(NFM_ued!J$33,NFM_ued!J$70)=0,"",SUM(NFM_ued!J$33,NFM_ued!J$70)/J$12)</f>
        <v>0.12477091904724098</v>
      </c>
      <c r="K91" s="182">
        <f>IF(SUM(NFM_ued!K$33,NFM_ued!K$70)=0,"",SUM(NFM_ued!K$33,NFM_ued!K$70)/K$12)</f>
        <v>0.23792291338216526</v>
      </c>
      <c r="L91" s="182">
        <f>IF(SUM(NFM_ued!L$33,NFM_ued!L$70)=0,"",SUM(NFM_ued!L$33,NFM_ued!L$70)/L$12)</f>
        <v>0.17890222680642143</v>
      </c>
      <c r="M91" s="182">
        <f>IF(SUM(NFM_ued!M$33,NFM_ued!M$70)=0,"",SUM(NFM_ued!M$33,NFM_ued!M$70)/M$12)</f>
        <v>0.22005753314238191</v>
      </c>
      <c r="N91" s="182">
        <f>IF(SUM(NFM_ued!N$33,NFM_ued!N$70)=0,"",SUM(NFM_ued!N$33,NFM_ued!N$70)/N$12)</f>
        <v>0.18082923436056578</v>
      </c>
      <c r="O91" s="182">
        <f>IF(SUM(NFM_ued!O$33,NFM_ued!O$70)=0,"",SUM(NFM_ued!O$33,NFM_ued!O$70)/O$12)</f>
        <v>9.7164445776301345E-2</v>
      </c>
      <c r="P91" s="182">
        <f>IF(SUM(NFM_ued!P$33,NFM_ued!P$70)=0,"",SUM(NFM_ued!P$33,NFM_ued!P$70)/P$12)</f>
        <v>9.3684021265884085E-2</v>
      </c>
      <c r="Q91" s="182">
        <f>IF(SUM(NFM_ued!Q$33,NFM_ued!Q$70)=0,"",SUM(NFM_ued!Q$33,NFM_ued!Q$70)/Q$12)</f>
        <v>7.956823278291944E-2</v>
      </c>
    </row>
    <row r="92" spans="1:17" x14ac:dyDescent="0.25">
      <c r="A92" s="179" t="s">
        <v>43</v>
      </c>
      <c r="B92" s="182">
        <f>IF(NFM_ued!B$33=0,"",NFM_ued!B$33/B$13)</f>
        <v>0.60776567547184179</v>
      </c>
      <c r="C92" s="182">
        <f>IF(NFM_ued!C$33=0,"",NFM_ued!C$33/C$13)</f>
        <v>0.73043704256650144</v>
      </c>
      <c r="D92" s="182">
        <f>IF(NFM_ued!D$33=0,"",NFM_ued!D$33/D$13)</f>
        <v>0.60060335761095773</v>
      </c>
      <c r="E92" s="182">
        <f>IF(NFM_ued!E$33=0,"",NFM_ued!E$33/E$13)</f>
        <v>0.62317080266019098</v>
      </c>
      <c r="F92" s="182">
        <f>IF(NFM_ued!F$33=0,"",NFM_ued!F$33/F$13)</f>
        <v>0.62191729595905254</v>
      </c>
      <c r="G92" s="182">
        <f>IF(NFM_ued!G$33=0,"",NFM_ued!G$33/G$13)</f>
        <v>0.59802490117277851</v>
      </c>
      <c r="H92" s="182">
        <f>IF(NFM_ued!H$33=0,"",NFM_ued!H$33/H$13)</f>
        <v>0.61252472378365497</v>
      </c>
      <c r="I92" s="182">
        <f>IF(NFM_ued!I$33=0,"",NFM_ued!I$33/I$13)</f>
        <v>0.60512694408698542</v>
      </c>
      <c r="J92" s="182">
        <f>IF(NFM_ued!J$33=0,"",NFM_ued!J$33/J$13)</f>
        <v>0.61602148256924605</v>
      </c>
      <c r="K92" s="182">
        <f>IF(NFM_ued!K$33=0,"",NFM_ued!K$33/K$13)</f>
        <v>0.98297384162981827</v>
      </c>
      <c r="L92" s="182">
        <f>IF(NFM_ued!L$33=0,"",NFM_ued!L$33/L$13)</f>
        <v>0.93009033585838385</v>
      </c>
      <c r="M92" s="182">
        <f>IF(NFM_ued!M$33=0,"",NFM_ued!M$33/M$13)</f>
        <v>1.1518305490499083</v>
      </c>
      <c r="N92" s="182">
        <f>IF(NFM_ued!N$33=0,"",NFM_ued!N$33/N$13)</f>
        <v>1.0391683401441365</v>
      </c>
      <c r="O92" s="182" t="str">
        <f>IF(NFM_ued!O$33=0,"",NFM_ued!O$33/O$13)</f>
        <v/>
      </c>
      <c r="P92" s="182" t="str">
        <f>IF(NFM_ued!P$33=0,"",NFM_ued!P$33/P$13)</f>
        <v/>
      </c>
      <c r="Q92" s="182" t="str">
        <f>IF(NFM_ued!Q$33=0,"",NFM_ued!Q$33/Q$13)</f>
        <v/>
      </c>
    </row>
    <row r="93" spans="1:17" x14ac:dyDescent="0.25">
      <c r="A93" s="179" t="s">
        <v>344</v>
      </c>
      <c r="B93" s="182">
        <f>IF(NFM_ued!B$70=0,"",NFM_ued!B$70/B$14)</f>
        <v>6.0864040076665939E-2</v>
      </c>
      <c r="C93" s="182">
        <f>IF(NFM_ued!C$70=0,"",NFM_ued!C$70/C$14)</f>
        <v>7.1871288847388276E-2</v>
      </c>
      <c r="D93" s="182">
        <f>IF(NFM_ued!D$70=0,"",NFM_ued!D$70/D$14)</f>
        <v>6.0829163343807231E-2</v>
      </c>
      <c r="E93" s="182">
        <f>IF(NFM_ued!E$70=0,"",NFM_ued!E$70/E$14)</f>
        <v>6.2718975944811323E-2</v>
      </c>
      <c r="F93" s="182">
        <f>IF(NFM_ued!F$70=0,"",NFM_ued!F$70/F$14)</f>
        <v>6.3777946336196253E-2</v>
      </c>
      <c r="G93" s="182">
        <f>IF(NFM_ued!G$70=0,"",NFM_ued!G$70/G$14)</f>
        <v>5.4746830825784805E-2</v>
      </c>
      <c r="H93" s="182">
        <f>IF(NFM_ued!H$70=0,"",NFM_ued!H$70/H$14)</f>
        <v>5.5510349011960093E-2</v>
      </c>
      <c r="I93" s="182">
        <f>IF(NFM_ued!I$70=0,"",NFM_ued!I$70/I$14)</f>
        <v>5.4704672102555009E-2</v>
      </c>
      <c r="J93" s="182">
        <f>IF(NFM_ued!J$70=0,"",NFM_ued!J$70/J$14)</f>
        <v>5.5845882249099775E-2</v>
      </c>
      <c r="K93" s="182">
        <f>IF(NFM_ued!K$70=0,"",NFM_ued!K$70/K$14)</f>
        <v>8.4182288550097406E-2</v>
      </c>
      <c r="L93" s="182">
        <f>IF(NFM_ued!L$70=0,"",NFM_ued!L$70/L$14)</f>
        <v>7.7637616956658065E-2</v>
      </c>
      <c r="M93" s="182">
        <f>IF(NFM_ued!M$70=0,"",NFM_ued!M$70/M$14)</f>
        <v>9.4826506536782221E-2</v>
      </c>
      <c r="N93" s="182">
        <f>IF(NFM_ued!N$70=0,"",NFM_ued!N$70/N$14)</f>
        <v>8.6676877456700469E-2</v>
      </c>
      <c r="O93" s="182">
        <f>IF(NFM_ued!O$70=0,"",NFM_ued!O$70/O$14)</f>
        <v>9.7164445776301345E-2</v>
      </c>
      <c r="P93" s="182">
        <f>IF(NFM_ued!P$70=0,"",NFM_ued!P$70/P$14)</f>
        <v>9.3684021265884085E-2</v>
      </c>
      <c r="Q93" s="182">
        <f>IF(NFM_ued!Q$70=0,"",NFM_ued!Q$70/Q$14)</f>
        <v>7.956823278291944E-2</v>
      </c>
    </row>
    <row r="94" spans="1:17" x14ac:dyDescent="0.25">
      <c r="A94" s="108" t="s">
        <v>42</v>
      </c>
      <c r="B94" s="112">
        <f>IF(NFM_ued!B$112=0,"",NFM_ued!B$112/B$15)</f>
        <v>8.4317568375481808E-2</v>
      </c>
      <c r="C94" s="112">
        <f>IF(NFM_ued!C$112=0,"",NFM_ued!C$112/C$15)</f>
        <v>0.10032347789986999</v>
      </c>
      <c r="D94" s="112">
        <f>IF(NFM_ued!D$112=0,"",NFM_ued!D$112/D$15)</f>
        <v>8.3916963341078107E-2</v>
      </c>
      <c r="E94" s="112">
        <f>IF(NFM_ued!E$112=0,"",NFM_ued!E$112/E$15)</f>
        <v>8.6697605458217558E-2</v>
      </c>
      <c r="F94" s="112">
        <f>IF(NFM_ued!F$112=0,"",NFM_ued!F$112/F$15)</f>
        <v>8.8043937897585564E-2</v>
      </c>
      <c r="G94" s="112">
        <f>IF(NFM_ued!G$112=0,"",NFM_ued!G$112/G$15)</f>
        <v>8.4882426282989962E-2</v>
      </c>
      <c r="H94" s="112">
        <f>IF(NFM_ued!H$112=0,"",NFM_ued!H$112/H$15)</f>
        <v>8.685765221384166E-2</v>
      </c>
      <c r="I94" s="112">
        <f>IF(NFM_ued!I$112=0,"",NFM_ued!I$112/I$15)</f>
        <v>8.5931064589440734E-2</v>
      </c>
      <c r="J94" s="112">
        <f>IF(NFM_ued!J$112=0,"",NFM_ued!J$112/J$15)</f>
        <v>8.7624966942555296E-2</v>
      </c>
      <c r="K94" s="112">
        <f>IF(NFM_ued!K$112=0,"",NFM_ued!K$112/K$15)</f>
        <v>0.13530295892181859</v>
      </c>
      <c r="L94" s="112">
        <f>IF(NFM_ued!L$112=0,"",NFM_ued!L$112/L$15)</f>
        <v>0.12756736082102835</v>
      </c>
      <c r="M94" s="112">
        <f>IF(NFM_ued!M$112=0,"",NFM_ued!M$112/M$15)</f>
        <v>0.15668677142508994</v>
      </c>
      <c r="N94" s="112">
        <f>IF(NFM_ued!N$112=0,"",NFM_ued!N$112/N$15)</f>
        <v>0.1425694153413154</v>
      </c>
      <c r="O94" s="112">
        <f>IF(NFM_ued!O$112=0,"",NFM_ued!O$112/O$15)</f>
        <v>0.15887191423706942</v>
      </c>
      <c r="P94" s="112">
        <f>IF(NFM_ued!P$112=0,"",NFM_ued!P$112/P$15)</f>
        <v>0.13739733216082484</v>
      </c>
      <c r="Q94" s="112">
        <f>IF(NFM_ued!Q$112=0,"",NFM_ued!Q$112/Q$15)</f>
        <v>0.11280710089825728</v>
      </c>
    </row>
    <row r="95" spans="1:17" x14ac:dyDescent="0.25">
      <c r="A95" s="39" t="s">
        <v>60</v>
      </c>
      <c r="B95" s="181">
        <f t="shared" ref="B95:Q95" si="57">IF(B$62=0,"",B$72/B$62)</f>
        <v>2.1273652829131389</v>
      </c>
      <c r="C95" s="181">
        <f t="shared" si="57"/>
        <v>2.0839838216921645</v>
      </c>
      <c r="D95" s="181">
        <f t="shared" si="57"/>
        <v>2.072301790510664</v>
      </c>
      <c r="E95" s="181">
        <f t="shared" si="57"/>
        <v>2.0470210026073947</v>
      </c>
      <c r="F95" s="181">
        <f t="shared" si="57"/>
        <v>1.9418151711828697</v>
      </c>
      <c r="G95" s="181">
        <f t="shared" si="57"/>
        <v>1.9337248844467694</v>
      </c>
      <c r="H95" s="181">
        <f t="shared" si="57"/>
        <v>1.8387165955226248</v>
      </c>
      <c r="I95" s="181">
        <f t="shared" si="57"/>
        <v>1.9231213935739786</v>
      </c>
      <c r="J95" s="181">
        <f t="shared" si="57"/>
        <v>1.9085334763362887</v>
      </c>
      <c r="K95" s="181">
        <f t="shared" si="57"/>
        <v>1.8516685190891209</v>
      </c>
      <c r="L95" s="181">
        <f t="shared" si="57"/>
        <v>1.7852033698790797</v>
      </c>
      <c r="M95" s="181">
        <f t="shared" si="57"/>
        <v>1.8187445184845623</v>
      </c>
      <c r="N95" s="181">
        <f t="shared" si="57"/>
        <v>1.7939527991539757</v>
      </c>
      <c r="O95" s="181">
        <f t="shared" si="57"/>
        <v>1.9291760707073224</v>
      </c>
      <c r="P95" s="181">
        <f t="shared" si="57"/>
        <v>1.9314815751499148</v>
      </c>
      <c r="Q95" s="181">
        <f t="shared" si="57"/>
        <v>1.9648781590338218</v>
      </c>
    </row>
    <row r="96" spans="1:17" x14ac:dyDescent="0.25">
      <c r="A96" s="110" t="s">
        <v>44</v>
      </c>
      <c r="B96" s="109">
        <f t="shared" ref="B96:Q96" si="58">IF(B$63=0,"",B$73/B$63)</f>
        <v>2.102051467036484</v>
      </c>
      <c r="C96" s="109">
        <f t="shared" si="58"/>
        <v>2.1480256580347503</v>
      </c>
      <c r="D96" s="109">
        <f t="shared" si="58"/>
        <v>2.0193278546138251</v>
      </c>
      <c r="E96" s="109">
        <f t="shared" si="58"/>
        <v>2.0171636740620356</v>
      </c>
      <c r="F96" s="109">
        <f t="shared" si="58"/>
        <v>1.9902942657112843</v>
      </c>
      <c r="G96" s="109">
        <f t="shared" si="58"/>
        <v>1.9830322053280696</v>
      </c>
      <c r="H96" s="109">
        <f t="shared" si="58"/>
        <v>2.0162130670367375</v>
      </c>
      <c r="I96" s="109">
        <f t="shared" si="58"/>
        <v>1.995512306348735</v>
      </c>
      <c r="J96" s="109">
        <f t="shared" si="58"/>
        <v>2.0042972371921732</v>
      </c>
      <c r="K96" s="109">
        <f t="shared" si="58"/>
        <v>2.114538418708114</v>
      </c>
      <c r="L96" s="109" t="str">
        <f t="shared" si="58"/>
        <v/>
      </c>
      <c r="M96" s="109" t="str">
        <f t="shared" si="58"/>
        <v/>
      </c>
      <c r="N96" s="109" t="str">
        <f t="shared" si="58"/>
        <v/>
      </c>
      <c r="O96" s="109" t="str">
        <f t="shared" si="58"/>
        <v/>
      </c>
      <c r="P96" s="109" t="str">
        <f t="shared" si="58"/>
        <v/>
      </c>
      <c r="Q96" s="109" t="str">
        <f t="shared" si="58"/>
        <v/>
      </c>
    </row>
    <row r="97" spans="1:17" x14ac:dyDescent="0.25">
      <c r="A97" s="180" t="s">
        <v>59</v>
      </c>
      <c r="B97" s="178">
        <f t="shared" ref="B97:Q97" si="59">IF(B$64=0,"",B$74/B$64)</f>
        <v>1.5072922435363052</v>
      </c>
      <c r="C97" s="178">
        <f t="shared" si="59"/>
        <v>1.4497203241794567</v>
      </c>
      <c r="D97" s="178">
        <f t="shared" si="59"/>
        <v>1.4622166916533226</v>
      </c>
      <c r="E97" s="178">
        <f t="shared" si="59"/>
        <v>1.5858234575259749</v>
      </c>
      <c r="F97" s="178">
        <f t="shared" si="59"/>
        <v>1.4414650373484972</v>
      </c>
      <c r="G97" s="178">
        <f t="shared" si="59"/>
        <v>1.4191293782033809</v>
      </c>
      <c r="H97" s="178">
        <f t="shared" si="59"/>
        <v>1.3903182901070155</v>
      </c>
      <c r="I97" s="178">
        <f t="shared" si="59"/>
        <v>1.5840595189116811</v>
      </c>
      <c r="J97" s="178">
        <f t="shared" si="59"/>
        <v>1.5862140275960939</v>
      </c>
      <c r="K97" s="178">
        <f t="shared" si="59"/>
        <v>1.5784159323224904</v>
      </c>
      <c r="L97" s="178">
        <f t="shared" si="59"/>
        <v>1.5336552077707404</v>
      </c>
      <c r="M97" s="178">
        <f t="shared" si="59"/>
        <v>1.577033944314514</v>
      </c>
      <c r="N97" s="178">
        <f t="shared" si="59"/>
        <v>1.5073232945326736</v>
      </c>
      <c r="O97" s="178">
        <f t="shared" si="59"/>
        <v>1.7399583818555588</v>
      </c>
      <c r="P97" s="178">
        <f t="shared" si="59"/>
        <v>1.7020483331353298</v>
      </c>
      <c r="Q97" s="178">
        <f t="shared" si="59"/>
        <v>1.6965300412341677</v>
      </c>
    </row>
    <row r="98" spans="1:17" x14ac:dyDescent="0.25">
      <c r="A98" s="179" t="s">
        <v>43</v>
      </c>
      <c r="B98" s="178">
        <f t="shared" ref="B98:Q98" si="60">IF(B$65=0,"",B$75/B$65)</f>
        <v>1.5921372162306244</v>
      </c>
      <c r="C98" s="178">
        <f t="shared" si="60"/>
        <v>1.4298085254941886</v>
      </c>
      <c r="D98" s="178">
        <f t="shared" si="60"/>
        <v>1.5733861775682516</v>
      </c>
      <c r="E98" s="178">
        <f t="shared" si="60"/>
        <v>1.7085251769385839</v>
      </c>
      <c r="F98" s="178">
        <f t="shared" si="60"/>
        <v>1.5352202058244886</v>
      </c>
      <c r="G98" s="178">
        <f t="shared" si="60"/>
        <v>1.5817061009223419</v>
      </c>
      <c r="H98" s="178">
        <f t="shared" si="60"/>
        <v>1.5400407464405403</v>
      </c>
      <c r="I98" s="178">
        <f t="shared" si="60"/>
        <v>1.8888469570030795</v>
      </c>
      <c r="J98" s="178">
        <f t="shared" si="60"/>
        <v>1.9274245471858082</v>
      </c>
      <c r="K98" s="178">
        <f t="shared" si="60"/>
        <v>1.4694596781623213</v>
      </c>
      <c r="L98" s="178">
        <f t="shared" si="60"/>
        <v>1.2678268599246865</v>
      </c>
      <c r="M98" s="178">
        <f t="shared" si="60"/>
        <v>1.2412440465037913</v>
      </c>
      <c r="N98" s="178">
        <f t="shared" si="60"/>
        <v>1.1643412651131697</v>
      </c>
      <c r="O98" s="178" t="str">
        <f t="shared" si="60"/>
        <v/>
      </c>
      <c r="P98" s="178" t="str">
        <f t="shared" si="60"/>
        <v/>
      </c>
      <c r="Q98" s="178" t="str">
        <f t="shared" si="60"/>
        <v/>
      </c>
    </row>
    <row r="99" spans="1:17" x14ac:dyDescent="0.25">
      <c r="A99" s="179" t="s">
        <v>344</v>
      </c>
      <c r="B99" s="178">
        <f t="shared" ref="B99:Q99" si="61">IF(B$66=0,"",B$76/B$66)</f>
        <v>1.2782834032648993</v>
      </c>
      <c r="C99" s="178">
        <f t="shared" si="61"/>
        <v>1.5104726974293747</v>
      </c>
      <c r="D99" s="178">
        <f t="shared" si="61"/>
        <v>1.1266213384347392</v>
      </c>
      <c r="E99" s="178">
        <f t="shared" si="61"/>
        <v>1.2151620134670518</v>
      </c>
      <c r="F99" s="178">
        <f t="shared" si="61"/>
        <v>1.1701058700261837</v>
      </c>
      <c r="G99" s="178">
        <f t="shared" si="61"/>
        <v>1.1144621162845605</v>
      </c>
      <c r="H99" s="178">
        <f t="shared" si="61"/>
        <v>1.138584635939879</v>
      </c>
      <c r="I99" s="178">
        <f t="shared" si="61"/>
        <v>1.1131603651143729</v>
      </c>
      <c r="J99" s="178">
        <f t="shared" si="61"/>
        <v>1.0518874623890924</v>
      </c>
      <c r="K99" s="178">
        <f t="shared" si="61"/>
        <v>1.8293532521874576</v>
      </c>
      <c r="L99" s="178">
        <f t="shared" si="61"/>
        <v>1.9447986275842457</v>
      </c>
      <c r="M99" s="178">
        <f t="shared" si="61"/>
        <v>2.0948225636053968</v>
      </c>
      <c r="N99" s="178">
        <f t="shared" si="61"/>
        <v>1.9389683050615762</v>
      </c>
      <c r="O99" s="178">
        <f t="shared" si="61"/>
        <v>1.7399583818555588</v>
      </c>
      <c r="P99" s="178">
        <f t="shared" si="61"/>
        <v>1.7020483331353298</v>
      </c>
      <c r="Q99" s="178">
        <f t="shared" si="61"/>
        <v>1.6965300412341677</v>
      </c>
    </row>
    <row r="100" spans="1:17" x14ac:dyDescent="0.25">
      <c r="A100" s="108" t="s">
        <v>42</v>
      </c>
      <c r="B100" s="107">
        <f t="shared" ref="B100:Q100" si="62">IF(B$67=0,"",B$77/B$67)</f>
        <v>2.7022424194979693</v>
      </c>
      <c r="C100" s="107">
        <f t="shared" si="62"/>
        <v>2.6034930045452245</v>
      </c>
      <c r="D100" s="107">
        <f t="shared" si="62"/>
        <v>2.6621917544938816</v>
      </c>
      <c r="E100" s="107">
        <f t="shared" si="62"/>
        <v>2.5578869028385518</v>
      </c>
      <c r="F100" s="107">
        <f t="shared" si="62"/>
        <v>2.4345922810007146</v>
      </c>
      <c r="G100" s="107">
        <f t="shared" si="62"/>
        <v>2.5095852372540541</v>
      </c>
      <c r="H100" s="107">
        <f t="shared" si="62"/>
        <v>2.2418140142665224</v>
      </c>
      <c r="I100" s="107">
        <f t="shared" si="62"/>
        <v>2.2916267356252091</v>
      </c>
      <c r="J100" s="107">
        <f t="shared" si="62"/>
        <v>2.242147914649705</v>
      </c>
      <c r="K100" s="107">
        <f t="shared" si="62"/>
        <v>2.2236805449068169</v>
      </c>
      <c r="L100" s="107">
        <f t="shared" si="62"/>
        <v>2.1921318342424168</v>
      </c>
      <c r="M100" s="107">
        <f t="shared" si="62"/>
        <v>2.1482414948522606</v>
      </c>
      <c r="N100" s="107">
        <f t="shared" si="62"/>
        <v>2.1362851083071921</v>
      </c>
      <c r="O100" s="107">
        <f t="shared" si="62"/>
        <v>2.0246231101216554</v>
      </c>
      <c r="P100" s="107">
        <f t="shared" si="62"/>
        <v>2.0553892483015805</v>
      </c>
      <c r="Q100" s="107">
        <f t="shared" si="62"/>
        <v>2.1169312731289209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127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291.11582561337582</v>
      </c>
      <c r="C5" s="96">
        <v>185.02617405196398</v>
      </c>
      <c r="D5" s="96">
        <v>304.89539837657452</v>
      </c>
      <c r="E5" s="96">
        <v>333.79615804566777</v>
      </c>
      <c r="F5" s="96">
        <v>343.20877847399697</v>
      </c>
      <c r="G5" s="96">
        <v>323.41908962948452</v>
      </c>
      <c r="H5" s="96">
        <v>324.88532702661536</v>
      </c>
      <c r="I5" s="96">
        <v>310.86335977727907</v>
      </c>
      <c r="J5" s="96">
        <v>308.61547427931947</v>
      </c>
      <c r="K5" s="96">
        <v>44.089782932269301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0.42165628980159858</v>
      </c>
      <c r="C6" s="160">
        <v>0.26799453414308411</v>
      </c>
      <c r="D6" s="160">
        <v>0.44161481838430083</v>
      </c>
      <c r="E6" s="160">
        <v>0.48347508849789367</v>
      </c>
      <c r="F6" s="160">
        <v>0.49710846139597525</v>
      </c>
      <c r="G6" s="160">
        <v>0.46844479545846207</v>
      </c>
      <c r="H6" s="160">
        <v>0.47056851449551507</v>
      </c>
      <c r="I6" s="160">
        <v>0.45025889830196986</v>
      </c>
      <c r="J6" s="160">
        <v>0.44700302907201167</v>
      </c>
      <c r="K6" s="160">
        <v>6.3860266786280595E-2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0.21082814490079929</v>
      </c>
      <c r="C7" s="159">
        <v>0.13399726707154205</v>
      </c>
      <c r="D7" s="159">
        <v>0.22080740919215042</v>
      </c>
      <c r="E7" s="159">
        <v>0.24173754424894686</v>
      </c>
      <c r="F7" s="159">
        <v>0.24855423069798763</v>
      </c>
      <c r="G7" s="159">
        <v>0.23422239772923104</v>
      </c>
      <c r="H7" s="159">
        <v>0.23528425724775751</v>
      </c>
      <c r="I7" s="159">
        <v>0.22512944915098496</v>
      </c>
      <c r="J7" s="159">
        <v>0.22350151453600584</v>
      </c>
      <c r="K7" s="159">
        <v>3.1930133393140298E-2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5.3409796708202499</v>
      </c>
      <c r="C8" s="159">
        <v>3.3945974324790655</v>
      </c>
      <c r="D8" s="159">
        <v>5.5937876995344782</v>
      </c>
      <c r="E8" s="159">
        <v>6.1240177876399882</v>
      </c>
      <c r="F8" s="159">
        <v>6.2967071776823538</v>
      </c>
      <c r="G8" s="159">
        <v>5.9336340758071868</v>
      </c>
      <c r="H8" s="159">
        <v>5.9605345169431905</v>
      </c>
      <c r="I8" s="159">
        <v>5.7032793784916196</v>
      </c>
      <c r="J8" s="159">
        <v>5.6620383682454811</v>
      </c>
      <c r="K8" s="159">
        <v>0.80889671262622098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0.14055209660053286</v>
      </c>
      <c r="C9" s="159">
        <v>8.9331511381028045E-2</v>
      </c>
      <c r="D9" s="159">
        <v>0.14720493946143362</v>
      </c>
      <c r="E9" s="159">
        <v>0.16115836283263124</v>
      </c>
      <c r="F9" s="159">
        <v>0.16570282046532508</v>
      </c>
      <c r="G9" s="159">
        <v>0.15614826515282068</v>
      </c>
      <c r="H9" s="159">
        <v>0.156856171498505</v>
      </c>
      <c r="I9" s="159">
        <v>0.15008629943398999</v>
      </c>
      <c r="J9" s="159">
        <v>0.14900100969067057</v>
      </c>
      <c r="K9" s="159">
        <v>2.1286755595426865E-2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0.28110419320106572</v>
      </c>
      <c r="C10" s="158">
        <v>0.17866302276205609</v>
      </c>
      <c r="D10" s="158">
        <v>0.29440987892286724</v>
      </c>
      <c r="E10" s="158">
        <v>0.32231672566526248</v>
      </c>
      <c r="F10" s="158">
        <v>0.33140564093065017</v>
      </c>
      <c r="G10" s="158">
        <v>0.31229653030564131</v>
      </c>
      <c r="H10" s="158">
        <v>0.31371234299701001</v>
      </c>
      <c r="I10" s="158">
        <v>0.30017259886797998</v>
      </c>
      <c r="J10" s="158">
        <v>0.29800201938134113</v>
      </c>
      <c r="K10" s="158">
        <v>4.257351119085373E-2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5.6220838640213155E-2</v>
      </c>
      <c r="C11" s="91">
        <v>3.5732604552411215E-2</v>
      </c>
      <c r="D11" s="91">
        <v>5.8881975784573458E-2</v>
      </c>
      <c r="E11" s="91">
        <v>6.4463345133052505E-2</v>
      </c>
      <c r="F11" s="91">
        <v>6.6281128186130037E-2</v>
      </c>
      <c r="G11" s="91">
        <v>6.2459306061128275E-2</v>
      </c>
      <c r="H11" s="91">
        <v>6.274246859940201E-2</v>
      </c>
      <c r="I11" s="91">
        <v>6.0034519773596008E-2</v>
      </c>
      <c r="J11" s="91">
        <v>5.9600403876268235E-2</v>
      </c>
      <c r="K11" s="91">
        <v>8.514702238170746E-3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8.4331257960319719E-2</v>
      </c>
      <c r="C12" s="91">
        <v>5.3598906828616816E-2</v>
      </c>
      <c r="D12" s="91">
        <v>8.8322963676860169E-2</v>
      </c>
      <c r="E12" s="91">
        <v>9.6695017699578736E-2</v>
      </c>
      <c r="F12" s="91">
        <v>9.9421692279195048E-2</v>
      </c>
      <c r="G12" s="91">
        <v>9.3688959091692392E-2</v>
      </c>
      <c r="H12" s="91">
        <v>9.4113702899103008E-2</v>
      </c>
      <c r="I12" s="91">
        <v>9.0051779660393988E-2</v>
      </c>
      <c r="J12" s="91">
        <v>8.9400605814402331E-2</v>
      </c>
      <c r="K12" s="91">
        <v>1.2772053357256117E-2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0.14055209660053286</v>
      </c>
      <c r="C14" s="157">
        <v>8.9331511381028045E-2</v>
      </c>
      <c r="D14" s="157">
        <v>0.14720493946143362</v>
      </c>
      <c r="E14" s="157">
        <v>0.16115836283263124</v>
      </c>
      <c r="F14" s="157">
        <v>0.16570282046532511</v>
      </c>
      <c r="G14" s="157">
        <v>0.15614826515282068</v>
      </c>
      <c r="H14" s="157">
        <v>0.156856171498505</v>
      </c>
      <c r="I14" s="157">
        <v>0.15008629943398999</v>
      </c>
      <c r="J14" s="157">
        <v>0.14900100969067057</v>
      </c>
      <c r="K14" s="157">
        <v>2.1286755595426868E-2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116.53955700917948</v>
      </c>
      <c r="C15" s="206">
        <v>74.069722295882215</v>
      </c>
      <c r="D15" s="206">
        <v>122.05579887688074</v>
      </c>
      <c r="E15" s="206">
        <v>133.62535790709973</v>
      </c>
      <c r="F15" s="206">
        <v>137.39342037056011</v>
      </c>
      <c r="G15" s="206">
        <v>129.47120739423127</v>
      </c>
      <c r="H15" s="206">
        <v>130.05817190010066</v>
      </c>
      <c r="I15" s="206">
        <v>124.44489461367412</v>
      </c>
      <c r="J15" s="206">
        <v>123.5450205529369</v>
      </c>
      <c r="K15" s="206">
        <v>17.650032459525146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18.793686955980021</v>
      </c>
      <c r="C16" s="87">
        <v>12.880548166227491</v>
      </c>
      <c r="D16" s="87">
        <v>4.7813132410305395</v>
      </c>
      <c r="E16" s="87">
        <v>5.0367975076895126</v>
      </c>
      <c r="F16" s="87">
        <v>4.4817152655297772</v>
      </c>
      <c r="G16" s="87">
        <v>4.8307935919438858</v>
      </c>
      <c r="H16" s="87">
        <v>8.6991014498017698</v>
      </c>
      <c r="I16" s="87">
        <v>8.06763072307408</v>
      </c>
      <c r="J16" s="87">
        <v>7.9677180007329502</v>
      </c>
      <c r="K16" s="87">
        <v>2.344029739074954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0.73788895612933691</v>
      </c>
      <c r="C19" s="87">
        <v>0.35663845846259329</v>
      </c>
      <c r="D19" s="87">
        <v>0.9707678361442198</v>
      </c>
      <c r="E19" s="87">
        <v>1.2443131862109715</v>
      </c>
      <c r="F19" s="87">
        <v>1.5924361129092017</v>
      </c>
      <c r="G19" s="87">
        <v>1.5828036187603702</v>
      </c>
      <c r="H19" s="87">
        <v>1.4762790899624707</v>
      </c>
      <c r="I19" s="87">
        <v>1.325329652680669</v>
      </c>
      <c r="J19" s="87">
        <v>1.321006986226293</v>
      </c>
      <c r="K19" s="87">
        <v>0.10660185821302776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39.774356249671094</v>
      </c>
      <c r="C20" s="87">
        <v>32.696137803232375</v>
      </c>
      <c r="D20" s="87">
        <v>40.200989402098898</v>
      </c>
      <c r="E20" s="87">
        <v>43.850307266077003</v>
      </c>
      <c r="F20" s="87">
        <v>37.792169895647781</v>
      </c>
      <c r="G20" s="87">
        <v>30.944502720174622</v>
      </c>
      <c r="H20" s="87">
        <v>34.083924956829051</v>
      </c>
      <c r="I20" s="87">
        <v>27.033547914599499</v>
      </c>
      <c r="J20" s="87">
        <v>31.233988369952563</v>
      </c>
      <c r="K20" s="87">
        <v>7.4570268343200636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1.4252478397176942</v>
      </c>
      <c r="C21" s="87">
        <v>1.1460698195099681</v>
      </c>
      <c r="D21" s="87">
        <v>1.4954077680563014</v>
      </c>
      <c r="E21" s="87">
        <v>0.74986456851633398</v>
      </c>
      <c r="F21" s="87">
        <v>0</v>
      </c>
      <c r="G21" s="87">
        <v>0.73922909486567934</v>
      </c>
      <c r="H21" s="87">
        <v>0.71304414161691443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55.808377007681337</v>
      </c>
      <c r="C22" s="87">
        <v>26.99032804844979</v>
      </c>
      <c r="D22" s="87">
        <v>74.607320629550784</v>
      </c>
      <c r="E22" s="87">
        <v>82.744075378605913</v>
      </c>
      <c r="F22" s="87">
        <v>93.228330028040446</v>
      </c>
      <c r="G22" s="87">
        <v>91.08162475519218</v>
      </c>
      <c r="H22" s="87">
        <v>84.800600327021627</v>
      </c>
      <c r="I22" s="87">
        <v>87.664536662664688</v>
      </c>
      <c r="J22" s="87">
        <v>82.382044586996884</v>
      </c>
      <c r="K22" s="87">
        <v>7.6307475044260649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0.29876906843290646</v>
      </c>
      <c r="G25" s="87">
        <v>0.29225361329452981</v>
      </c>
      <c r="H25" s="87">
        <v>0.28522193486883318</v>
      </c>
      <c r="I25" s="87">
        <v>0.35384966065519047</v>
      </c>
      <c r="J25" s="87">
        <v>0.64026260902821452</v>
      </c>
      <c r="K25" s="87">
        <v>0.11162652349103494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168.18114820887212</v>
      </c>
      <c r="C26" s="204">
        <v>106.891867988245</v>
      </c>
      <c r="D26" s="204">
        <v>176.14177475419854</v>
      </c>
      <c r="E26" s="204">
        <v>192.83809462968327</v>
      </c>
      <c r="F26" s="204">
        <v>198.27587977226455</v>
      </c>
      <c r="G26" s="204">
        <v>186.84313617079997</v>
      </c>
      <c r="H26" s="204">
        <v>187.69019932333273</v>
      </c>
      <c r="I26" s="204">
        <v>179.58953853935841</v>
      </c>
      <c r="J26" s="204">
        <v>178.29090778545702</v>
      </c>
      <c r="K26" s="204">
        <v>25.471203093152226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114.36318078203304</v>
      </c>
      <c r="C30" s="208">
        <v>72.686470232006599</v>
      </c>
      <c r="D30" s="208">
        <v>119.776406832855</v>
      </c>
      <c r="E30" s="208">
        <v>131.12990434818462</v>
      </c>
      <c r="F30" s="208">
        <v>134.82759824513988</v>
      </c>
      <c r="G30" s="208">
        <v>127.05333259614397</v>
      </c>
      <c r="H30" s="208">
        <v>127.62933553986626</v>
      </c>
      <c r="I30" s="208">
        <v>122.12088620676371</v>
      </c>
      <c r="J30" s="208">
        <v>121.23781729411078</v>
      </c>
      <c r="K30" s="208">
        <v>17.320418103343513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53.817967426839076</v>
      </c>
      <c r="C31" s="207">
        <v>34.205397756238405</v>
      </c>
      <c r="D31" s="207">
        <v>56.365367921343534</v>
      </c>
      <c r="E31" s="207">
        <v>61.708190281498645</v>
      </c>
      <c r="F31" s="207">
        <v>63.448281527124649</v>
      </c>
      <c r="G31" s="207">
        <v>59.789803574655991</v>
      </c>
      <c r="H31" s="207">
        <v>60.060863783466473</v>
      </c>
      <c r="I31" s="207">
        <v>57.468652332594694</v>
      </c>
      <c r="J31" s="207">
        <v>57.053090491346246</v>
      </c>
      <c r="K31" s="207">
        <v>8.150784989808713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232.03463489941907</v>
      </c>
      <c r="C33" s="96">
        <v>276.94717732097968</v>
      </c>
      <c r="D33" s="96">
        <v>229.90924297386047</v>
      </c>
      <c r="E33" s="96">
        <v>240.18264905992777</v>
      </c>
      <c r="F33" s="96">
        <v>242.74330538016244</v>
      </c>
      <c r="G33" s="96">
        <v>230.15860745416643</v>
      </c>
      <c r="H33" s="96">
        <v>237.46400453750564</v>
      </c>
      <c r="I33" s="96">
        <v>220.40063670413892</v>
      </c>
      <c r="J33" s="96">
        <v>220.68249714891337</v>
      </c>
      <c r="K33" s="96">
        <v>339.50034720862556</v>
      </c>
      <c r="L33" s="96">
        <v>316.47687900626704</v>
      </c>
      <c r="M33" s="96">
        <v>330.19396587761827</v>
      </c>
      <c r="N33" s="96">
        <v>231.60369150880092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0.25681291503402576</v>
      </c>
      <c r="C34" s="160">
        <v>0.30652153265427906</v>
      </c>
      <c r="D34" s="160">
        <v>0.25446055890310115</v>
      </c>
      <c r="E34" s="160">
        <v>0.26583103109762884</v>
      </c>
      <c r="F34" s="160">
        <v>0.26866513219759974</v>
      </c>
      <c r="G34" s="160">
        <v>0.25473655226556224</v>
      </c>
      <c r="H34" s="160">
        <v>0.26282207071097302</v>
      </c>
      <c r="I34" s="160">
        <v>0.24393655719492294</v>
      </c>
      <c r="J34" s="160">
        <v>0.24424851666807096</v>
      </c>
      <c r="K34" s="160">
        <v>0.37575456724167361</v>
      </c>
      <c r="L34" s="160">
        <v>0.35027249218075063</v>
      </c>
      <c r="M34" s="160">
        <v>0.36545438546462916</v>
      </c>
      <c r="N34" s="160">
        <v>0.25633595249605257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0.11924261073705689</v>
      </c>
      <c r="C35" s="159">
        <v>0.14232316858354888</v>
      </c>
      <c r="D35" s="159">
        <v>0.11815037171785643</v>
      </c>
      <c r="E35" s="159">
        <v>0.12342987563069099</v>
      </c>
      <c r="F35" s="159">
        <v>0.1247457970445674</v>
      </c>
      <c r="G35" s="159">
        <v>0.11827852013703387</v>
      </c>
      <c r="H35" s="159">
        <v>0.12203276407163376</v>
      </c>
      <c r="I35" s="159">
        <v>0.11326389846974058</v>
      </c>
      <c r="J35" s="159">
        <v>0.11340874656671963</v>
      </c>
      <c r="K35" s="159">
        <v>0.17446924578669923</v>
      </c>
      <c r="L35" s="159">
        <v>0.16263748430048458</v>
      </c>
      <c r="M35" s="159">
        <v>0.16968669594492702</v>
      </c>
      <c r="N35" s="159">
        <v>0.11902114890658717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3.5029552648771238</v>
      </c>
      <c r="C36" s="159">
        <v>4.1809860554219043</v>
      </c>
      <c r="D36" s="159">
        <v>3.4708688789856801</v>
      </c>
      <c r="E36" s="159">
        <v>3.6259633197488426</v>
      </c>
      <c r="F36" s="159">
        <v>3.6646207578610248</v>
      </c>
      <c r="G36" s="159">
        <v>3.4746334575777507</v>
      </c>
      <c r="H36" s="159">
        <v>3.5849207825117793</v>
      </c>
      <c r="I36" s="159">
        <v>3.3273203849920878</v>
      </c>
      <c r="J36" s="159">
        <v>3.33157554512976</v>
      </c>
      <c r="K36" s="159">
        <v>5.125331953988578</v>
      </c>
      <c r="L36" s="159">
        <v>4.777753760801418</v>
      </c>
      <c r="M36" s="159">
        <v>4.9848363874774124</v>
      </c>
      <c r="N36" s="159">
        <v>3.4964494455209554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8.5604305011341919E-2</v>
      </c>
      <c r="C37" s="159">
        <v>0.10217384421809303</v>
      </c>
      <c r="D37" s="159">
        <v>8.4820186301033718E-2</v>
      </c>
      <c r="E37" s="159">
        <v>8.8610343699209615E-2</v>
      </c>
      <c r="F37" s="159">
        <v>8.9555044065866563E-2</v>
      </c>
      <c r="G37" s="159">
        <v>8.4912184088520748E-2</v>
      </c>
      <c r="H37" s="159">
        <v>8.7607356903657674E-2</v>
      </c>
      <c r="I37" s="159">
        <v>8.1312185731640965E-2</v>
      </c>
      <c r="J37" s="159">
        <v>8.1416172222690306E-2</v>
      </c>
      <c r="K37" s="159">
        <v>0.1252515224138912</v>
      </c>
      <c r="L37" s="159">
        <v>0.11675749739358353</v>
      </c>
      <c r="M37" s="159">
        <v>0.12181812848820969</v>
      </c>
      <c r="N37" s="159">
        <v>8.544531749868417E-2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0.17120861002268384</v>
      </c>
      <c r="C38" s="158">
        <v>0.20434768843618606</v>
      </c>
      <c r="D38" s="158">
        <v>0.16964037260206744</v>
      </c>
      <c r="E38" s="158">
        <v>0.17722068739841923</v>
      </c>
      <c r="F38" s="158">
        <v>0.17911008813173313</v>
      </c>
      <c r="G38" s="158">
        <v>0.1698243681770415</v>
      </c>
      <c r="H38" s="158">
        <v>0.17521471380731535</v>
      </c>
      <c r="I38" s="158">
        <v>0.16262437146328196</v>
      </c>
      <c r="J38" s="158">
        <v>0.16283234444538061</v>
      </c>
      <c r="K38" s="158">
        <v>0.25050304482778241</v>
      </c>
      <c r="L38" s="158">
        <v>0.23351499478716703</v>
      </c>
      <c r="M38" s="158">
        <v>0.24363625697641941</v>
      </c>
      <c r="N38" s="158">
        <v>0.17089063499736834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3.4241722004536776E-2</v>
      </c>
      <c r="C39" s="91">
        <v>4.0869537687237209E-2</v>
      </c>
      <c r="D39" s="91">
        <v>3.3928074520413493E-2</v>
      </c>
      <c r="E39" s="91">
        <v>3.5444137479683849E-2</v>
      </c>
      <c r="F39" s="91">
        <v>3.5822017626346625E-2</v>
      </c>
      <c r="G39" s="91">
        <v>3.3964873635408302E-2</v>
      </c>
      <c r="H39" s="91">
        <v>3.5042942761463074E-2</v>
      </c>
      <c r="I39" s="91">
        <v>3.2524874292656394E-2</v>
      </c>
      <c r="J39" s="91">
        <v>3.2566468889076126E-2</v>
      </c>
      <c r="K39" s="91">
        <v>5.0100608965556487E-2</v>
      </c>
      <c r="L39" s="91">
        <v>4.6702998957433413E-2</v>
      </c>
      <c r="M39" s="91">
        <v>4.8727251395283888E-2</v>
      </c>
      <c r="N39" s="91">
        <v>3.4178126999473674E-2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5.1362583006805143E-2</v>
      </c>
      <c r="C40" s="91">
        <v>6.1304306530855807E-2</v>
      </c>
      <c r="D40" s="91">
        <v>5.0892111780620225E-2</v>
      </c>
      <c r="E40" s="91">
        <v>5.3166206219525759E-2</v>
      </c>
      <c r="F40" s="91">
        <v>5.3733026439519938E-2</v>
      </c>
      <c r="G40" s="91">
        <v>5.0947310453112446E-2</v>
      </c>
      <c r="H40" s="91">
        <v>5.2564414142194607E-2</v>
      </c>
      <c r="I40" s="91">
        <v>4.8787311438984578E-2</v>
      </c>
      <c r="J40" s="91">
        <v>4.8849703333614179E-2</v>
      </c>
      <c r="K40" s="91">
        <v>7.5150913448334716E-2</v>
      </c>
      <c r="L40" s="91">
        <v>7.0054498436150109E-2</v>
      </c>
      <c r="M40" s="91">
        <v>7.3090877092925832E-2</v>
      </c>
      <c r="N40" s="91">
        <v>5.1267190499210497E-2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8.5604305011341919E-2</v>
      </c>
      <c r="C42" s="157">
        <v>0.10217384421809303</v>
      </c>
      <c r="D42" s="157">
        <v>8.4820186301033718E-2</v>
      </c>
      <c r="E42" s="157">
        <v>8.8610343699209629E-2</v>
      </c>
      <c r="F42" s="157">
        <v>8.9555044065866576E-2</v>
      </c>
      <c r="G42" s="157">
        <v>8.4912184088520748E-2</v>
      </c>
      <c r="H42" s="157">
        <v>8.7607356903657674E-2</v>
      </c>
      <c r="I42" s="157">
        <v>8.1312185731640965E-2</v>
      </c>
      <c r="J42" s="157">
        <v>8.1416172222690306E-2</v>
      </c>
      <c r="K42" s="157">
        <v>0.12525152241389123</v>
      </c>
      <c r="L42" s="157">
        <v>0.1167574973935835</v>
      </c>
      <c r="M42" s="157">
        <v>0.12181812848820969</v>
      </c>
      <c r="N42" s="157">
        <v>8.5445317498684184E-2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178.69219860772151</v>
      </c>
      <c r="C43" s="204">
        <v>213.27979779889426</v>
      </c>
      <c r="D43" s="204">
        <v>177.05541297765467</v>
      </c>
      <c r="E43" s="204">
        <v>184.96706600094174</v>
      </c>
      <c r="F43" s="204">
        <v>186.93905310510766</v>
      </c>
      <c r="G43" s="204">
        <v>177.24745106395096</v>
      </c>
      <c r="H43" s="204">
        <v>182.87341059835487</v>
      </c>
      <c r="I43" s="204">
        <v>169.73273996046382</v>
      </c>
      <c r="J43" s="204">
        <v>169.94980351478677</v>
      </c>
      <c r="K43" s="204">
        <v>261.45262105845205</v>
      </c>
      <c r="L43" s="204">
        <v>243.72201737319727</v>
      </c>
      <c r="M43" s="204">
        <v>254.28568349397872</v>
      </c>
      <c r="N43" s="204">
        <v>178.36032478216774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23.206779039963831</v>
      </c>
      <c r="C44" s="206">
        <v>27.698675038817438</v>
      </c>
      <c r="D44" s="206">
        <v>22.994209477617492</v>
      </c>
      <c r="E44" s="206">
        <v>24.021696883239194</v>
      </c>
      <c r="F44" s="206">
        <v>24.277799104559438</v>
      </c>
      <c r="G44" s="206">
        <v>23.019149488824805</v>
      </c>
      <c r="H44" s="206">
        <v>23.749793584201935</v>
      </c>
      <c r="I44" s="206">
        <v>22.043212981878423</v>
      </c>
      <c r="J44" s="206">
        <v>22.071403053868412</v>
      </c>
      <c r="K44" s="206">
        <v>33.954885851747029</v>
      </c>
      <c r="L44" s="206">
        <v>31.652210048467186</v>
      </c>
      <c r="M44" s="206">
        <v>33.02411473947776</v>
      </c>
      <c r="N44" s="206">
        <v>23.163678543138673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5.3120149629404905</v>
      </c>
      <c r="C45" s="151">
        <v>11.785576031130544</v>
      </c>
      <c r="D45" s="151">
        <v>2.7889293947055096</v>
      </c>
      <c r="E45" s="151">
        <v>4.642010679136785</v>
      </c>
      <c r="F45" s="151">
        <v>3.9169504129101744</v>
      </c>
      <c r="G45" s="151">
        <v>2.6998561208697835</v>
      </c>
      <c r="H45" s="151">
        <v>3.1007513269193545</v>
      </c>
      <c r="I45" s="151">
        <v>2.5652737810589796</v>
      </c>
      <c r="J45" s="151">
        <v>1.9932278401837613</v>
      </c>
      <c r="K45" s="151">
        <v>24.55793796992133</v>
      </c>
      <c r="L45" s="151">
        <v>26.990969281755518</v>
      </c>
      <c r="M45" s="151">
        <v>32.359599101189822</v>
      </c>
      <c r="N45" s="151">
        <v>19.937448812895887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1.2466338998476334</v>
      </c>
      <c r="C46" s="205">
        <v>1.2078385875417474</v>
      </c>
      <c r="D46" s="205">
        <v>1.1084024550155551</v>
      </c>
      <c r="E46" s="205">
        <v>1.4488222584787172</v>
      </c>
      <c r="F46" s="205">
        <v>1.4133462367243708</v>
      </c>
      <c r="G46" s="205">
        <v>1.2666886950969254</v>
      </c>
      <c r="H46" s="205">
        <v>1.2178856141416947</v>
      </c>
      <c r="I46" s="205">
        <v>1.0874139836015722</v>
      </c>
      <c r="J46" s="205">
        <v>0.93648177630562035</v>
      </c>
      <c r="K46" s="205">
        <v>1.025379456379147</v>
      </c>
      <c r="L46" s="205">
        <v>1.3546020494694817</v>
      </c>
      <c r="M46" s="205">
        <v>0.8571199732323429</v>
      </c>
      <c r="N46" s="205">
        <v>0.60513129656903453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8.497324555194638E-2</v>
      </c>
      <c r="C47" s="205">
        <v>0.17476234999002807</v>
      </c>
      <c r="D47" s="205">
        <v>3.7197741857264752E-2</v>
      </c>
      <c r="E47" s="205">
        <v>8.6452778234346994E-2</v>
      </c>
      <c r="F47" s="205">
        <v>7.9829830641229893E-2</v>
      </c>
      <c r="G47" s="205">
        <v>4.5190194740511787E-2</v>
      </c>
      <c r="H47" s="205">
        <v>5.8583388867309495E-2</v>
      </c>
      <c r="I47" s="205">
        <v>3.9561481875649854E-2</v>
      </c>
      <c r="J47" s="205">
        <v>3.1199160583450444E-2</v>
      </c>
      <c r="K47" s="205">
        <v>0.34040844565806427</v>
      </c>
      <c r="L47" s="205">
        <v>0.42954289401436785</v>
      </c>
      <c r="M47" s="205">
        <v>0.31018209974902572</v>
      </c>
      <c r="N47" s="205">
        <v>0.23608833793516978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3.9804078175409106</v>
      </c>
      <c r="C49" s="205">
        <v>10.402975093598769</v>
      </c>
      <c r="D49" s="205">
        <v>1.6433291978326898</v>
      </c>
      <c r="E49" s="205">
        <v>3.1067356424237205</v>
      </c>
      <c r="F49" s="205">
        <v>2.4237743455445737</v>
      </c>
      <c r="G49" s="205">
        <v>1.3879772310323464</v>
      </c>
      <c r="H49" s="205">
        <v>1.8242823239103505</v>
      </c>
      <c r="I49" s="205">
        <v>1.4382983155817577</v>
      </c>
      <c r="J49" s="205">
        <v>1.0255469032946904</v>
      </c>
      <c r="K49" s="205">
        <v>23.192150067884118</v>
      </c>
      <c r="L49" s="205">
        <v>25.206824338271669</v>
      </c>
      <c r="M49" s="205">
        <v>31.192297028208451</v>
      </c>
      <c r="N49" s="205">
        <v>19.096229178391685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17.894764077023339</v>
      </c>
      <c r="C50" s="151">
        <v>15.913099007686894</v>
      </c>
      <c r="D50" s="151">
        <v>20.205280082911983</v>
      </c>
      <c r="E50" s="151">
        <v>19.379686204102409</v>
      </c>
      <c r="F50" s="151">
        <v>20.360848691649263</v>
      </c>
      <c r="G50" s="151">
        <v>20.319293367955023</v>
      </c>
      <c r="H50" s="151">
        <v>20.649042257282581</v>
      </c>
      <c r="I50" s="151">
        <v>19.477939200819442</v>
      </c>
      <c r="J50" s="151">
        <v>20.078175213684652</v>
      </c>
      <c r="K50" s="151">
        <v>9.3969478818257013</v>
      </c>
      <c r="L50" s="151">
        <v>4.6612407667116686</v>
      </c>
      <c r="M50" s="151">
        <v>0.66451563828793547</v>
      </c>
      <c r="N50" s="151">
        <v>3.2262297302427854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25.999833546051523</v>
      </c>
      <c r="C51" s="206">
        <v>31.032352193953987</v>
      </c>
      <c r="D51" s="206">
        <v>25.76168015007859</v>
      </c>
      <c r="E51" s="206">
        <v>26.912830918171984</v>
      </c>
      <c r="F51" s="206">
        <v>27.199756351194555</v>
      </c>
      <c r="G51" s="206">
        <v>25.789621819144777</v>
      </c>
      <c r="H51" s="206">
        <v>26.60820266694348</v>
      </c>
      <c r="I51" s="206">
        <v>24.696226363945048</v>
      </c>
      <c r="J51" s="206">
        <v>24.727809255225601</v>
      </c>
      <c r="K51" s="206">
        <v>38.041529964167736</v>
      </c>
      <c r="L51" s="206">
        <v>35.461715355139198</v>
      </c>
      <c r="M51" s="206">
        <v>36.998735789810318</v>
      </c>
      <c r="N51" s="206">
        <v>25.951545684074837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14.433524400835552</v>
      </c>
      <c r="C52" s="151">
        <v>17.938919465090923</v>
      </c>
      <c r="D52" s="151">
        <v>14.015135290922354</v>
      </c>
      <c r="E52" s="151">
        <v>14.912536461336664</v>
      </c>
      <c r="F52" s="151">
        <v>14.982666971620578</v>
      </c>
      <c r="G52" s="151">
        <v>13.968375724381573</v>
      </c>
      <c r="H52" s="151">
        <v>14.438202148146523</v>
      </c>
      <c r="I52" s="151">
        <v>13.322693163306678</v>
      </c>
      <c r="J52" s="151">
        <v>11.059388633479141</v>
      </c>
      <c r="K52" s="151">
        <v>23.312616285768112</v>
      </c>
      <c r="L52" s="151">
        <v>22.199793117732881</v>
      </c>
      <c r="M52" s="151">
        <v>23.702049812362461</v>
      </c>
      <c r="N52" s="151">
        <v>16.246002501913129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0.89801910338433211</v>
      </c>
      <c r="C53" s="153">
        <v>0.87007270181711527</v>
      </c>
      <c r="D53" s="153">
        <v>0.7984433753676331</v>
      </c>
      <c r="E53" s="153">
        <v>1.0436665212468068</v>
      </c>
      <c r="F53" s="153">
        <v>1.0181111875988333</v>
      </c>
      <c r="G53" s="153">
        <v>0.91246567767573028</v>
      </c>
      <c r="H53" s="153">
        <v>0.87731012879552939</v>
      </c>
      <c r="I53" s="153">
        <v>0.78332422267741975</v>
      </c>
      <c r="J53" s="153">
        <v>0.67459943548504853</v>
      </c>
      <c r="K53" s="153">
        <v>0.73863733383061314</v>
      </c>
      <c r="L53" s="153">
        <v>0.97579451197006684</v>
      </c>
      <c r="M53" s="153">
        <v>0.61743075489041799</v>
      </c>
      <c r="N53" s="153">
        <v>0.43590942332078453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0.28291463886413204</v>
      </c>
      <c r="C54" s="153">
        <v>0.2820065999820609</v>
      </c>
      <c r="D54" s="153">
        <v>0.29254579767254757</v>
      </c>
      <c r="E54" s="153">
        <v>0.37548750005942194</v>
      </c>
      <c r="F54" s="153">
        <v>0.4452733119006157</v>
      </c>
      <c r="G54" s="153">
        <v>0.41167494244929231</v>
      </c>
      <c r="H54" s="153">
        <v>0.42193291065099292</v>
      </c>
      <c r="I54" s="153">
        <v>0.33567190739626851</v>
      </c>
      <c r="J54" s="153">
        <v>0.3065984505534543</v>
      </c>
      <c r="K54" s="153">
        <v>0.32654218549694936</v>
      </c>
      <c r="L54" s="153">
        <v>0.35561270054654764</v>
      </c>
      <c r="M54" s="153">
        <v>0.22729752734915393</v>
      </c>
      <c r="N54" s="153">
        <v>0.19307455479007612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13.252590658587089</v>
      </c>
      <c r="C55" s="153">
        <v>16.786840163291746</v>
      </c>
      <c r="D55" s="153">
        <v>12.924146117882174</v>
      </c>
      <c r="E55" s="153">
        <v>13.493382440030436</v>
      </c>
      <c r="F55" s="153">
        <v>13.519282472121128</v>
      </c>
      <c r="G55" s="153">
        <v>12.64423510425655</v>
      </c>
      <c r="H55" s="153">
        <v>13.1389591087</v>
      </c>
      <c r="I55" s="153">
        <v>12.20369703323299</v>
      </c>
      <c r="J55" s="153">
        <v>10.078190747440638</v>
      </c>
      <c r="K55" s="153">
        <v>22.247436766440551</v>
      </c>
      <c r="L55" s="153">
        <v>20.868385905216265</v>
      </c>
      <c r="M55" s="153">
        <v>22.857321530122888</v>
      </c>
      <c r="N55" s="153">
        <v>15.617018523802269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9.2827116159855425</v>
      </c>
      <c r="C56" s="151">
        <v>11.079470015526987</v>
      </c>
      <c r="D56" s="151">
        <v>9.1976837910470053</v>
      </c>
      <c r="E56" s="151">
        <v>9.6086787532956848</v>
      </c>
      <c r="F56" s="151">
        <v>9.7111196418237871</v>
      </c>
      <c r="G56" s="151">
        <v>9.2076597955299313</v>
      </c>
      <c r="H56" s="151">
        <v>9.4999174336807837</v>
      </c>
      <c r="I56" s="151">
        <v>8.8172851927513793</v>
      </c>
      <c r="J56" s="151">
        <v>8.8285612215473748</v>
      </c>
      <c r="K56" s="151">
        <v>13.581954340698823</v>
      </c>
      <c r="L56" s="151">
        <v>12.660884019386886</v>
      </c>
      <c r="M56" s="151">
        <v>13.20964589579112</v>
      </c>
      <c r="N56" s="151">
        <v>9.2654714172554762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1.4969713348037721</v>
      </c>
      <c r="C57" s="87">
        <v>1.9266934284051218</v>
      </c>
      <c r="D57" s="87">
        <v>0.36030248215658461</v>
      </c>
      <c r="E57" s="87">
        <v>0.36218401922212906</v>
      </c>
      <c r="F57" s="87">
        <v>0.31677261565193171</v>
      </c>
      <c r="G57" s="87">
        <v>0.34355363506888259</v>
      </c>
      <c r="H57" s="87">
        <v>0.6354137099805387</v>
      </c>
      <c r="I57" s="87">
        <v>0.57161526100349047</v>
      </c>
      <c r="J57" s="87">
        <v>0.5693753244822598</v>
      </c>
      <c r="K57" s="87">
        <v>1.80376466515647</v>
      </c>
      <c r="L57" s="87">
        <v>2.2045856779337796</v>
      </c>
      <c r="M57" s="87">
        <v>1.7011628393544787</v>
      </c>
      <c r="N57" s="87">
        <v>0.94287426615182546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5.877498216189133E-2</v>
      </c>
      <c r="C60" s="87">
        <v>5.3346563000948886E-2</v>
      </c>
      <c r="D60" s="87">
        <v>7.3153554960383935E-2</v>
      </c>
      <c r="E60" s="87">
        <v>8.9475574562002849E-2</v>
      </c>
      <c r="F60" s="87">
        <v>0.11255515418943365</v>
      </c>
      <c r="G60" s="87">
        <v>0.11256492882083452</v>
      </c>
      <c r="H60" s="87">
        <v>0.10783274329340332</v>
      </c>
      <c r="I60" s="87">
        <v>9.3903486827426205E-2</v>
      </c>
      <c r="J60" s="87">
        <v>9.4399523346174838E-2</v>
      </c>
      <c r="K60" s="87">
        <v>8.2031666185499216E-2</v>
      </c>
      <c r="L60" s="87">
        <v>0.17357697508536815</v>
      </c>
      <c r="M60" s="87">
        <v>7.6715974473748949E-2</v>
      </c>
      <c r="N60" s="87">
        <v>8.3744045308083784E-2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3.1681421163123789</v>
      </c>
      <c r="C61" s="87">
        <v>4.8907416848056746</v>
      </c>
      <c r="D61" s="87">
        <v>3.0294012411545888</v>
      </c>
      <c r="E61" s="87">
        <v>3.1531703439550136</v>
      </c>
      <c r="F61" s="87">
        <v>2.6711925679623478</v>
      </c>
      <c r="G61" s="87">
        <v>2.2006935698192436</v>
      </c>
      <c r="H61" s="87">
        <v>2.4896126723537102</v>
      </c>
      <c r="I61" s="87">
        <v>1.9154060315202484</v>
      </c>
      <c r="J61" s="87">
        <v>2.2319894179714859</v>
      </c>
      <c r="K61" s="87">
        <v>5.7382896158042449</v>
      </c>
      <c r="L61" s="87">
        <v>0</v>
      </c>
      <c r="M61" s="87">
        <v>3.6423940370242684</v>
      </c>
      <c r="N61" s="87">
        <v>1.3865744180482527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0.113525098403829</v>
      </c>
      <c r="C62" s="87">
        <v>0.1714309951134653</v>
      </c>
      <c r="D62" s="87">
        <v>0.11268852373930506</v>
      </c>
      <c r="E62" s="87">
        <v>5.3920961262168575E-2</v>
      </c>
      <c r="F62" s="87">
        <v>0</v>
      </c>
      <c r="G62" s="87">
        <v>5.2572074930568466E-2</v>
      </c>
      <c r="H62" s="87">
        <v>5.2083312974240188E-2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4.4452980843036709</v>
      </c>
      <c r="C63" s="87">
        <v>4.037257344201775</v>
      </c>
      <c r="D63" s="87">
        <v>5.6221379890361423</v>
      </c>
      <c r="E63" s="87">
        <v>5.949927854294371</v>
      </c>
      <c r="F63" s="87">
        <v>6.5894819742308961</v>
      </c>
      <c r="G63" s="87">
        <v>6.4774912604027648</v>
      </c>
      <c r="H63" s="87">
        <v>6.194141357392442</v>
      </c>
      <c r="I63" s="87">
        <v>6.2112891287722602</v>
      </c>
      <c r="J63" s="87">
        <v>5.887043613230091</v>
      </c>
      <c r="K63" s="87">
        <v>5.8719701750228186</v>
      </c>
      <c r="L63" s="87">
        <v>10.224705711919357</v>
      </c>
      <c r="M63" s="87">
        <v>7.6320875804689043</v>
      </c>
      <c r="N63" s="87">
        <v>6.7482855875210426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2.1117329789177332E-2</v>
      </c>
      <c r="G66" s="87">
        <v>2.0784326487638002E-2</v>
      </c>
      <c r="H66" s="87">
        <v>2.0833637686448955E-2</v>
      </c>
      <c r="I66" s="87">
        <v>2.5071284627953577E-2</v>
      </c>
      <c r="J66" s="87">
        <v>4.5753342517363571E-2</v>
      </c>
      <c r="K66" s="87">
        <v>8.5898218529790182E-2</v>
      </c>
      <c r="L66" s="87">
        <v>5.8015654448380201E-2</v>
      </c>
      <c r="M66" s="87">
        <v>0.15728546446971875</v>
      </c>
      <c r="N66" s="87">
        <v>0.10399310022627349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2.2835975292304318</v>
      </c>
      <c r="C67" s="148">
        <v>2.0139627133360762</v>
      </c>
      <c r="D67" s="148">
        <v>2.5488610681092316</v>
      </c>
      <c r="E67" s="148">
        <v>2.3916157035396362</v>
      </c>
      <c r="F67" s="148">
        <v>2.5059697377501879</v>
      </c>
      <c r="G67" s="148">
        <v>2.6135862992332717</v>
      </c>
      <c r="H67" s="148">
        <v>2.6700830851161728</v>
      </c>
      <c r="I67" s="148">
        <v>2.5562480078869889</v>
      </c>
      <c r="J67" s="148">
        <v>4.8398594001990869</v>
      </c>
      <c r="K67" s="148">
        <v>1.1469593377008012</v>
      </c>
      <c r="L67" s="148">
        <v>0.60103821801943091</v>
      </c>
      <c r="M67" s="148">
        <v>8.7040081656735643E-2</v>
      </c>
      <c r="N67" s="148">
        <v>0.44007176490623356</v>
      </c>
      <c r="O67" s="148">
        <v>0</v>
      </c>
      <c r="P67" s="148">
        <v>0</v>
      </c>
      <c r="Q67" s="148">
        <v>0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85.965992574111226</v>
      </c>
      <c r="C70" s="96">
        <v>90.77038716797793</v>
      </c>
      <c r="D70" s="96">
        <v>76.159851748147787</v>
      </c>
      <c r="E70" s="96">
        <v>79.50873899914852</v>
      </c>
      <c r="F70" s="96">
        <v>83.868327416056403</v>
      </c>
      <c r="G70" s="96">
        <v>122.81737089109501</v>
      </c>
      <c r="H70" s="96">
        <v>141.23536309747863</v>
      </c>
      <c r="I70" s="96">
        <v>142.65335767343981</v>
      </c>
      <c r="J70" s="96">
        <v>140.92353706457595</v>
      </c>
      <c r="K70" s="96">
        <v>147.41006295051665</v>
      </c>
      <c r="L70" s="96">
        <v>204.62087394192559</v>
      </c>
      <c r="M70" s="96">
        <v>214.13332377140409</v>
      </c>
      <c r="N70" s="96">
        <v>184.0306321099437</v>
      </c>
      <c r="O70" s="96">
        <v>214.25674077993855</v>
      </c>
      <c r="P70" s="96">
        <v>225.66735521230589</v>
      </c>
      <c r="Q70" s="96">
        <v>225.89354009612015</v>
      </c>
    </row>
    <row r="71" spans="1:17" x14ac:dyDescent="0.25">
      <c r="A71" s="132" t="s">
        <v>83</v>
      </c>
      <c r="B71" s="160">
        <v>0.1624978883541251</v>
      </c>
      <c r="C71" s="160">
        <v>0.17157943272936463</v>
      </c>
      <c r="D71" s="160">
        <v>0.14396175412932094</v>
      </c>
      <c r="E71" s="160">
        <v>0.1502920143907206</v>
      </c>
      <c r="F71" s="160">
        <v>0.15853276041863276</v>
      </c>
      <c r="G71" s="160">
        <v>0.2321564938112349</v>
      </c>
      <c r="H71" s="160">
        <v>0.26697124731599903</v>
      </c>
      <c r="I71" s="160">
        <v>0.26965162262944237</v>
      </c>
      <c r="J71" s="160">
        <v>0.26638181572376979</v>
      </c>
      <c r="K71" s="160">
        <v>0.27864302190144569</v>
      </c>
      <c r="L71" s="160">
        <v>0.38678620385931456</v>
      </c>
      <c r="M71" s="160">
        <v>0.40476718638600639</v>
      </c>
      <c r="N71" s="160">
        <v>0.3478653385472163</v>
      </c>
      <c r="O71" s="160">
        <v>0.40500047634955266</v>
      </c>
      <c r="P71" s="160">
        <v>0.4265694793304034</v>
      </c>
      <c r="Q71" s="160">
        <v>0.42699702707221254</v>
      </c>
    </row>
    <row r="72" spans="1:17" x14ac:dyDescent="0.25">
      <c r="A72" s="76" t="s">
        <v>82</v>
      </c>
      <c r="B72" s="159">
        <v>8.4186445712201075E-2</v>
      </c>
      <c r="C72" s="159">
        <v>8.8891386498034006E-2</v>
      </c>
      <c r="D72" s="159">
        <v>7.4583297797873524E-2</v>
      </c>
      <c r="E72" s="159">
        <v>7.7862861103207379E-2</v>
      </c>
      <c r="F72" s="159">
        <v>8.2132203462875364E-2</v>
      </c>
      <c r="G72" s="159">
        <v>0.12027497871469002</v>
      </c>
      <c r="H72" s="159">
        <v>0.13831170759528466</v>
      </c>
      <c r="I72" s="159">
        <v>0.13970034884532828</v>
      </c>
      <c r="J72" s="159">
        <v>0.13800633654558753</v>
      </c>
      <c r="K72" s="159">
        <v>0.14435858751141872</v>
      </c>
      <c r="L72" s="159">
        <v>0.20038510089724448</v>
      </c>
      <c r="M72" s="159">
        <v>0.20970063739231892</v>
      </c>
      <c r="N72" s="159">
        <v>0.18022108924234673</v>
      </c>
      <c r="O72" s="159">
        <v>0.20982149959582327</v>
      </c>
      <c r="P72" s="159">
        <v>0.22099590756447671</v>
      </c>
      <c r="Q72" s="159">
        <v>0.22121741028749517</v>
      </c>
    </row>
    <row r="73" spans="1:17" x14ac:dyDescent="0.25">
      <c r="A73" s="76" t="s">
        <v>81</v>
      </c>
      <c r="B73" s="159">
        <v>1.9864864881241107</v>
      </c>
      <c r="C73" s="159">
        <v>2.0975055627437036</v>
      </c>
      <c r="D73" s="159">
        <v>1.7598879731982788</v>
      </c>
      <c r="E73" s="159">
        <v>1.83727344942167</v>
      </c>
      <c r="F73" s="159">
        <v>1.9380140239750769</v>
      </c>
      <c r="G73" s="159">
        <v>2.8380414216907552</v>
      </c>
      <c r="H73" s="159">
        <v>3.263641028707617</v>
      </c>
      <c r="I73" s="159">
        <v>3.2964077889233132</v>
      </c>
      <c r="J73" s="159">
        <v>3.2564354095731378</v>
      </c>
      <c r="K73" s="159">
        <v>3.4063248675024469</v>
      </c>
      <c r="L73" s="159">
        <v>4.7283418605718843</v>
      </c>
      <c r="M73" s="159">
        <v>4.9481538174794606</v>
      </c>
      <c r="N73" s="159">
        <v>4.2525463051238619</v>
      </c>
      <c r="O73" s="159">
        <v>4.951005715218523</v>
      </c>
      <c r="P73" s="159">
        <v>5.2146801138075984</v>
      </c>
      <c r="Q73" s="159">
        <v>5.219906752878015</v>
      </c>
    </row>
    <row r="74" spans="1:17" x14ac:dyDescent="0.25">
      <c r="A74" s="76" t="s">
        <v>80</v>
      </c>
      <c r="B74" s="159">
        <v>5.4165962784708352E-2</v>
      </c>
      <c r="C74" s="159">
        <v>5.7193144243121538E-2</v>
      </c>
      <c r="D74" s="159">
        <v>4.7987251376440304E-2</v>
      </c>
      <c r="E74" s="159">
        <v>5.0097338130240185E-2</v>
      </c>
      <c r="F74" s="159">
        <v>5.2844253472877578E-2</v>
      </c>
      <c r="G74" s="159">
        <v>7.7385497937078288E-2</v>
      </c>
      <c r="H74" s="159">
        <v>8.8990415771999662E-2</v>
      </c>
      <c r="I74" s="159">
        <v>8.9883874209814113E-2</v>
      </c>
      <c r="J74" s="159">
        <v>8.8793938574589906E-2</v>
      </c>
      <c r="K74" s="159">
        <v>9.2881007300481891E-2</v>
      </c>
      <c r="L74" s="159">
        <v>0.1289287346197715</v>
      </c>
      <c r="M74" s="159">
        <v>0.13492239546200213</v>
      </c>
      <c r="N74" s="159">
        <v>0.11595511284907208</v>
      </c>
      <c r="O74" s="159">
        <v>0.13500015878318419</v>
      </c>
      <c r="P74" s="159">
        <v>0.14218982644346778</v>
      </c>
      <c r="Q74" s="159">
        <v>0.14233234235740416</v>
      </c>
    </row>
    <row r="75" spans="1:17" x14ac:dyDescent="0.25">
      <c r="A75" s="129" t="s">
        <v>79</v>
      </c>
      <c r="B75" s="158">
        <v>0.1083319255694167</v>
      </c>
      <c r="C75" s="158">
        <v>0.11438628848624308</v>
      </c>
      <c r="D75" s="158">
        <v>9.5974502752880608E-2</v>
      </c>
      <c r="E75" s="158">
        <v>0.10019467626048037</v>
      </c>
      <c r="F75" s="158">
        <v>0.10568850694575516</v>
      </c>
      <c r="G75" s="158">
        <v>0.1547709958741566</v>
      </c>
      <c r="H75" s="158">
        <v>0.17798083154399932</v>
      </c>
      <c r="I75" s="158">
        <v>0.17976774841962823</v>
      </c>
      <c r="J75" s="158">
        <v>0.17758787714917981</v>
      </c>
      <c r="K75" s="158">
        <v>0.18576201460096381</v>
      </c>
      <c r="L75" s="158">
        <v>0.257857469239543</v>
      </c>
      <c r="M75" s="158">
        <v>0.26984479092400426</v>
      </c>
      <c r="N75" s="158">
        <v>0.23191022569814418</v>
      </c>
      <c r="O75" s="158">
        <v>0.27000031756636839</v>
      </c>
      <c r="P75" s="158">
        <v>0.28437965288693556</v>
      </c>
      <c r="Q75" s="158">
        <v>0.28466468471480832</v>
      </c>
    </row>
    <row r="76" spans="1:17" x14ac:dyDescent="0.25">
      <c r="A76" s="92" t="s">
        <v>125</v>
      </c>
      <c r="B76" s="91">
        <v>2.1666385113883344E-2</v>
      </c>
      <c r="C76" s="91">
        <v>2.2877257697248615E-2</v>
      </c>
      <c r="D76" s="91">
        <v>1.9194900550576124E-2</v>
      </c>
      <c r="E76" s="91">
        <v>2.0038935252096074E-2</v>
      </c>
      <c r="F76" s="91">
        <v>2.1137701389151033E-2</v>
      </c>
      <c r="G76" s="91">
        <v>3.0954199174831318E-2</v>
      </c>
      <c r="H76" s="91">
        <v>3.5596166308799866E-2</v>
      </c>
      <c r="I76" s="91">
        <v>3.5953549683925647E-2</v>
      </c>
      <c r="J76" s="91">
        <v>3.5517575429835968E-2</v>
      </c>
      <c r="K76" s="91">
        <v>3.7152402920192756E-2</v>
      </c>
      <c r="L76" s="91">
        <v>5.1571493847908607E-2</v>
      </c>
      <c r="M76" s="91">
        <v>5.396895818480086E-2</v>
      </c>
      <c r="N76" s="91">
        <v>4.638204513962884E-2</v>
      </c>
      <c r="O76" s="91">
        <v>5.4000063513273674E-2</v>
      </c>
      <c r="P76" s="91">
        <v>5.6875930577387122E-2</v>
      </c>
      <c r="Q76" s="91">
        <v>5.6932936942961657E-2</v>
      </c>
    </row>
    <row r="77" spans="1:17" x14ac:dyDescent="0.25">
      <c r="A77" s="92" t="s">
        <v>26</v>
      </c>
      <c r="B77" s="91">
        <v>3.2499577670825008E-2</v>
      </c>
      <c r="C77" s="91">
        <v>3.431588654587292E-2</v>
      </c>
      <c r="D77" s="91">
        <v>2.879235082586418E-2</v>
      </c>
      <c r="E77" s="91">
        <v>3.0058402878144107E-2</v>
      </c>
      <c r="F77" s="91">
        <v>3.1706552083726545E-2</v>
      </c>
      <c r="G77" s="91">
        <v>4.643129876224697E-2</v>
      </c>
      <c r="H77" s="91">
        <v>5.3394249463199803E-2</v>
      </c>
      <c r="I77" s="91">
        <v>5.3930324525888459E-2</v>
      </c>
      <c r="J77" s="91">
        <v>5.3276363144753938E-2</v>
      </c>
      <c r="K77" s="91">
        <v>5.5728604380289135E-2</v>
      </c>
      <c r="L77" s="91">
        <v>7.7357240771862901E-2</v>
      </c>
      <c r="M77" s="91">
        <v>8.0953437277201265E-2</v>
      </c>
      <c r="N77" s="91">
        <v>6.9573067709443243E-2</v>
      </c>
      <c r="O77" s="91">
        <v>8.1000095269910505E-2</v>
      </c>
      <c r="P77" s="91">
        <v>8.5313895866080666E-2</v>
      </c>
      <c r="Q77" s="91">
        <v>8.5399405414442506E-2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5.4165962784708352E-2</v>
      </c>
      <c r="C79" s="157">
        <v>5.7193144243121538E-2</v>
      </c>
      <c r="D79" s="157">
        <v>4.7987251376440304E-2</v>
      </c>
      <c r="E79" s="157">
        <v>5.0097338130240192E-2</v>
      </c>
      <c r="F79" s="157">
        <v>5.2844253472877585E-2</v>
      </c>
      <c r="G79" s="157">
        <v>7.7385497937078301E-2</v>
      </c>
      <c r="H79" s="157">
        <v>8.8990415771999648E-2</v>
      </c>
      <c r="I79" s="157">
        <v>8.9883874209814113E-2</v>
      </c>
      <c r="J79" s="157">
        <v>8.8793938574589906E-2</v>
      </c>
      <c r="K79" s="157">
        <v>9.2881007300481905E-2</v>
      </c>
      <c r="L79" s="157">
        <v>0.12892873461977147</v>
      </c>
      <c r="M79" s="157">
        <v>0.13492239546200213</v>
      </c>
      <c r="N79" s="157">
        <v>0.11595511284907209</v>
      </c>
      <c r="O79" s="157">
        <v>0.13500015878318422</v>
      </c>
      <c r="P79" s="157">
        <v>0.14218982644346778</v>
      </c>
      <c r="Q79" s="157">
        <v>0.14233234235740416</v>
      </c>
    </row>
    <row r="80" spans="1:17" x14ac:dyDescent="0.25">
      <c r="A80" s="156" t="s">
        <v>149</v>
      </c>
      <c r="B80" s="204">
        <v>24.007010780523917</v>
      </c>
      <c r="C80" s="204">
        <v>25.34869426901983</v>
      </c>
      <c r="D80" s="204">
        <v>21.268531045979014</v>
      </c>
      <c r="E80" s="204">
        <v>22.203747053264966</v>
      </c>
      <c r="F80" s="204">
        <v>23.421213204582038</v>
      </c>
      <c r="G80" s="204">
        <v>34.298190002008525</v>
      </c>
      <c r="H80" s="204">
        <v>39.441630148681284</v>
      </c>
      <c r="I80" s="204">
        <v>39.837621750156458</v>
      </c>
      <c r="J80" s="204">
        <v>39.354549074998701</v>
      </c>
      <c r="K80" s="204">
        <v>41.165987438112786</v>
      </c>
      <c r="L80" s="204">
        <v>57.142776806876377</v>
      </c>
      <c r="M80" s="204">
        <v>59.79923988916569</v>
      </c>
      <c r="N80" s="204">
        <v>51.392710497715356</v>
      </c>
      <c r="O80" s="204">
        <v>59.833705535006189</v>
      </c>
      <c r="P80" s="204">
        <v>63.020253325448849</v>
      </c>
      <c r="Q80" s="204">
        <v>63.083418104700826</v>
      </c>
    </row>
    <row r="81" spans="1:17" x14ac:dyDescent="0.25">
      <c r="A81" s="152" t="s">
        <v>166</v>
      </c>
      <c r="B81" s="151">
        <v>15.374402727469638</v>
      </c>
      <c r="C81" s="151">
        <v>16.136228943031735</v>
      </c>
      <c r="D81" s="151">
        <v>13.576072329350719</v>
      </c>
      <c r="E81" s="151">
        <v>14.275210100593577</v>
      </c>
      <c r="F81" s="151">
        <v>15.039274430618693</v>
      </c>
      <c r="G81" s="151">
        <v>21.982069773624211</v>
      </c>
      <c r="H81" s="151">
        <v>25.222383675299398</v>
      </c>
      <c r="I81" s="151">
        <v>25.44611294571185</v>
      </c>
      <c r="J81" s="151">
        <v>25.03434424062803</v>
      </c>
      <c r="K81" s="151">
        <v>25.995306318382717</v>
      </c>
      <c r="L81" s="151">
        <v>36.357814536411993</v>
      </c>
      <c r="M81" s="151">
        <v>37.665308256124952</v>
      </c>
      <c r="N81" s="151">
        <v>32.373664944199376</v>
      </c>
      <c r="O81" s="151">
        <v>37.544055181902991</v>
      </c>
      <c r="P81" s="151">
        <v>39.49385960432442</v>
      </c>
      <c r="Q81" s="151">
        <v>39.594842978577923</v>
      </c>
    </row>
    <row r="82" spans="1:17" x14ac:dyDescent="0.25">
      <c r="A82" s="154" t="s">
        <v>30</v>
      </c>
      <c r="B82" s="153">
        <v>1.2896211672231852</v>
      </c>
      <c r="C82" s="153">
        <v>1.105364463788</v>
      </c>
      <c r="D82" s="153">
        <v>1.0252186337992901</v>
      </c>
      <c r="E82" s="153">
        <v>1.3391761251823631</v>
      </c>
      <c r="F82" s="153">
        <v>1.3634795888890296</v>
      </c>
      <c r="G82" s="153">
        <v>1.8873472957340174</v>
      </c>
      <c r="H82" s="153">
        <v>2.0225604818868335</v>
      </c>
      <c r="I82" s="153">
        <v>1.9652301595127419</v>
      </c>
      <c r="J82" s="153">
        <v>1.6697995108653507</v>
      </c>
      <c r="K82" s="153">
        <v>1.2431423861915616</v>
      </c>
      <c r="L82" s="153">
        <v>2.4455076740753654</v>
      </c>
      <c r="M82" s="153">
        <v>1.552051381163736</v>
      </c>
      <c r="N82" s="153">
        <v>1.3425906200417155</v>
      </c>
      <c r="O82" s="153">
        <v>1.1767309215767192</v>
      </c>
      <c r="P82" s="153">
        <v>1.1086909014372086</v>
      </c>
      <c r="Q82" s="153">
        <v>1.2713782991142482</v>
      </c>
    </row>
    <row r="83" spans="1:17" x14ac:dyDescent="0.25">
      <c r="A83" s="154" t="s">
        <v>125</v>
      </c>
      <c r="B83" s="153">
        <v>0.29439542898687709</v>
      </c>
      <c r="C83" s="153">
        <v>0.24833564009157788</v>
      </c>
      <c r="D83" s="153">
        <v>0.27780775471623953</v>
      </c>
      <c r="E83" s="153">
        <v>0.35023178377858694</v>
      </c>
      <c r="F83" s="153">
        <v>0.43606589111970778</v>
      </c>
      <c r="G83" s="153">
        <v>0.6336206124296323</v>
      </c>
      <c r="H83" s="153">
        <v>0.72183812927768154</v>
      </c>
      <c r="I83" s="153">
        <v>0.62857012577828542</v>
      </c>
      <c r="J83" s="153">
        <v>0.68981017095809749</v>
      </c>
      <c r="K83" s="153">
        <v>0.35805055561561688</v>
      </c>
      <c r="L83" s="153">
        <v>0.56820805773160377</v>
      </c>
      <c r="M83" s="153">
        <v>0.35558108937243149</v>
      </c>
      <c r="N83" s="153">
        <v>0.37895481260050506</v>
      </c>
      <c r="O83" s="153">
        <v>0.34998776681820748</v>
      </c>
      <c r="P83" s="153">
        <v>0.47277694776435891</v>
      </c>
      <c r="Q83" s="153">
        <v>0.59792481395473951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13.790386131259575</v>
      </c>
      <c r="C85" s="153">
        <v>14.782528839152157</v>
      </c>
      <c r="D85" s="153">
        <v>12.273045940835189</v>
      </c>
      <c r="E85" s="153">
        <v>12.585802191632627</v>
      </c>
      <c r="F85" s="153">
        <v>13.239728950609956</v>
      </c>
      <c r="G85" s="153">
        <v>19.461101865460559</v>
      </c>
      <c r="H85" s="153">
        <v>22.477985064134881</v>
      </c>
      <c r="I85" s="153">
        <v>22.852312660420822</v>
      </c>
      <c r="J85" s="153">
        <v>22.67473455880458</v>
      </c>
      <c r="K85" s="153">
        <v>24.39411337657554</v>
      </c>
      <c r="L85" s="153">
        <v>33.344098804605025</v>
      </c>
      <c r="M85" s="153">
        <v>35.757675785588788</v>
      </c>
      <c r="N85" s="153">
        <v>30.652119511557157</v>
      </c>
      <c r="O85" s="153">
        <v>36.017336493508061</v>
      </c>
      <c r="P85" s="153">
        <v>37.912391755122854</v>
      </c>
      <c r="Q85" s="153">
        <v>37.725539865508935</v>
      </c>
    </row>
    <row r="86" spans="1:17" x14ac:dyDescent="0.25">
      <c r="A86" s="152" t="s">
        <v>165</v>
      </c>
      <c r="B86" s="151">
        <v>8.6326080530542786</v>
      </c>
      <c r="C86" s="151">
        <v>9.2124653259880951</v>
      </c>
      <c r="D86" s="151">
        <v>7.6924587166282947</v>
      </c>
      <c r="E86" s="151">
        <v>7.9285369526713891</v>
      </c>
      <c r="F86" s="151">
        <v>8.3819387739633431</v>
      </c>
      <c r="G86" s="151">
        <v>12.31612022838431</v>
      </c>
      <c r="H86" s="151">
        <v>14.21924647338189</v>
      </c>
      <c r="I86" s="151">
        <v>14.391508804444612</v>
      </c>
      <c r="J86" s="151">
        <v>14.320204834370672</v>
      </c>
      <c r="K86" s="151">
        <v>15.170681119730068</v>
      </c>
      <c r="L86" s="151">
        <v>20.784962270464383</v>
      </c>
      <c r="M86" s="151">
        <v>22.133931633040742</v>
      </c>
      <c r="N86" s="151">
        <v>19.019045553515983</v>
      </c>
      <c r="O86" s="151">
        <v>22.289650353103198</v>
      </c>
      <c r="P86" s="151">
        <v>23.526393721124425</v>
      </c>
      <c r="Q86" s="151">
        <v>23.4885751261229</v>
      </c>
    </row>
    <row r="87" spans="1:17" x14ac:dyDescent="0.25">
      <c r="A87" s="156" t="s">
        <v>148</v>
      </c>
      <c r="B87" s="206">
        <v>39.754240218878543</v>
      </c>
      <c r="C87" s="206">
        <v>41.975991530901148</v>
      </c>
      <c r="D87" s="206">
        <v>35.219474012585664</v>
      </c>
      <c r="E87" s="206">
        <v>36.768138365265017</v>
      </c>
      <c r="F87" s="206">
        <v>38.784192853692915</v>
      </c>
      <c r="G87" s="206">
        <v>56.795845883434438</v>
      </c>
      <c r="H87" s="206">
        <v>65.313089325843166</v>
      </c>
      <c r="I87" s="206">
        <v>65.968828826009229</v>
      </c>
      <c r="J87" s="206">
        <v>65.168888035922322</v>
      </c>
      <c r="K87" s="206">
        <v>68.168526620137513</v>
      </c>
      <c r="L87" s="206">
        <v>94.625178316546311</v>
      </c>
      <c r="M87" s="206">
        <v>99.024129625869108</v>
      </c>
      <c r="N87" s="206">
        <v>85.103396557931276</v>
      </c>
      <c r="O87" s="206">
        <v>99.081202769067488</v>
      </c>
      <c r="P87" s="206">
        <v>104.35794411301544</v>
      </c>
      <c r="Q87" s="206">
        <v>104.46254138381735</v>
      </c>
    </row>
    <row r="88" spans="1:17" x14ac:dyDescent="0.25">
      <c r="A88" s="152" t="s">
        <v>164</v>
      </c>
      <c r="B88" s="151">
        <v>9.0997168766658181</v>
      </c>
      <c r="C88" s="151">
        <v>17.860465851750302</v>
      </c>
      <c r="D88" s="151">
        <v>4.2717113817449821</v>
      </c>
      <c r="E88" s="151">
        <v>7.1051637930968745</v>
      </c>
      <c r="F88" s="151">
        <v>6.2573942373602591</v>
      </c>
      <c r="G88" s="151">
        <v>6.6614369146353649</v>
      </c>
      <c r="H88" s="151">
        <v>8.5272172018801928</v>
      </c>
      <c r="I88" s="151">
        <v>7.6771071029278097</v>
      </c>
      <c r="J88" s="151">
        <v>5.8852824911034407</v>
      </c>
      <c r="K88" s="151">
        <v>49.303020942187445</v>
      </c>
      <c r="L88" s="151">
        <v>80.690267040175385</v>
      </c>
      <c r="M88" s="151">
        <v>97.031552891462979</v>
      </c>
      <c r="N88" s="151">
        <v>73.250222736316147</v>
      </c>
      <c r="O88" s="151">
        <v>70.154874988519254</v>
      </c>
      <c r="P88" s="151">
        <v>70.173913702993417</v>
      </c>
      <c r="Q88" s="151">
        <v>68.443494695241512</v>
      </c>
    </row>
    <row r="89" spans="1:17" x14ac:dyDescent="0.25">
      <c r="A89" s="154" t="s">
        <v>30</v>
      </c>
      <c r="B89" s="205">
        <v>2.135539078223474</v>
      </c>
      <c r="C89" s="205">
        <v>1.8304204894384213</v>
      </c>
      <c r="D89" s="205">
        <v>1.6977035674092369</v>
      </c>
      <c r="E89" s="205">
        <v>2.2175992614239499</v>
      </c>
      <c r="F89" s="205">
        <v>2.2578444107754647</v>
      </c>
      <c r="G89" s="205">
        <v>3.1253394459226187</v>
      </c>
      <c r="H89" s="205">
        <v>3.3492447680895832</v>
      </c>
      <c r="I89" s="205">
        <v>3.2543090250134661</v>
      </c>
      <c r="J89" s="205">
        <v>2.765092725586654</v>
      </c>
      <c r="K89" s="205">
        <v>2.0585728685148159</v>
      </c>
      <c r="L89" s="205">
        <v>4.0496211886226918</v>
      </c>
      <c r="M89" s="205">
        <v>2.5701085404968889</v>
      </c>
      <c r="N89" s="205">
        <v>2.2232534701093116</v>
      </c>
      <c r="O89" s="205">
        <v>1.9485992719799301</v>
      </c>
      <c r="P89" s="205">
        <v>1.8359288804075726</v>
      </c>
      <c r="Q89" s="205">
        <v>2.1053299294163121</v>
      </c>
    </row>
    <row r="90" spans="1:17" x14ac:dyDescent="0.25">
      <c r="A90" s="154" t="s">
        <v>125</v>
      </c>
      <c r="B90" s="205">
        <v>0.14556293271171228</v>
      </c>
      <c r="C90" s="205">
        <v>0.26484382060951439</v>
      </c>
      <c r="D90" s="205">
        <v>5.6974557179016713E-2</v>
      </c>
      <c r="E90" s="205">
        <v>0.1323265266243511</v>
      </c>
      <c r="F90" s="205">
        <v>0.1275294986062242</v>
      </c>
      <c r="G90" s="205">
        <v>0.11149913845298765</v>
      </c>
      <c r="H90" s="205">
        <v>0.16110717327018678</v>
      </c>
      <c r="I90" s="205">
        <v>0.11839583585675698</v>
      </c>
      <c r="J90" s="205">
        <v>9.2119861973219017E-2</v>
      </c>
      <c r="K90" s="205">
        <v>0.68341099100963254</v>
      </c>
      <c r="L90" s="205">
        <v>1.2841306461216044</v>
      </c>
      <c r="M90" s="205">
        <v>0.93009343915747056</v>
      </c>
      <c r="N90" s="205">
        <v>0.86738897747098476</v>
      </c>
      <c r="O90" s="205">
        <v>0.6563958885218345</v>
      </c>
      <c r="P90" s="205">
        <v>0.8416955030435771</v>
      </c>
      <c r="Q90" s="205">
        <v>1.0350117129926466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6.8186148657306322</v>
      </c>
      <c r="C92" s="205">
        <v>15.765201541702366</v>
      </c>
      <c r="D92" s="205">
        <v>2.5170332571567284</v>
      </c>
      <c r="E92" s="205">
        <v>4.7552380050485734</v>
      </c>
      <c r="F92" s="205">
        <v>3.8720203279785701</v>
      </c>
      <c r="G92" s="205">
        <v>3.4245983302597587</v>
      </c>
      <c r="H92" s="205">
        <v>5.0168652605204223</v>
      </c>
      <c r="I92" s="205">
        <v>4.3044022420575869</v>
      </c>
      <c r="J92" s="205">
        <v>3.0280699035435679</v>
      </c>
      <c r="K92" s="205">
        <v>46.561037082662999</v>
      </c>
      <c r="L92" s="205">
        <v>75.356515205431094</v>
      </c>
      <c r="M92" s="205">
        <v>93.531350911808616</v>
      </c>
      <c r="N92" s="205">
        <v>70.159580288735853</v>
      </c>
      <c r="O92" s="205">
        <v>67.549879828017495</v>
      </c>
      <c r="P92" s="205">
        <v>67.496289319542271</v>
      </c>
      <c r="Q92" s="205">
        <v>65.303153052832556</v>
      </c>
    </row>
    <row r="93" spans="1:17" x14ac:dyDescent="0.25">
      <c r="A93" s="152" t="s">
        <v>163</v>
      </c>
      <c r="B93" s="151">
        <v>30.654523342212723</v>
      </c>
      <c r="C93" s="151">
        <v>24.115525679150846</v>
      </c>
      <c r="D93" s="151">
        <v>30.947762630840682</v>
      </c>
      <c r="E93" s="151">
        <v>29.662974572168142</v>
      </c>
      <c r="F93" s="151">
        <v>32.526798616332655</v>
      </c>
      <c r="G93" s="151">
        <v>50.134408968799072</v>
      </c>
      <c r="H93" s="151">
        <v>56.785872123962974</v>
      </c>
      <c r="I93" s="151">
        <v>58.291721723081423</v>
      </c>
      <c r="J93" s="151">
        <v>59.283605544818876</v>
      </c>
      <c r="K93" s="151">
        <v>18.865505677950072</v>
      </c>
      <c r="L93" s="151">
        <v>13.934911276370933</v>
      </c>
      <c r="M93" s="151">
        <v>1.9925767344061218</v>
      </c>
      <c r="N93" s="151">
        <v>11.853173821615128</v>
      </c>
      <c r="O93" s="151">
        <v>28.926327780548235</v>
      </c>
      <c r="P93" s="151">
        <v>34.184030410022011</v>
      </c>
      <c r="Q93" s="151">
        <v>36.019046688575848</v>
      </c>
    </row>
    <row r="94" spans="1:17" x14ac:dyDescent="0.25">
      <c r="A94" s="156" t="s">
        <v>147</v>
      </c>
      <c r="B94" s="206">
        <v>19.809072864164218</v>
      </c>
      <c r="C94" s="206">
        <v>20.916145553356476</v>
      </c>
      <c r="D94" s="206">
        <v>17.549451910328301</v>
      </c>
      <c r="E94" s="206">
        <v>18.321133241312218</v>
      </c>
      <c r="F94" s="206">
        <v>19.325709609506241</v>
      </c>
      <c r="G94" s="206">
        <v>28.300705617624129</v>
      </c>
      <c r="H94" s="206">
        <v>32.544748392019244</v>
      </c>
      <c r="I94" s="206">
        <v>32.871495714246592</v>
      </c>
      <c r="J94" s="206">
        <v>32.472894576088649</v>
      </c>
      <c r="K94" s="206">
        <v>33.967579393449569</v>
      </c>
      <c r="L94" s="206">
        <v>47.150619449315116</v>
      </c>
      <c r="M94" s="206">
        <v>49.342565428725493</v>
      </c>
      <c r="N94" s="206">
        <v>42.40602698283643</v>
      </c>
      <c r="O94" s="206">
        <v>49.371004308351395</v>
      </c>
      <c r="P94" s="206">
        <v>52.000342793808663</v>
      </c>
      <c r="Q94" s="206">
        <v>52.052462390292014</v>
      </c>
    </row>
    <row r="95" spans="1:17" x14ac:dyDescent="0.25">
      <c r="A95" s="152" t="s">
        <v>162</v>
      </c>
      <c r="B95" s="151">
        <v>7.1779557180075466</v>
      </c>
      <c r="C95" s="151">
        <v>7.8921992682322095</v>
      </c>
      <c r="D95" s="151">
        <v>6.231914268976996</v>
      </c>
      <c r="E95" s="151">
        <v>6.6264247565305432</v>
      </c>
      <c r="F95" s="151">
        <v>6.9485528357475941</v>
      </c>
      <c r="G95" s="151">
        <v>10.005366476279093</v>
      </c>
      <c r="H95" s="151">
        <v>11.526920521081014</v>
      </c>
      <c r="I95" s="151">
        <v>11.574858654463029</v>
      </c>
      <c r="J95" s="151">
        <v>9.4798460021846545</v>
      </c>
      <c r="K95" s="151">
        <v>13.58727738267468</v>
      </c>
      <c r="L95" s="151">
        <v>19.266880005802467</v>
      </c>
      <c r="M95" s="151">
        <v>20.632675571733223</v>
      </c>
      <c r="N95" s="151">
        <v>17.327889649889592</v>
      </c>
      <c r="O95" s="151">
        <v>19.279201016497368</v>
      </c>
      <c r="P95" s="151">
        <v>20.117859739722945</v>
      </c>
      <c r="Q95" s="151">
        <v>20.045999965067036</v>
      </c>
    </row>
    <row r="96" spans="1:17" x14ac:dyDescent="0.25">
      <c r="A96" s="154" t="s">
        <v>30</v>
      </c>
      <c r="B96" s="153">
        <v>0.44659510588033663</v>
      </c>
      <c r="C96" s="153">
        <v>0.38278711011288075</v>
      </c>
      <c r="D96" s="153">
        <v>0.35503265295958786</v>
      </c>
      <c r="E96" s="153">
        <v>0.46375596075706521</v>
      </c>
      <c r="F96" s="153">
        <v>0.4721722369653012</v>
      </c>
      <c r="G96" s="153">
        <v>0.65358733773437583</v>
      </c>
      <c r="H96" s="153">
        <v>0.70041159025215705</v>
      </c>
      <c r="I96" s="153">
        <v>0.68055813092507411</v>
      </c>
      <c r="J96" s="153">
        <v>0.57825065864849223</v>
      </c>
      <c r="K96" s="153">
        <v>0.43049952939356007</v>
      </c>
      <c r="L96" s="153">
        <v>0.84687797191363334</v>
      </c>
      <c r="M96" s="153">
        <v>0.53747454564118846</v>
      </c>
      <c r="N96" s="153">
        <v>0.46493839846202623</v>
      </c>
      <c r="O96" s="153">
        <v>0.40750127546818693</v>
      </c>
      <c r="P96" s="153">
        <v>0.38393905365406078</v>
      </c>
      <c r="Q96" s="153">
        <v>0.44027761061758786</v>
      </c>
    </row>
    <row r="97" spans="1:17" x14ac:dyDescent="0.25">
      <c r="A97" s="154" t="s">
        <v>125</v>
      </c>
      <c r="B97" s="153">
        <v>0.14069666516275661</v>
      </c>
      <c r="C97" s="153">
        <v>0.1240683579825522</v>
      </c>
      <c r="D97" s="153">
        <v>0.13008224986780162</v>
      </c>
      <c r="E97" s="153">
        <v>0.16684885717546782</v>
      </c>
      <c r="F97" s="153">
        <v>0.20650563347301623</v>
      </c>
      <c r="G97" s="153">
        <v>0.29487742523396604</v>
      </c>
      <c r="H97" s="153">
        <v>0.33685545308192866</v>
      </c>
      <c r="I97" s="153">
        <v>0.29163434410445205</v>
      </c>
      <c r="J97" s="153">
        <v>0.26280893022933982</v>
      </c>
      <c r="K97" s="153">
        <v>0.19031837512808247</v>
      </c>
      <c r="L97" s="153">
        <v>0.30863112974223084</v>
      </c>
      <c r="M97" s="153">
        <v>0.19786289275310612</v>
      </c>
      <c r="N97" s="153">
        <v>0.20593217188105353</v>
      </c>
      <c r="O97" s="153">
        <v>0.18161534241967606</v>
      </c>
      <c r="P97" s="153">
        <v>0.24305592770996057</v>
      </c>
      <c r="Q97" s="153">
        <v>0.30588956372502207</v>
      </c>
    </row>
    <row r="98" spans="1:17" x14ac:dyDescent="0.25">
      <c r="A98" s="154" t="s">
        <v>26</v>
      </c>
      <c r="B98" s="153">
        <v>6.5906639469644537</v>
      </c>
      <c r="C98" s="153">
        <v>7.3853438001367762</v>
      </c>
      <c r="D98" s="153">
        <v>5.7467993661496068</v>
      </c>
      <c r="E98" s="153">
        <v>5.99581993859801</v>
      </c>
      <c r="F98" s="153">
        <v>6.2698749653092767</v>
      </c>
      <c r="G98" s="153">
        <v>9.0569017133107508</v>
      </c>
      <c r="H98" s="153">
        <v>10.489653477746929</v>
      </c>
      <c r="I98" s="153">
        <v>10.602666179433502</v>
      </c>
      <c r="J98" s="153">
        <v>8.6387864133068231</v>
      </c>
      <c r="K98" s="153">
        <v>12.966459478153038</v>
      </c>
      <c r="L98" s="153">
        <v>18.111370904146604</v>
      </c>
      <c r="M98" s="153">
        <v>19.897338133338927</v>
      </c>
      <c r="N98" s="153">
        <v>16.657019079546512</v>
      </c>
      <c r="O98" s="153">
        <v>18.690084398609503</v>
      </c>
      <c r="P98" s="153">
        <v>19.490864758358924</v>
      </c>
      <c r="Q98" s="153">
        <v>19.299832790724427</v>
      </c>
    </row>
    <row r="99" spans="1:17" x14ac:dyDescent="0.25">
      <c r="A99" s="152" t="s">
        <v>161</v>
      </c>
      <c r="B99" s="151">
        <v>11.495458142343397</v>
      </c>
      <c r="C99" s="151">
        <v>12.137906572232486</v>
      </c>
      <c r="D99" s="151">
        <v>10.184171224954442</v>
      </c>
      <c r="E99" s="151">
        <v>10.631987763385247</v>
      </c>
      <c r="F99" s="151">
        <v>11.214956268299616</v>
      </c>
      <c r="G99" s="151">
        <v>16.423261151950271</v>
      </c>
      <c r="H99" s="151">
        <v>18.886133412652232</v>
      </c>
      <c r="I99" s="151">
        <v>19.075749059560277</v>
      </c>
      <c r="J99" s="151">
        <v>18.844435724978407</v>
      </c>
      <c r="K99" s="151">
        <v>19.711820426513441</v>
      </c>
      <c r="L99" s="151">
        <v>27.362107049730035</v>
      </c>
      <c r="M99" s="151">
        <v>28.634121314576003</v>
      </c>
      <c r="N99" s="151">
        <v>24.608759405704156</v>
      </c>
      <c r="O99" s="151">
        <v>28.650624759870812</v>
      </c>
      <c r="P99" s="151">
        <v>30.176463485836972</v>
      </c>
      <c r="Q99" s="151">
        <v>30.20670915376288</v>
      </c>
    </row>
    <row r="100" spans="1:17" x14ac:dyDescent="0.25">
      <c r="A100" s="150" t="s">
        <v>33</v>
      </c>
      <c r="B100" s="87">
        <v>1.8538086748155085</v>
      </c>
      <c r="C100" s="87">
        <v>2.110753022892073</v>
      </c>
      <c r="D100" s="87">
        <v>0.39894632762114685</v>
      </c>
      <c r="E100" s="87">
        <v>0.40075604142167798</v>
      </c>
      <c r="F100" s="87">
        <v>0.36582713039915826</v>
      </c>
      <c r="G100" s="87">
        <v>0.6127801410709427</v>
      </c>
      <c r="H100" s="87">
        <v>1.2632223577411787</v>
      </c>
      <c r="I100" s="87">
        <v>1.2366606091500496</v>
      </c>
      <c r="J100" s="87">
        <v>1.2153233620227539</v>
      </c>
      <c r="K100" s="87">
        <v>2.6178474967119545</v>
      </c>
      <c r="L100" s="87">
        <v>4.7644468765023005</v>
      </c>
      <c r="M100" s="87">
        <v>3.6875555561595483</v>
      </c>
      <c r="N100" s="87">
        <v>2.5042401968180785</v>
      </c>
      <c r="O100" s="87">
        <v>0.59800791148545585</v>
      </c>
      <c r="P100" s="87">
        <v>0.62097803658008188</v>
      </c>
      <c r="Q100" s="87">
        <v>1.274425299012037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7.278534281895481E-2</v>
      </c>
      <c r="C103" s="87">
        <v>5.8442831358159808E-2</v>
      </c>
      <c r="D103" s="87">
        <v>8.0999558840656599E-2</v>
      </c>
      <c r="E103" s="87">
        <v>9.9004580992864452E-2</v>
      </c>
      <c r="F103" s="87">
        <v>0.12998512824100622</v>
      </c>
      <c r="G103" s="87">
        <v>0.20077666460621668</v>
      </c>
      <c r="H103" s="87">
        <v>0.21437487118268855</v>
      </c>
      <c r="I103" s="87">
        <v>0.20315542838631365</v>
      </c>
      <c r="J103" s="87">
        <v>0.20149441177616967</v>
      </c>
      <c r="K103" s="87">
        <v>0.11905455080870619</v>
      </c>
      <c r="L103" s="87">
        <v>0.37512639452202812</v>
      </c>
      <c r="M103" s="87">
        <v>0.16629473168142669</v>
      </c>
      <c r="N103" s="87">
        <v>0.22242117749227933</v>
      </c>
      <c r="O103" s="87">
        <v>0.22511649430099706</v>
      </c>
      <c r="P103" s="87">
        <v>0.29076690995703341</v>
      </c>
      <c r="Q103" s="87">
        <v>0.35163368446162013</v>
      </c>
    </row>
    <row r="104" spans="1:17" x14ac:dyDescent="0.25">
      <c r="A104" s="150" t="s">
        <v>29</v>
      </c>
      <c r="B104" s="87">
        <v>3.9233412168430877</v>
      </c>
      <c r="C104" s="87">
        <v>5.3579607649013177</v>
      </c>
      <c r="D104" s="87">
        <v>3.3543163311440449</v>
      </c>
      <c r="E104" s="87">
        <v>3.4889779722628753</v>
      </c>
      <c r="F104" s="87">
        <v>3.0848459229031375</v>
      </c>
      <c r="G104" s="87">
        <v>3.925271569015329</v>
      </c>
      <c r="H104" s="87">
        <v>4.9494279717843872</v>
      </c>
      <c r="I104" s="87">
        <v>4.1438837471749128</v>
      </c>
      <c r="J104" s="87">
        <v>4.7641490012144585</v>
      </c>
      <c r="K104" s="87">
        <v>8.3281191811340012</v>
      </c>
      <c r="L104" s="87">
        <v>0</v>
      </c>
      <c r="M104" s="87">
        <v>7.8954995125851459</v>
      </c>
      <c r="N104" s="87">
        <v>3.6826918691160277</v>
      </c>
      <c r="O104" s="87">
        <v>4.6161998829958497</v>
      </c>
      <c r="P104" s="87">
        <v>5.6650680079439448</v>
      </c>
      <c r="Q104" s="87">
        <v>6.2602624201005215</v>
      </c>
    </row>
    <row r="105" spans="1:17" x14ac:dyDescent="0.25">
      <c r="A105" s="150" t="s">
        <v>28</v>
      </c>
      <c r="B105" s="87">
        <v>0.14058640091320748</v>
      </c>
      <c r="C105" s="87">
        <v>0.18780802686012896</v>
      </c>
      <c r="D105" s="87">
        <v>0.12477480710584271</v>
      </c>
      <c r="E105" s="87">
        <v>5.9663457905980481E-2</v>
      </c>
      <c r="F105" s="87">
        <v>0</v>
      </c>
      <c r="G105" s="87">
        <v>9.3770288548647635E-2</v>
      </c>
      <c r="H105" s="87">
        <v>0.10354325753579743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5.5049365069526388</v>
      </c>
      <c r="C106" s="87">
        <v>4.4229419262208065</v>
      </c>
      <c r="D106" s="87">
        <v>6.225134200242751</v>
      </c>
      <c r="E106" s="87">
        <v>6.5835857108018478</v>
      </c>
      <c r="F106" s="87">
        <v>7.6099105867744488</v>
      </c>
      <c r="G106" s="87">
        <v>11.55359048242806</v>
      </c>
      <c r="H106" s="87">
        <v>12.314147030140528</v>
      </c>
      <c r="I106" s="87">
        <v>13.437808822860804</v>
      </c>
      <c r="J106" s="87">
        <v>12.565809104760907</v>
      </c>
      <c r="K106" s="87">
        <v>8.5221330256612422</v>
      </c>
      <c r="L106" s="87">
        <v>22.097153075024512</v>
      </c>
      <c r="M106" s="87">
        <v>16.543828910072936</v>
      </c>
      <c r="N106" s="87">
        <v>17.923204221968973</v>
      </c>
      <c r="O106" s="87">
        <v>22.959508822641091</v>
      </c>
      <c r="P106" s="87">
        <v>23.283714250142616</v>
      </c>
      <c r="Q106" s="87">
        <v>22.286850638006506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2.4387499981866869E-2</v>
      </c>
      <c r="G109" s="87">
        <v>3.707200628107378E-2</v>
      </c>
      <c r="H109" s="87">
        <v>4.1417924267651646E-2</v>
      </c>
      <c r="I109" s="87">
        <v>5.4240451988194952E-2</v>
      </c>
      <c r="J109" s="87">
        <v>9.7659845204116164E-2</v>
      </c>
      <c r="K109" s="87">
        <v>0.12466617219753619</v>
      </c>
      <c r="L109" s="87">
        <v>0.12538070368119511</v>
      </c>
      <c r="M109" s="87">
        <v>0.34094260407694554</v>
      </c>
      <c r="N109" s="87">
        <v>0.27620194030879491</v>
      </c>
      <c r="O109" s="87">
        <v>0.25179164844742041</v>
      </c>
      <c r="P109" s="87">
        <v>0.31593628121329703</v>
      </c>
      <c r="Q109" s="87">
        <v>3.353711218219612E-2</v>
      </c>
    </row>
    <row r="110" spans="1:17" x14ac:dyDescent="0.25">
      <c r="A110" s="149" t="s">
        <v>160</v>
      </c>
      <c r="B110" s="148">
        <v>1.1356590038132739</v>
      </c>
      <c r="C110" s="148">
        <v>0.88603971289178052</v>
      </c>
      <c r="D110" s="148">
        <v>1.1333664163968624</v>
      </c>
      <c r="E110" s="148">
        <v>1.0627207213964294</v>
      </c>
      <c r="F110" s="148">
        <v>1.1622005054590283</v>
      </c>
      <c r="G110" s="148">
        <v>1.8720779893947659</v>
      </c>
      <c r="H110" s="148">
        <v>2.1316944582859967</v>
      </c>
      <c r="I110" s="148">
        <v>2.220888000223284</v>
      </c>
      <c r="J110" s="148">
        <v>4.1486128489255849</v>
      </c>
      <c r="K110" s="148">
        <v>0.66848158426145321</v>
      </c>
      <c r="L110" s="148">
        <v>0.52163239378261017</v>
      </c>
      <c r="M110" s="148">
        <v>7.5768542416272733E-2</v>
      </c>
      <c r="N110" s="148">
        <v>0.4693779272426794</v>
      </c>
      <c r="O110" s="148">
        <v>1.4411785319832202</v>
      </c>
      <c r="P110" s="148">
        <v>1.7060195682487418</v>
      </c>
      <c r="Q110" s="148">
        <v>1.7997532714621032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355.82014832733819</v>
      </c>
      <c r="C112" s="96">
        <v>426.13378145907842</v>
      </c>
      <c r="D112" s="96">
        <v>343.92804690141725</v>
      </c>
      <c r="E112" s="96">
        <v>308.1183238952562</v>
      </c>
      <c r="F112" s="96">
        <v>297.86635872978417</v>
      </c>
      <c r="G112" s="96">
        <v>287.73108381067158</v>
      </c>
      <c r="H112" s="96">
        <v>278.20112533840046</v>
      </c>
      <c r="I112" s="96">
        <v>272.97863584514209</v>
      </c>
      <c r="J112" s="96">
        <v>260.77552150719123</v>
      </c>
      <c r="K112" s="96">
        <v>326.49388690858854</v>
      </c>
      <c r="L112" s="96">
        <v>322.12340377315996</v>
      </c>
      <c r="M112" s="96">
        <v>399.30461022096785</v>
      </c>
      <c r="N112" s="96">
        <v>348.0041383681683</v>
      </c>
      <c r="O112" s="96">
        <v>424.75037004870541</v>
      </c>
      <c r="P112" s="96">
        <v>417.85622799842241</v>
      </c>
      <c r="Q112" s="96">
        <v>398.66402387511687</v>
      </c>
    </row>
    <row r="113" spans="1:17" x14ac:dyDescent="0.25">
      <c r="A113" s="132" t="s">
        <v>83</v>
      </c>
      <c r="B113" s="160">
        <v>0.50455285776269643</v>
      </c>
      <c r="C113" s="160">
        <v>0.60425756729943725</v>
      </c>
      <c r="D113" s="160">
        <v>0.48768986170286577</v>
      </c>
      <c r="E113" s="160">
        <v>0.43691168580871292</v>
      </c>
      <c r="F113" s="160">
        <v>0.42237440244733376</v>
      </c>
      <c r="G113" s="160">
        <v>0.40800258581837662</v>
      </c>
      <c r="H113" s="160">
        <v>0.3944891077195456</v>
      </c>
      <c r="I113" s="160">
        <v>0.38708361927026574</v>
      </c>
      <c r="J113" s="160">
        <v>0.36977960699956719</v>
      </c>
      <c r="K113" s="160">
        <v>0.46296822834841767</v>
      </c>
      <c r="L113" s="160">
        <v>0.45677088464500409</v>
      </c>
      <c r="M113" s="160">
        <v>0.56621381097133794</v>
      </c>
      <c r="N113" s="160">
        <v>0.49346975811322702</v>
      </c>
      <c r="O113" s="160">
        <v>0.60229589035717745</v>
      </c>
      <c r="P113" s="160">
        <v>0.59251999911087216</v>
      </c>
      <c r="Q113" s="160">
        <v>0.56530545973557389</v>
      </c>
    </row>
    <row r="114" spans="1:17" x14ac:dyDescent="0.25">
      <c r="A114" s="76" t="s">
        <v>82</v>
      </c>
      <c r="B114" s="159">
        <v>0.25150418708053618</v>
      </c>
      <c r="C114" s="159">
        <v>0.30120393911708671</v>
      </c>
      <c r="D114" s="159">
        <v>0.24309849865657979</v>
      </c>
      <c r="E114" s="159">
        <v>0.21778712908804618</v>
      </c>
      <c r="F114" s="159">
        <v>0.21054073740100773</v>
      </c>
      <c r="G114" s="159">
        <v>0.20337682582558983</v>
      </c>
      <c r="H114" s="159">
        <v>0.19664076978787806</v>
      </c>
      <c r="I114" s="159">
        <v>0.19294936001045804</v>
      </c>
      <c r="J114" s="159">
        <v>0.18432383847705205</v>
      </c>
      <c r="K114" s="159">
        <v>0.23077551959808479</v>
      </c>
      <c r="L114" s="159">
        <v>0.22768633307142991</v>
      </c>
      <c r="M114" s="159">
        <v>0.28224028870548051</v>
      </c>
      <c r="N114" s="159">
        <v>0.24597960045935924</v>
      </c>
      <c r="O114" s="159">
        <v>0.30022610308447478</v>
      </c>
      <c r="P114" s="159">
        <v>0.29535311992114066</v>
      </c>
      <c r="Q114" s="159">
        <v>0.28178750336174579</v>
      </c>
    </row>
    <row r="115" spans="1:17" x14ac:dyDescent="0.25">
      <c r="A115" s="76" t="s">
        <v>81</v>
      </c>
      <c r="B115" s="159">
        <v>6.410626393408327</v>
      </c>
      <c r="C115" s="159">
        <v>7.6774305204081559</v>
      </c>
      <c r="D115" s="159">
        <v>6.1963725923448623</v>
      </c>
      <c r="E115" s="159">
        <v>5.5512074533748503</v>
      </c>
      <c r="F115" s="159">
        <v>5.3665031335575906</v>
      </c>
      <c r="G115" s="159">
        <v>5.1839011611669221</v>
      </c>
      <c r="H115" s="159">
        <v>5.0122048601069134</v>
      </c>
      <c r="I115" s="159">
        <v>4.9181139854272145</v>
      </c>
      <c r="J115" s="159">
        <v>4.6982568266227061</v>
      </c>
      <c r="K115" s="159">
        <v>5.8822704069505907</v>
      </c>
      <c r="L115" s="159">
        <v>5.8035296873155975</v>
      </c>
      <c r="M115" s="159">
        <v>7.1940633078969674</v>
      </c>
      <c r="N115" s="159">
        <v>6.2698094105282509</v>
      </c>
      <c r="O115" s="159">
        <v>7.6525063171499399</v>
      </c>
      <c r="P115" s="159">
        <v>7.5282981485141587</v>
      </c>
      <c r="Q115" s="159">
        <v>7.1825221971552802</v>
      </c>
    </row>
    <row r="116" spans="1:17" x14ac:dyDescent="0.25">
      <c r="A116" s="76" t="s">
        <v>80</v>
      </c>
      <c r="B116" s="159">
        <v>0.16818428592089874</v>
      </c>
      <c r="C116" s="159">
        <v>0.20141918909981235</v>
      </c>
      <c r="D116" s="159">
        <v>0.16256328723428853</v>
      </c>
      <c r="E116" s="159">
        <v>0.14563722860290426</v>
      </c>
      <c r="F116" s="159">
        <v>0.14079146748244453</v>
      </c>
      <c r="G116" s="159">
        <v>0.13600086193945884</v>
      </c>
      <c r="H116" s="159">
        <v>0.1314963692398485</v>
      </c>
      <c r="I116" s="159">
        <v>0.12902787309008856</v>
      </c>
      <c r="J116" s="159">
        <v>0.12325986899985568</v>
      </c>
      <c r="K116" s="159">
        <v>0.15432274278280586</v>
      </c>
      <c r="L116" s="159">
        <v>0.15225696154833462</v>
      </c>
      <c r="M116" s="159">
        <v>0.18873793699044591</v>
      </c>
      <c r="N116" s="159">
        <v>0.16448991937107565</v>
      </c>
      <c r="O116" s="159">
        <v>0.20076529678572577</v>
      </c>
      <c r="P116" s="159">
        <v>0.19750666637029063</v>
      </c>
      <c r="Q116" s="159">
        <v>0.18843515324519125</v>
      </c>
    </row>
    <row r="117" spans="1:17" x14ac:dyDescent="0.25">
      <c r="A117" s="129" t="s">
        <v>79</v>
      </c>
      <c r="B117" s="158">
        <v>0.33636857184179753</v>
      </c>
      <c r="C117" s="158">
        <v>0.40283837819962465</v>
      </c>
      <c r="D117" s="158">
        <v>0.32512657446857707</v>
      </c>
      <c r="E117" s="158">
        <v>0.29127445720580852</v>
      </c>
      <c r="F117" s="158">
        <v>0.28158293496488906</v>
      </c>
      <c r="G117" s="158">
        <v>0.27200172387891763</v>
      </c>
      <c r="H117" s="158">
        <v>0.26299273847969701</v>
      </c>
      <c r="I117" s="158">
        <v>0.25805574618017713</v>
      </c>
      <c r="J117" s="158">
        <v>0.24651973799971139</v>
      </c>
      <c r="K117" s="158">
        <v>0.30864548556561178</v>
      </c>
      <c r="L117" s="158">
        <v>0.30451392309666925</v>
      </c>
      <c r="M117" s="158">
        <v>0.37747587398089183</v>
      </c>
      <c r="N117" s="158">
        <v>0.32897983874215131</v>
      </c>
      <c r="O117" s="158">
        <v>0.4015305935714516</v>
      </c>
      <c r="P117" s="158">
        <v>0.39501333274058131</v>
      </c>
      <c r="Q117" s="158">
        <v>0.3768703064903825</v>
      </c>
    </row>
    <row r="118" spans="1:17" x14ac:dyDescent="0.25">
      <c r="A118" s="92" t="s">
        <v>125</v>
      </c>
      <c r="B118" s="91">
        <v>6.7273714368359522E-2</v>
      </c>
      <c r="C118" s="91">
        <v>8.0567675639924938E-2</v>
      </c>
      <c r="D118" s="91">
        <v>6.5025314893715422E-2</v>
      </c>
      <c r="E118" s="91">
        <v>5.8254891441161707E-2</v>
      </c>
      <c r="F118" s="91">
        <v>5.6316586992977813E-2</v>
      </c>
      <c r="G118" s="91">
        <v>5.4400344775783538E-2</v>
      </c>
      <c r="H118" s="91">
        <v>5.2598547695939406E-2</v>
      </c>
      <c r="I118" s="91">
        <v>5.1611149236035436E-2</v>
      </c>
      <c r="J118" s="91">
        <v>4.9303947599942284E-2</v>
      </c>
      <c r="K118" s="91">
        <v>6.1729097113122348E-2</v>
      </c>
      <c r="L118" s="91">
        <v>6.0902784619333857E-2</v>
      </c>
      <c r="M118" s="91">
        <v>7.5495174796178385E-2</v>
      </c>
      <c r="N118" s="91">
        <v>6.5795967748430259E-2</v>
      </c>
      <c r="O118" s="91">
        <v>8.0306118714290317E-2</v>
      </c>
      <c r="P118" s="91">
        <v>7.9002666548116274E-2</v>
      </c>
      <c r="Q118" s="91">
        <v>7.53740612980765E-2</v>
      </c>
    </row>
    <row r="119" spans="1:17" x14ac:dyDescent="0.25">
      <c r="A119" s="92" t="s">
        <v>26</v>
      </c>
      <c r="B119" s="91">
        <v>0.10091057155253925</v>
      </c>
      <c r="C119" s="91">
        <v>0.1208515134598874</v>
      </c>
      <c r="D119" s="91">
        <v>9.7537972340573098E-2</v>
      </c>
      <c r="E119" s="91">
        <v>8.738233716174254E-2</v>
      </c>
      <c r="F119" s="91">
        <v>8.4474880489466719E-2</v>
      </c>
      <c r="G119" s="91">
        <v>8.1600517163675293E-2</v>
      </c>
      <c r="H119" s="91">
        <v>7.8897821543909119E-2</v>
      </c>
      <c r="I119" s="91">
        <v>7.7416723854053127E-2</v>
      </c>
      <c r="J119" s="91">
        <v>7.3955921399913416E-2</v>
      </c>
      <c r="K119" s="91">
        <v>9.2593645669683505E-2</v>
      </c>
      <c r="L119" s="91">
        <v>9.1354176929000774E-2</v>
      </c>
      <c r="M119" s="91">
        <v>0.11324276219426753</v>
      </c>
      <c r="N119" s="91">
        <v>9.8693951622645396E-2</v>
      </c>
      <c r="O119" s="91">
        <v>0.12045917807143547</v>
      </c>
      <c r="P119" s="91">
        <v>0.1185039998221744</v>
      </c>
      <c r="Q119" s="91">
        <v>0.11306109194711475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0.16818428592089874</v>
      </c>
      <c r="C121" s="157">
        <v>0.20141918909981235</v>
      </c>
      <c r="D121" s="157">
        <v>0.16256328723428853</v>
      </c>
      <c r="E121" s="157">
        <v>0.14563722860290429</v>
      </c>
      <c r="F121" s="157">
        <v>0.14079146748244456</v>
      </c>
      <c r="G121" s="157">
        <v>0.13600086193945884</v>
      </c>
      <c r="H121" s="157">
        <v>0.13149636923984848</v>
      </c>
      <c r="I121" s="157">
        <v>0.12902787309008856</v>
      </c>
      <c r="J121" s="157">
        <v>0.12325986899985568</v>
      </c>
      <c r="K121" s="157">
        <v>0.15432274278280589</v>
      </c>
      <c r="L121" s="157">
        <v>0.1522569615483346</v>
      </c>
      <c r="M121" s="157">
        <v>0.18873793699044591</v>
      </c>
      <c r="N121" s="157">
        <v>0.16448991937107568</v>
      </c>
      <c r="O121" s="157">
        <v>0.2007652967857258</v>
      </c>
      <c r="P121" s="157">
        <v>0.19750666637029063</v>
      </c>
      <c r="Q121" s="157">
        <v>0.18843515324519125</v>
      </c>
    </row>
    <row r="122" spans="1:17" x14ac:dyDescent="0.25">
      <c r="A122" s="156" t="s">
        <v>146</v>
      </c>
      <c r="B122" s="206">
        <v>199.47510440405651</v>
      </c>
      <c r="C122" s="206">
        <v>238.89338742123766</v>
      </c>
      <c r="D122" s="206">
        <v>192.80831449721592</v>
      </c>
      <c r="E122" s="206">
        <v>172.73314936417529</v>
      </c>
      <c r="F122" s="206">
        <v>166.98583058151894</v>
      </c>
      <c r="G122" s="206">
        <v>161.3039291148435</v>
      </c>
      <c r="H122" s="206">
        <v>155.96137201075896</v>
      </c>
      <c r="I122" s="206">
        <v>153.03361021364339</v>
      </c>
      <c r="J122" s="206">
        <v>146.19246443238191</v>
      </c>
      <c r="K122" s="206">
        <v>183.03461027862511</v>
      </c>
      <c r="L122" s="206">
        <v>180.58448882306951</v>
      </c>
      <c r="M122" s="206">
        <v>223.85277839739715</v>
      </c>
      <c r="N122" s="206">
        <v>195.09339805617915</v>
      </c>
      <c r="O122" s="206">
        <v>238.11783792856517</v>
      </c>
      <c r="P122" s="206">
        <v>234.25293676509457</v>
      </c>
      <c r="Q122" s="206">
        <v>223.49366149853938</v>
      </c>
    </row>
    <row r="123" spans="1:17" x14ac:dyDescent="0.25">
      <c r="A123" s="152" t="s">
        <v>159</v>
      </c>
      <c r="B123" s="151">
        <v>114.53328603907745</v>
      </c>
      <c r="C123" s="151">
        <v>136.07913580200764</v>
      </c>
      <c r="D123" s="151">
        <v>110.22689305735192</v>
      </c>
      <c r="E123" s="151">
        <v>99.691362000430033</v>
      </c>
      <c r="F123" s="151">
        <v>96.216736710292494</v>
      </c>
      <c r="G123" s="151">
        <v>92.711437109796265</v>
      </c>
      <c r="H123" s="151">
        <v>89.377707994591248</v>
      </c>
      <c r="I123" s="151">
        <v>87.565671841212222</v>
      </c>
      <c r="J123" s="151">
        <v>83.197157843823703</v>
      </c>
      <c r="K123" s="151">
        <v>103.15633508056271</v>
      </c>
      <c r="L123" s="151">
        <v>102.79923717374386</v>
      </c>
      <c r="M123" s="151">
        <v>127.41147183912108</v>
      </c>
      <c r="N123" s="151">
        <v>109.59486062799964</v>
      </c>
      <c r="O123" s="151">
        <v>133.07215619665232</v>
      </c>
      <c r="P123" s="151">
        <v>130.69361974378984</v>
      </c>
      <c r="Q123" s="151">
        <v>124.94843706155599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10.71550803743639</v>
      </c>
      <c r="C125" s="153">
        <v>10.417272711837633</v>
      </c>
      <c r="D125" s="153">
        <v>9.294044630851495</v>
      </c>
      <c r="E125" s="153">
        <v>10.418066333630296</v>
      </c>
      <c r="F125" s="153">
        <v>9.7211775343490689</v>
      </c>
      <c r="G125" s="153">
        <v>8.8761691036274382</v>
      </c>
      <c r="H125" s="153">
        <v>7.9976741970529082</v>
      </c>
      <c r="I125" s="153">
        <v>7.549302719351914</v>
      </c>
      <c r="J125" s="153">
        <v>6.20289423558589</v>
      </c>
      <c r="K125" s="153">
        <v>5.5273320607087015</v>
      </c>
      <c r="L125" s="153">
        <v>7.7283740467902913</v>
      </c>
      <c r="M125" s="153">
        <v>5.8099570250886563</v>
      </c>
      <c r="N125" s="153">
        <v>5.0966482157802275</v>
      </c>
      <c r="O125" s="153">
        <v>4.6829896354255167</v>
      </c>
      <c r="P125" s="153">
        <v>4.1211211621951431</v>
      </c>
      <c r="Q125" s="153">
        <v>4.5042738607985271</v>
      </c>
    </row>
    <row r="126" spans="1:17" x14ac:dyDescent="0.25">
      <c r="A126" s="154" t="s">
        <v>125</v>
      </c>
      <c r="B126" s="153">
        <v>2.169964735379446</v>
      </c>
      <c r="C126" s="153">
        <v>2.0761493291813453</v>
      </c>
      <c r="D126" s="153">
        <v>2.234105239265054</v>
      </c>
      <c r="E126" s="153">
        <v>2.4169962482015332</v>
      </c>
      <c r="F126" s="153">
        <v>2.7579942172622403</v>
      </c>
      <c r="G126" s="153">
        <v>2.6434679013714981</v>
      </c>
      <c r="H126" s="153">
        <v>2.5320542690019003</v>
      </c>
      <c r="I126" s="153">
        <v>2.1419935383694719</v>
      </c>
      <c r="J126" s="153">
        <v>2.2731633231755599</v>
      </c>
      <c r="K126" s="153">
        <v>1.4122449605303262</v>
      </c>
      <c r="L126" s="153">
        <v>1.5929329344512584</v>
      </c>
      <c r="M126" s="153">
        <v>1.1973220597805183</v>
      </c>
      <c r="N126" s="153">
        <v>1.276143393815139</v>
      </c>
      <c r="O126" s="153">
        <v>1.2355772276992782</v>
      </c>
      <c r="P126" s="153">
        <v>1.5589500208661053</v>
      </c>
      <c r="Q126" s="153">
        <v>1.8791764908546629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101.64781326626162</v>
      </c>
      <c r="C128" s="153">
        <v>123.58571376098867</v>
      </c>
      <c r="D128" s="153">
        <v>98.698743187235365</v>
      </c>
      <c r="E128" s="153">
        <v>86.856299418598198</v>
      </c>
      <c r="F128" s="153">
        <v>83.73756495868119</v>
      </c>
      <c r="G128" s="153">
        <v>81.191800104797323</v>
      </c>
      <c r="H128" s="153">
        <v>78.847979528536442</v>
      </c>
      <c r="I128" s="153">
        <v>77.874375583490831</v>
      </c>
      <c r="J128" s="153">
        <v>74.721100285062249</v>
      </c>
      <c r="K128" s="153">
        <v>96.216758059323681</v>
      </c>
      <c r="L128" s="153">
        <v>93.477930192502313</v>
      </c>
      <c r="M128" s="153">
        <v>120.40419275425191</v>
      </c>
      <c r="N128" s="153">
        <v>103.22206901840427</v>
      </c>
      <c r="O128" s="153">
        <v>127.15358933352752</v>
      </c>
      <c r="P128" s="153">
        <v>125.01354856072859</v>
      </c>
      <c r="Q128" s="153">
        <v>118.5649867099028</v>
      </c>
    </row>
    <row r="129" spans="1:17" x14ac:dyDescent="0.25">
      <c r="A129" s="152" t="s">
        <v>158</v>
      </c>
      <c r="B129" s="151">
        <v>84.941818364979056</v>
      </c>
      <c r="C129" s="151">
        <v>102.81425161923001</v>
      </c>
      <c r="D129" s="151">
        <v>82.581421439864002</v>
      </c>
      <c r="E129" s="151">
        <v>73.041787363745257</v>
      </c>
      <c r="F129" s="151">
        <v>70.76909387122646</v>
      </c>
      <c r="G129" s="151">
        <v>68.592492005047234</v>
      </c>
      <c r="H129" s="151">
        <v>66.583664016167731</v>
      </c>
      <c r="I129" s="151">
        <v>65.467938372431149</v>
      </c>
      <c r="J129" s="151">
        <v>62.995306588558215</v>
      </c>
      <c r="K129" s="151">
        <v>79.878275198062383</v>
      </c>
      <c r="L129" s="151">
        <v>77.785251649325645</v>
      </c>
      <c r="M129" s="151">
        <v>96.441306558276068</v>
      </c>
      <c r="N129" s="151">
        <v>85.498537428179517</v>
      </c>
      <c r="O129" s="151">
        <v>105.04568173191285</v>
      </c>
      <c r="P129" s="151">
        <v>103.55931702130474</v>
      </c>
      <c r="Q129" s="151">
        <v>98.545224436983375</v>
      </c>
    </row>
    <row r="130" spans="1:17" x14ac:dyDescent="0.25">
      <c r="A130" s="156" t="s">
        <v>145</v>
      </c>
      <c r="B130" s="206">
        <v>95.87484309584633</v>
      </c>
      <c r="C130" s="206">
        <v>114.82067451010002</v>
      </c>
      <c r="D130" s="206">
        <v>92.670546308129957</v>
      </c>
      <c r="E130" s="206">
        <v>83.02170660453065</v>
      </c>
      <c r="F130" s="206">
        <v>80.259340402717129</v>
      </c>
      <c r="G130" s="206">
        <v>77.528416093986749</v>
      </c>
      <c r="H130" s="206">
        <v>74.960592777814128</v>
      </c>
      <c r="I130" s="206">
        <v>73.553406132848707</v>
      </c>
      <c r="J130" s="206">
        <v>70.265307699042779</v>
      </c>
      <c r="K130" s="206">
        <v>87.972955793152607</v>
      </c>
      <c r="L130" s="206">
        <v>86.795340116153966</v>
      </c>
      <c r="M130" s="206">
        <v>107.59162186949715</v>
      </c>
      <c r="N130" s="206">
        <v>93.768838891212013</v>
      </c>
      <c r="O130" s="206">
        <v>114.44791778867769</v>
      </c>
      <c r="P130" s="206">
        <v>112.59030857104761</v>
      </c>
      <c r="Q130" s="206">
        <v>107.41901749145251</v>
      </c>
    </row>
    <row r="131" spans="1:17" x14ac:dyDescent="0.25">
      <c r="A131" s="152" t="s">
        <v>157</v>
      </c>
      <c r="B131" s="151">
        <v>21.945682346424462</v>
      </c>
      <c r="C131" s="151">
        <v>48.855325660452642</v>
      </c>
      <c r="D131" s="151">
        <v>11.239856315727572</v>
      </c>
      <c r="E131" s="151">
        <v>16.043314946967428</v>
      </c>
      <c r="F131" s="151">
        <v>12.948943813909441</v>
      </c>
      <c r="G131" s="151">
        <v>9.0931061043027146</v>
      </c>
      <c r="H131" s="151">
        <v>9.7867864282020882</v>
      </c>
      <c r="I131" s="151">
        <v>8.5597605219935904</v>
      </c>
      <c r="J131" s="151">
        <v>6.3455307831127357</v>
      </c>
      <c r="K131" s="151">
        <v>63.62661329010816</v>
      </c>
      <c r="L131" s="151">
        <v>74.013484533541543</v>
      </c>
      <c r="M131" s="151">
        <v>105.42664891427741</v>
      </c>
      <c r="N131" s="151">
        <v>80.708745036180346</v>
      </c>
      <c r="O131" s="151">
        <v>81.035344149734513</v>
      </c>
      <c r="P131" s="151">
        <v>75.709642084379681</v>
      </c>
      <c r="Q131" s="151">
        <v>70.380567583848077</v>
      </c>
    </row>
    <row r="132" spans="1:17" x14ac:dyDescent="0.25">
      <c r="A132" s="154" t="s">
        <v>30</v>
      </c>
      <c r="B132" s="205">
        <v>5.150254989717916</v>
      </c>
      <c r="C132" s="205">
        <v>5.0069124651816166</v>
      </c>
      <c r="D132" s="205">
        <v>4.4670490253447364</v>
      </c>
      <c r="E132" s="205">
        <v>5.007293908094387</v>
      </c>
      <c r="F132" s="205">
        <v>4.6723443188413745</v>
      </c>
      <c r="G132" s="205">
        <v>4.2662031567543011</v>
      </c>
      <c r="H132" s="205">
        <v>3.8439672011448929</v>
      </c>
      <c r="I132" s="205">
        <v>3.6284638920895431</v>
      </c>
      <c r="J132" s="205">
        <v>2.9813319980637809</v>
      </c>
      <c r="K132" s="205">
        <v>2.6566327444334008</v>
      </c>
      <c r="L132" s="205">
        <v>3.7145319529255612</v>
      </c>
      <c r="M132" s="205">
        <v>2.7924723731221541</v>
      </c>
      <c r="N132" s="205">
        <v>2.4496307419539693</v>
      </c>
      <c r="O132" s="205">
        <v>2.2508116882918934</v>
      </c>
      <c r="P132" s="205">
        <v>1.9807576789336747</v>
      </c>
      <c r="Q132" s="205">
        <v>2.1649145188064827</v>
      </c>
    </row>
    <row r="133" spans="1:17" x14ac:dyDescent="0.25">
      <c r="A133" s="154" t="s">
        <v>125</v>
      </c>
      <c r="B133" s="205">
        <v>0.35105244767523669</v>
      </c>
      <c r="C133" s="205">
        <v>0.72445093047605569</v>
      </c>
      <c r="D133" s="205">
        <v>0.149913179781064</v>
      </c>
      <c r="E133" s="205">
        <v>0.29879059854120804</v>
      </c>
      <c r="F133" s="205">
        <v>0.26390734696055951</v>
      </c>
      <c r="G133" s="205">
        <v>0.15220042004208534</v>
      </c>
      <c r="H133" s="205">
        <v>0.18490457783800915</v>
      </c>
      <c r="I133" s="205">
        <v>0.13200805826306725</v>
      </c>
      <c r="J133" s="205">
        <v>9.9323935727944859E-2</v>
      </c>
      <c r="K133" s="205">
        <v>0.88195664306590138</v>
      </c>
      <c r="L133" s="205">
        <v>1.1778741997277877</v>
      </c>
      <c r="M133" s="205">
        <v>1.0105644148271145</v>
      </c>
      <c r="N133" s="205">
        <v>0.95570870933599539</v>
      </c>
      <c r="O133" s="205">
        <v>0.75819772658054496</v>
      </c>
      <c r="P133" s="205">
        <v>0.90809336285803921</v>
      </c>
      <c r="Q133" s="205">
        <v>1.0643043892003048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16.44437490903131</v>
      </c>
      <c r="C135" s="205">
        <v>43.123962264794969</v>
      </c>
      <c r="D135" s="205">
        <v>6.6228941106017709</v>
      </c>
      <c r="E135" s="205">
        <v>10.737230440331833</v>
      </c>
      <c r="F135" s="205">
        <v>8.012692148107508</v>
      </c>
      <c r="G135" s="205">
        <v>4.6747025275063283</v>
      </c>
      <c r="H135" s="205">
        <v>5.7579146492191873</v>
      </c>
      <c r="I135" s="205">
        <v>4.7992885716409805</v>
      </c>
      <c r="J135" s="205">
        <v>3.2648748493210094</v>
      </c>
      <c r="K135" s="205">
        <v>60.08802390260886</v>
      </c>
      <c r="L135" s="205">
        <v>69.121078380888193</v>
      </c>
      <c r="M135" s="205">
        <v>101.62361212632814</v>
      </c>
      <c r="N135" s="205">
        <v>77.303405584890385</v>
      </c>
      <c r="O135" s="205">
        <v>78.026334734862075</v>
      </c>
      <c r="P135" s="205">
        <v>72.82079104258797</v>
      </c>
      <c r="Q135" s="205">
        <v>67.151348675841291</v>
      </c>
    </row>
    <row r="136" spans="1:17" x14ac:dyDescent="0.25">
      <c r="A136" s="152" t="s">
        <v>156</v>
      </c>
      <c r="B136" s="151">
        <v>73.929160749421868</v>
      </c>
      <c r="C136" s="151">
        <v>65.96534884964737</v>
      </c>
      <c r="D136" s="151">
        <v>81.430689992402378</v>
      </c>
      <c r="E136" s="151">
        <v>66.978391657563222</v>
      </c>
      <c r="F136" s="151">
        <v>67.310396588807691</v>
      </c>
      <c r="G136" s="151">
        <v>68.435309989684029</v>
      </c>
      <c r="H136" s="151">
        <v>65.173806349612036</v>
      </c>
      <c r="I136" s="151">
        <v>64.993645610855111</v>
      </c>
      <c r="J136" s="151">
        <v>63.919776915930044</v>
      </c>
      <c r="K136" s="151">
        <v>24.346342503044454</v>
      </c>
      <c r="L136" s="151">
        <v>12.78185558261243</v>
      </c>
      <c r="M136" s="151">
        <v>2.1649729552197448</v>
      </c>
      <c r="N136" s="151">
        <v>13.060093855031662</v>
      </c>
      <c r="O136" s="151">
        <v>33.412573638943172</v>
      </c>
      <c r="P136" s="151">
        <v>36.880666486667927</v>
      </c>
      <c r="Q136" s="151">
        <v>37.038449907604424</v>
      </c>
    </row>
    <row r="137" spans="1:17" x14ac:dyDescent="0.25">
      <c r="A137" s="156" t="s">
        <v>144</v>
      </c>
      <c r="B137" s="204">
        <v>52.798964531421078</v>
      </c>
      <c r="C137" s="204">
        <v>63.232569933616588</v>
      </c>
      <c r="D137" s="204">
        <v>51.034335281664212</v>
      </c>
      <c r="E137" s="204">
        <v>45.7206499724699</v>
      </c>
      <c r="F137" s="204">
        <v>44.199395069694816</v>
      </c>
      <c r="G137" s="204">
        <v>42.695455443212161</v>
      </c>
      <c r="H137" s="204">
        <v>41.281336704493427</v>
      </c>
      <c r="I137" s="204">
        <v>40.506388914671845</v>
      </c>
      <c r="J137" s="204">
        <v>38.69560949666765</v>
      </c>
      <c r="K137" s="204">
        <v>48.447338453565365</v>
      </c>
      <c r="L137" s="204">
        <v>47.798817044259522</v>
      </c>
      <c r="M137" s="204">
        <v>59.251478735528316</v>
      </c>
      <c r="N137" s="204">
        <v>51.639172893563128</v>
      </c>
      <c r="O137" s="204">
        <v>63.027290130513776</v>
      </c>
      <c r="P137" s="204">
        <v>62.004291395623071</v>
      </c>
      <c r="Q137" s="204">
        <v>59.156424265136771</v>
      </c>
    </row>
    <row r="138" spans="1:17" x14ac:dyDescent="0.25">
      <c r="A138" s="152" t="s">
        <v>155</v>
      </c>
      <c r="B138" s="151">
        <v>19.132073063793129</v>
      </c>
      <c r="C138" s="151">
        <v>23.859273731170212</v>
      </c>
      <c r="D138" s="151">
        <v>18.122594590112733</v>
      </c>
      <c r="E138" s="151">
        <v>16.536337729321744</v>
      </c>
      <c r="F138" s="151">
        <v>15.891878650540423</v>
      </c>
      <c r="G138" s="151">
        <v>15.094453274513269</v>
      </c>
      <c r="H138" s="151">
        <v>14.621304840487541</v>
      </c>
      <c r="I138" s="151">
        <v>14.263291526671583</v>
      </c>
      <c r="J138" s="151">
        <v>11.296449662950488</v>
      </c>
      <c r="K138" s="151">
        <v>19.379285712300611</v>
      </c>
      <c r="L138" s="151">
        <v>19.531749172479447</v>
      </c>
      <c r="M138" s="151">
        <v>24.776104105521426</v>
      </c>
      <c r="N138" s="151">
        <v>21.100724429416488</v>
      </c>
      <c r="O138" s="151">
        <v>24.611931901610749</v>
      </c>
      <c r="P138" s="151">
        <v>23.988181049194431</v>
      </c>
      <c r="Q138" s="151">
        <v>22.78181711867656</v>
      </c>
    </row>
    <row r="139" spans="1:17" x14ac:dyDescent="0.25">
      <c r="A139" s="154" t="s">
        <v>30</v>
      </c>
      <c r="B139" s="153">
        <v>1.1903514776776511</v>
      </c>
      <c r="C139" s="153">
        <v>1.1572214702825845</v>
      </c>
      <c r="D139" s="153">
        <v>1.0324456592524649</v>
      </c>
      <c r="E139" s="153">
        <v>1.1573096311864179</v>
      </c>
      <c r="F139" s="153">
        <v>1.0798944858565591</v>
      </c>
      <c r="G139" s="153">
        <v>0.9860252049372179</v>
      </c>
      <c r="H139" s="153">
        <v>0.88843601863640065</v>
      </c>
      <c r="I139" s="153">
        <v>0.83862786682826906</v>
      </c>
      <c r="J139" s="153">
        <v>0.68905965945916225</v>
      </c>
      <c r="K139" s="153">
        <v>0.6140136205482003</v>
      </c>
      <c r="L139" s="153">
        <v>0.85852032722130656</v>
      </c>
      <c r="M139" s="153">
        <v>0.64540952289859876</v>
      </c>
      <c r="N139" s="153">
        <v>0.56617033123037952</v>
      </c>
      <c r="O139" s="153">
        <v>0.52021832404051949</v>
      </c>
      <c r="P139" s="153">
        <v>0.45780215440734656</v>
      </c>
      <c r="Q139" s="153">
        <v>0.50036536087084815</v>
      </c>
    </row>
    <row r="140" spans="1:17" x14ac:dyDescent="0.25">
      <c r="A140" s="154" t="s">
        <v>125</v>
      </c>
      <c r="B140" s="153">
        <v>0.37501190916695853</v>
      </c>
      <c r="C140" s="153">
        <v>0.37507680861504494</v>
      </c>
      <c r="D140" s="153">
        <v>0.37828310467289206</v>
      </c>
      <c r="E140" s="153">
        <v>0.4163737088066618</v>
      </c>
      <c r="F140" s="153">
        <v>0.47229438206510643</v>
      </c>
      <c r="G140" s="153">
        <v>0.44486261722201043</v>
      </c>
      <c r="H140" s="153">
        <v>0.42728378821419405</v>
      </c>
      <c r="I140" s="153">
        <v>0.35937075288151132</v>
      </c>
      <c r="J140" s="153">
        <v>0.31317047245550556</v>
      </c>
      <c r="K140" s="153">
        <v>0.27144762442333248</v>
      </c>
      <c r="L140" s="153">
        <v>0.31287399989665027</v>
      </c>
      <c r="M140" s="153">
        <v>0.23759747553956079</v>
      </c>
      <c r="N140" s="153">
        <v>0.25077018020143205</v>
      </c>
      <c r="O140" s="153">
        <v>0.23185112474816008</v>
      </c>
      <c r="P140" s="153">
        <v>0.28981560038785426</v>
      </c>
      <c r="Q140" s="153">
        <v>0.34763644175592062</v>
      </c>
    </row>
    <row r="141" spans="1:17" x14ac:dyDescent="0.25">
      <c r="A141" s="154" t="s">
        <v>26</v>
      </c>
      <c r="B141" s="153">
        <v>17.56670967694852</v>
      </c>
      <c r="C141" s="153">
        <v>22.326975452272585</v>
      </c>
      <c r="D141" s="153">
        <v>16.711865826187378</v>
      </c>
      <c r="E141" s="153">
        <v>14.962654389328664</v>
      </c>
      <c r="F141" s="153">
        <v>14.339689782618757</v>
      </c>
      <c r="G141" s="153">
        <v>13.663565452354041</v>
      </c>
      <c r="H141" s="153">
        <v>13.305585033636946</v>
      </c>
      <c r="I141" s="153">
        <v>13.065292906961803</v>
      </c>
      <c r="J141" s="153">
        <v>10.29421953103582</v>
      </c>
      <c r="K141" s="153">
        <v>18.493824467329077</v>
      </c>
      <c r="L141" s="153">
        <v>18.360354845361492</v>
      </c>
      <c r="M141" s="153">
        <v>23.893097107083268</v>
      </c>
      <c r="N141" s="153">
        <v>20.283783917984675</v>
      </c>
      <c r="O141" s="153">
        <v>23.859862452822071</v>
      </c>
      <c r="P141" s="153">
        <v>23.24056329439923</v>
      </c>
      <c r="Q141" s="153">
        <v>21.933815316049792</v>
      </c>
    </row>
    <row r="142" spans="1:17" x14ac:dyDescent="0.25">
      <c r="A142" s="152" t="s">
        <v>154</v>
      </c>
      <c r="B142" s="151">
        <v>30.639913886531755</v>
      </c>
      <c r="C142" s="151">
        <v>36.694668442543438</v>
      </c>
      <c r="D142" s="151">
        <v>29.615876980996788</v>
      </c>
      <c r="E142" s="151">
        <v>26.532277487356119</v>
      </c>
      <c r="F142" s="151">
        <v>25.649473825690475</v>
      </c>
      <c r="G142" s="151">
        <v>24.776718440145959</v>
      </c>
      <c r="H142" s="151">
        <v>23.956087263678707</v>
      </c>
      <c r="I142" s="151">
        <v>23.506375157439177</v>
      </c>
      <c r="J142" s="151">
        <v>22.455556719472749</v>
      </c>
      <c r="K142" s="151">
        <v>28.114609659920674</v>
      </c>
      <c r="L142" s="151">
        <v>27.738264398019211</v>
      </c>
      <c r="M142" s="151">
        <v>34.384390342084437</v>
      </c>
      <c r="N142" s="151">
        <v>29.966871976985569</v>
      </c>
      <c r="O142" s="151">
        <v>36.575541949334067</v>
      </c>
      <c r="P142" s="151">
        <v>35.981882709588433</v>
      </c>
      <c r="Q142" s="151">
        <v>34.329229018123357</v>
      </c>
    </row>
    <row r="143" spans="1:17" x14ac:dyDescent="0.25">
      <c r="A143" s="150" t="s">
        <v>33</v>
      </c>
      <c r="B143" s="87">
        <v>4.9411287010152787</v>
      </c>
      <c r="C143" s="87">
        <v>6.3811153824753131</v>
      </c>
      <c r="D143" s="87">
        <v>1.1601479491917301</v>
      </c>
      <c r="E143" s="87">
        <v>1.0000924316666804</v>
      </c>
      <c r="F143" s="87">
        <v>0.83667498841913301</v>
      </c>
      <c r="G143" s="87">
        <v>0.92446201034955344</v>
      </c>
      <c r="H143" s="87">
        <v>1.6023324824765115</v>
      </c>
      <c r="I143" s="87">
        <v>1.5238934067723795</v>
      </c>
      <c r="J143" s="87">
        <v>1.4482133127620374</v>
      </c>
      <c r="K143" s="87">
        <v>3.7337880990566208</v>
      </c>
      <c r="L143" s="87">
        <v>4.829945549534771</v>
      </c>
      <c r="M143" s="87">
        <v>4.4280859279089659</v>
      </c>
      <c r="N143" s="87">
        <v>3.0494932369599139</v>
      </c>
      <c r="O143" s="87">
        <v>0.76342012210516874</v>
      </c>
      <c r="P143" s="87">
        <v>0.74044325598133587</v>
      </c>
      <c r="Q143" s="87">
        <v>1.4483549907264421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0.19400154465873642</v>
      </c>
      <c r="C146" s="87">
        <v>0.17668123467329641</v>
      </c>
      <c r="D146" s="87">
        <v>0.23554915929358092</v>
      </c>
      <c r="E146" s="87">
        <v>0.24706734750658885</v>
      </c>
      <c r="F146" s="87">
        <v>0.29728605843705252</v>
      </c>
      <c r="G146" s="87">
        <v>0.30289884830267805</v>
      </c>
      <c r="H146" s="87">
        <v>0.27192347999363015</v>
      </c>
      <c r="I146" s="87">
        <v>0.25034129459391391</v>
      </c>
      <c r="J146" s="87">
        <v>0.24010637719966862</v>
      </c>
      <c r="K146" s="87">
        <v>0.16980533262781983</v>
      </c>
      <c r="L146" s="87">
        <v>0.38028340050772319</v>
      </c>
      <c r="M146" s="87">
        <v>0.1996898351846994</v>
      </c>
      <c r="N146" s="87">
        <v>0.270849368755117</v>
      </c>
      <c r="O146" s="87">
        <v>0.28738492964124346</v>
      </c>
      <c r="P146" s="87">
        <v>0.34670533393728636</v>
      </c>
      <c r="Q146" s="87">
        <v>0.39962358107009305</v>
      </c>
    </row>
    <row r="147" spans="1:17" x14ac:dyDescent="0.25">
      <c r="A147" s="150" t="s">
        <v>29</v>
      </c>
      <c r="B147" s="87">
        <v>10.457246291799155</v>
      </c>
      <c r="C147" s="87">
        <v>16.197899747060642</v>
      </c>
      <c r="D147" s="87">
        <v>9.7544530256024746</v>
      </c>
      <c r="E147" s="87">
        <v>8.7067944177051082</v>
      </c>
      <c r="F147" s="87">
        <v>7.0552816134867271</v>
      </c>
      <c r="G147" s="87">
        <v>5.9218049062718379</v>
      </c>
      <c r="H147" s="87">
        <v>6.2780943990328479</v>
      </c>
      <c r="I147" s="87">
        <v>5.1063623067053339</v>
      </c>
      <c r="J147" s="87">
        <v>5.6770932108614947</v>
      </c>
      <c r="K147" s="87">
        <v>11.878244368741688</v>
      </c>
      <c r="L147" s="87">
        <v>0</v>
      </c>
      <c r="M147" s="87">
        <v>9.4810640146400811</v>
      </c>
      <c r="N147" s="87">
        <v>4.4845314610579363</v>
      </c>
      <c r="O147" s="87">
        <v>5.8930656445408358</v>
      </c>
      <c r="P147" s="87">
        <v>6.7549271537186923</v>
      </c>
      <c r="Q147" s="87">
        <v>7.114644009687181</v>
      </c>
    </row>
    <row r="148" spans="1:17" x14ac:dyDescent="0.25">
      <c r="A148" s="150" t="s">
        <v>28</v>
      </c>
      <c r="B148" s="87">
        <v>0.37471801160592921</v>
      </c>
      <c r="C148" s="87">
        <v>0.56777115851643789</v>
      </c>
      <c r="D148" s="87">
        <v>0.36284890109855478</v>
      </c>
      <c r="E148" s="87">
        <v>0.14889101231552138</v>
      </c>
      <c r="F148" s="87">
        <v>0</v>
      </c>
      <c r="G148" s="87">
        <v>0.14146520693578513</v>
      </c>
      <c r="H148" s="87">
        <v>0.13133928787304797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14.672819337452655</v>
      </c>
      <c r="C149" s="87">
        <v>13.371200919817749</v>
      </c>
      <c r="D149" s="87">
        <v>18.102877945810445</v>
      </c>
      <c r="E149" s="87">
        <v>16.429432278162217</v>
      </c>
      <c r="F149" s="87">
        <v>17.404455063551513</v>
      </c>
      <c r="G149" s="87">
        <v>17.430159315336507</v>
      </c>
      <c r="H149" s="87">
        <v>15.619861111125603</v>
      </c>
      <c r="I149" s="87">
        <v>16.558939546638886</v>
      </c>
      <c r="J149" s="87">
        <v>14.973769615399242</v>
      </c>
      <c r="K149" s="87">
        <v>12.154962773712908</v>
      </c>
      <c r="L149" s="87">
        <v>22.400931087819153</v>
      </c>
      <c r="M149" s="87">
        <v>19.866140285821878</v>
      </c>
      <c r="N149" s="87">
        <v>21.82565798959433</v>
      </c>
      <c r="O149" s="87">
        <v>29.310232677885985</v>
      </c>
      <c r="P149" s="87">
        <v>27.763090117747353</v>
      </c>
      <c r="Q149" s="87">
        <v>25.328492281309167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5.5776101796049346E-2</v>
      </c>
      <c r="G152" s="87">
        <v>5.5928152949599338E-2</v>
      </c>
      <c r="H152" s="87">
        <v>5.2536503177066145E-2</v>
      </c>
      <c r="I152" s="87">
        <v>6.6838602728661003E-2</v>
      </c>
      <c r="J152" s="87">
        <v>0.11637420325030572</v>
      </c>
      <c r="K152" s="87">
        <v>0.17780908578163865</v>
      </c>
      <c r="L152" s="87">
        <v>0.12710436015756338</v>
      </c>
      <c r="M152" s="87">
        <v>0.40941027852881517</v>
      </c>
      <c r="N152" s="87">
        <v>0.336339920618271</v>
      </c>
      <c r="O152" s="87">
        <v>0.32143857516083457</v>
      </c>
      <c r="P152" s="87">
        <v>0.37671684820376156</v>
      </c>
      <c r="Q152" s="87">
        <v>3.8114155330478509E-2</v>
      </c>
    </row>
    <row r="153" spans="1:17" x14ac:dyDescent="0.25">
      <c r="A153" s="149" t="s">
        <v>153</v>
      </c>
      <c r="B153" s="148">
        <v>3.0269775810961934</v>
      </c>
      <c r="C153" s="148">
        <v>2.6786277599029389</v>
      </c>
      <c r="D153" s="148">
        <v>3.2958637105546891</v>
      </c>
      <c r="E153" s="148">
        <v>2.6520347557920383</v>
      </c>
      <c r="F153" s="148">
        <v>2.6580425934639211</v>
      </c>
      <c r="G153" s="148">
        <v>2.8242837285529334</v>
      </c>
      <c r="H153" s="148">
        <v>2.7039446003271741</v>
      </c>
      <c r="I153" s="148">
        <v>2.736722230561087</v>
      </c>
      <c r="J153" s="148">
        <v>4.9436031142444108</v>
      </c>
      <c r="K153" s="148">
        <v>0.95344308134407885</v>
      </c>
      <c r="L153" s="148">
        <v>0.52880347376085834</v>
      </c>
      <c r="M153" s="148">
        <v>9.0984287922455484E-2</v>
      </c>
      <c r="N153" s="148">
        <v>0.57157648716106568</v>
      </c>
      <c r="O153" s="148">
        <v>1.8398162795689634</v>
      </c>
      <c r="P153" s="148">
        <v>2.0342276368402064</v>
      </c>
      <c r="Q153" s="148">
        <v>2.0453781283368557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SUM(B159:B165)</f>
        <v>1</v>
      </c>
      <c r="C158" s="77">
        <f t="shared" si="0"/>
        <v>1</v>
      </c>
      <c r="D158" s="77">
        <f t="shared" si="0"/>
        <v>1</v>
      </c>
      <c r="E158" s="77">
        <f t="shared" si="0"/>
        <v>0.99999999999999978</v>
      </c>
      <c r="F158" s="77">
        <f t="shared" si="0"/>
        <v>1</v>
      </c>
      <c r="G158" s="77">
        <f t="shared" si="0"/>
        <v>1.0000000000000002</v>
      </c>
      <c r="H158" s="77">
        <f t="shared" si="0"/>
        <v>1</v>
      </c>
      <c r="I158" s="77">
        <f t="shared" si="0"/>
        <v>1</v>
      </c>
      <c r="J158" s="77">
        <f t="shared" si="0"/>
        <v>0.99999999999999989</v>
      </c>
      <c r="K158" s="77">
        <f t="shared" si="0"/>
        <v>0.99999999999999978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IF(B6=0,0,B6/B$5)</f>
        <v>1.4484141798652697E-3</v>
      </c>
      <c r="C159" s="203">
        <f t="shared" si="1"/>
        <v>1.4484141798652701E-3</v>
      </c>
      <c r="D159" s="203">
        <f t="shared" si="1"/>
        <v>1.4484141798652697E-3</v>
      </c>
      <c r="E159" s="203">
        <f t="shared" si="1"/>
        <v>1.4484141798652692E-3</v>
      </c>
      <c r="F159" s="203">
        <f t="shared" si="1"/>
        <v>1.4484141798652695E-3</v>
      </c>
      <c r="G159" s="203">
        <f t="shared" si="1"/>
        <v>1.4484141798652701E-3</v>
      </c>
      <c r="H159" s="203">
        <f t="shared" si="1"/>
        <v>1.4484141798652699E-3</v>
      </c>
      <c r="I159" s="203">
        <f t="shared" si="1"/>
        <v>1.4484141798652695E-3</v>
      </c>
      <c r="J159" s="203">
        <f t="shared" si="1"/>
        <v>1.4484141798652695E-3</v>
      </c>
      <c r="K159" s="203">
        <f t="shared" si="1"/>
        <v>1.4484141798652695E-3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IF(B7=0,0,B7/B$5)</f>
        <v>7.2420708993263484E-4</v>
      </c>
      <c r="C160" s="202">
        <f t="shared" si="2"/>
        <v>7.2420708993263506E-4</v>
      </c>
      <c r="D160" s="202">
        <f t="shared" si="2"/>
        <v>7.2420708993263484E-4</v>
      </c>
      <c r="E160" s="202">
        <f t="shared" si="2"/>
        <v>7.2420708993263473E-4</v>
      </c>
      <c r="F160" s="202">
        <f t="shared" si="2"/>
        <v>7.2420708993263473E-4</v>
      </c>
      <c r="G160" s="202">
        <f t="shared" si="2"/>
        <v>7.2420708993263506E-4</v>
      </c>
      <c r="H160" s="202">
        <f t="shared" si="2"/>
        <v>7.2420708993263484E-4</v>
      </c>
      <c r="I160" s="202">
        <f t="shared" si="2"/>
        <v>7.2420708993263484E-4</v>
      </c>
      <c r="J160" s="202">
        <f t="shared" si="2"/>
        <v>7.2420708993263473E-4</v>
      </c>
      <c r="K160" s="202">
        <f t="shared" si="2"/>
        <v>7.2420708993263473E-4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IF(B8=0,0,B8/B$5)</f>
        <v>1.8346579611626751E-2</v>
      </c>
      <c r="C161" s="202">
        <f t="shared" si="3"/>
        <v>1.8346579611626754E-2</v>
      </c>
      <c r="D161" s="202">
        <f t="shared" si="3"/>
        <v>1.8346579611626751E-2</v>
      </c>
      <c r="E161" s="202">
        <f t="shared" si="3"/>
        <v>1.8346579611626748E-2</v>
      </c>
      <c r="F161" s="202">
        <f t="shared" si="3"/>
        <v>1.8346579611626748E-2</v>
      </c>
      <c r="G161" s="202">
        <f t="shared" si="3"/>
        <v>1.8346579611626754E-2</v>
      </c>
      <c r="H161" s="202">
        <f t="shared" si="3"/>
        <v>1.8346579611626751E-2</v>
      </c>
      <c r="I161" s="202">
        <f t="shared" si="3"/>
        <v>1.8346579611626751E-2</v>
      </c>
      <c r="J161" s="202">
        <f t="shared" si="3"/>
        <v>1.8346579611626748E-2</v>
      </c>
      <c r="K161" s="202">
        <f t="shared" si="3"/>
        <v>1.8346579611626748E-2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IF(B9=0,0,B9/B$5)</f>
        <v>4.8280472662175656E-4</v>
      </c>
      <c r="C162" s="202">
        <f t="shared" si="4"/>
        <v>4.8280472662175672E-4</v>
      </c>
      <c r="D162" s="202">
        <f t="shared" si="4"/>
        <v>4.8280472662175656E-4</v>
      </c>
      <c r="E162" s="202">
        <f t="shared" si="4"/>
        <v>4.8280472662175645E-4</v>
      </c>
      <c r="F162" s="202">
        <f t="shared" si="4"/>
        <v>4.8280472662175645E-4</v>
      </c>
      <c r="G162" s="202">
        <f t="shared" si="4"/>
        <v>4.8280472662175667E-4</v>
      </c>
      <c r="H162" s="202">
        <f t="shared" si="4"/>
        <v>4.8280472662175656E-4</v>
      </c>
      <c r="I162" s="202">
        <f t="shared" si="4"/>
        <v>4.8280472662175661E-4</v>
      </c>
      <c r="J162" s="202">
        <f t="shared" si="4"/>
        <v>4.8280472662175651E-4</v>
      </c>
      <c r="K162" s="202">
        <f t="shared" si="4"/>
        <v>4.8280472662175651E-4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IF(B10=0,0,B10/B$5)</f>
        <v>9.6560945324351312E-4</v>
      </c>
      <c r="C163" s="201">
        <f t="shared" si="5"/>
        <v>9.6560945324351344E-4</v>
      </c>
      <c r="D163" s="201">
        <f t="shared" si="5"/>
        <v>9.6560945324351312E-4</v>
      </c>
      <c r="E163" s="201">
        <f t="shared" si="5"/>
        <v>9.656094532435129E-4</v>
      </c>
      <c r="F163" s="201">
        <f t="shared" si="5"/>
        <v>9.656094532435129E-4</v>
      </c>
      <c r="G163" s="201">
        <f t="shared" si="5"/>
        <v>9.6560945324351312E-4</v>
      </c>
      <c r="H163" s="201">
        <f t="shared" si="5"/>
        <v>9.6560945324351312E-4</v>
      </c>
      <c r="I163" s="201">
        <f t="shared" si="5"/>
        <v>9.6560945324351323E-4</v>
      </c>
      <c r="J163" s="201">
        <f t="shared" si="5"/>
        <v>9.6560945324351301E-4</v>
      </c>
      <c r="K163" s="201">
        <f t="shared" si="5"/>
        <v>9.6560945324351301E-4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IF(B15=0,0,B15/B$5)</f>
        <v>0.40032023942234235</v>
      </c>
      <c r="C164" s="200">
        <f t="shared" si="6"/>
        <v>0.40032023942234241</v>
      </c>
      <c r="D164" s="200">
        <f t="shared" si="6"/>
        <v>0.40032023942234229</v>
      </c>
      <c r="E164" s="200">
        <f t="shared" si="6"/>
        <v>0.40032023942234229</v>
      </c>
      <c r="F164" s="200">
        <f t="shared" si="6"/>
        <v>0.40032023942234229</v>
      </c>
      <c r="G164" s="200">
        <f t="shared" si="6"/>
        <v>0.40032023942234246</v>
      </c>
      <c r="H164" s="200">
        <f t="shared" si="6"/>
        <v>0.40032023942234235</v>
      </c>
      <c r="I164" s="200">
        <f t="shared" si="6"/>
        <v>0.40032023942234241</v>
      </c>
      <c r="J164" s="200">
        <f t="shared" si="6"/>
        <v>0.40032023942234235</v>
      </c>
      <c r="K164" s="200">
        <f t="shared" si="6"/>
        <v>0.40032023942234224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IF(B26=0,0,B26/B$5)</f>
        <v>0.57771214551636774</v>
      </c>
      <c r="C165" s="71">
        <f t="shared" si="7"/>
        <v>0.57771214551636774</v>
      </c>
      <c r="D165" s="71">
        <f t="shared" si="7"/>
        <v>0.57771214551636774</v>
      </c>
      <c r="E165" s="71">
        <f t="shared" si="7"/>
        <v>0.57771214551636763</v>
      </c>
      <c r="F165" s="71">
        <f t="shared" si="7"/>
        <v>0.57771214551636774</v>
      </c>
      <c r="G165" s="71">
        <f t="shared" si="7"/>
        <v>0.57771214551636785</v>
      </c>
      <c r="H165" s="71">
        <f t="shared" si="7"/>
        <v>0.57771214551636774</v>
      </c>
      <c r="I165" s="71">
        <f t="shared" si="7"/>
        <v>0.57771214551636774</v>
      </c>
      <c r="J165" s="71">
        <f t="shared" si="7"/>
        <v>0.57771214551636763</v>
      </c>
      <c r="K165" s="71">
        <f t="shared" si="7"/>
        <v>0.57771214551636763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1.0000000000000002</v>
      </c>
      <c r="C167" s="77">
        <f t="shared" si="8"/>
        <v>1</v>
      </c>
      <c r="D167" s="77">
        <f t="shared" si="8"/>
        <v>1</v>
      </c>
      <c r="E167" s="77">
        <f t="shared" si="8"/>
        <v>0.99999999999999978</v>
      </c>
      <c r="F167" s="77">
        <f t="shared" si="8"/>
        <v>0.99999999999999989</v>
      </c>
      <c r="G167" s="77">
        <f t="shared" si="8"/>
        <v>1</v>
      </c>
      <c r="H167" s="77">
        <f t="shared" si="8"/>
        <v>1</v>
      </c>
      <c r="I167" s="77">
        <f t="shared" si="8"/>
        <v>1.0000000000000002</v>
      </c>
      <c r="J167" s="77">
        <f t="shared" si="8"/>
        <v>1.0000000000000002</v>
      </c>
      <c r="K167" s="77">
        <f t="shared" si="8"/>
        <v>0.99999999999999967</v>
      </c>
      <c r="L167" s="77">
        <f t="shared" si="8"/>
        <v>1</v>
      </c>
      <c r="M167" s="77">
        <f t="shared" si="8"/>
        <v>1.0000000000000004</v>
      </c>
      <c r="N167" s="77">
        <f t="shared" si="8"/>
        <v>0.99999999999999978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1.1067869895601897E-3</v>
      </c>
      <c r="C168" s="203">
        <f t="shared" si="9"/>
        <v>1.1067869895601894E-3</v>
      </c>
      <c r="D168" s="203">
        <f t="shared" si="9"/>
        <v>1.1067869895601894E-3</v>
      </c>
      <c r="E168" s="203">
        <f t="shared" si="9"/>
        <v>1.1067869895601892E-3</v>
      </c>
      <c r="F168" s="203">
        <f t="shared" si="9"/>
        <v>1.1067869895601894E-3</v>
      </c>
      <c r="G168" s="203">
        <f t="shared" si="9"/>
        <v>1.1067869895601894E-3</v>
      </c>
      <c r="H168" s="203">
        <f t="shared" si="9"/>
        <v>1.1067869895601894E-3</v>
      </c>
      <c r="I168" s="203">
        <f t="shared" si="9"/>
        <v>1.1067869895601897E-3</v>
      </c>
      <c r="J168" s="203">
        <f t="shared" si="9"/>
        <v>1.1067869895601897E-3</v>
      </c>
      <c r="K168" s="203">
        <f t="shared" si="9"/>
        <v>1.106786989560189E-3</v>
      </c>
      <c r="L168" s="203">
        <f t="shared" si="9"/>
        <v>1.1067869895601894E-3</v>
      </c>
      <c r="M168" s="203">
        <f t="shared" si="9"/>
        <v>1.1067869895601899E-3</v>
      </c>
      <c r="N168" s="203">
        <f t="shared" si="9"/>
        <v>1.1067869895601894E-3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5.1390005112273622E-4</v>
      </c>
      <c r="C169" s="202">
        <f t="shared" si="10"/>
        <v>5.13900051122736E-4</v>
      </c>
      <c r="D169" s="202">
        <f t="shared" si="10"/>
        <v>5.13900051122736E-4</v>
      </c>
      <c r="E169" s="202">
        <f t="shared" si="10"/>
        <v>5.1390005112273579E-4</v>
      </c>
      <c r="F169" s="202">
        <f t="shared" si="10"/>
        <v>5.13900051122736E-4</v>
      </c>
      <c r="G169" s="202">
        <f t="shared" si="10"/>
        <v>5.1390005112273611E-4</v>
      </c>
      <c r="H169" s="202">
        <f t="shared" si="10"/>
        <v>5.13900051122736E-4</v>
      </c>
      <c r="I169" s="202">
        <f t="shared" si="10"/>
        <v>5.1390005112273611E-4</v>
      </c>
      <c r="J169" s="202">
        <f t="shared" si="10"/>
        <v>5.13900051122736E-4</v>
      </c>
      <c r="K169" s="202">
        <f t="shared" si="10"/>
        <v>5.1390005112273579E-4</v>
      </c>
      <c r="L169" s="202">
        <f t="shared" si="10"/>
        <v>5.13900051122736E-4</v>
      </c>
      <c r="M169" s="202">
        <f t="shared" si="10"/>
        <v>5.1390005112273611E-4</v>
      </c>
      <c r="N169" s="202">
        <f t="shared" si="10"/>
        <v>5.13900051122736E-4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1.5096691346942939E-2</v>
      </c>
      <c r="C170" s="202">
        <f t="shared" si="11"/>
        <v>1.5096691346942933E-2</v>
      </c>
      <c r="D170" s="202">
        <f t="shared" si="11"/>
        <v>1.5096691346942935E-2</v>
      </c>
      <c r="E170" s="202">
        <f t="shared" si="11"/>
        <v>1.5096691346942932E-2</v>
      </c>
      <c r="F170" s="202">
        <f t="shared" si="11"/>
        <v>1.5096691346942935E-2</v>
      </c>
      <c r="G170" s="202">
        <f t="shared" si="11"/>
        <v>1.5096691346942939E-2</v>
      </c>
      <c r="H170" s="202">
        <f t="shared" si="11"/>
        <v>1.5096691346942935E-2</v>
      </c>
      <c r="I170" s="202">
        <f t="shared" si="11"/>
        <v>1.5096691346942937E-2</v>
      </c>
      <c r="J170" s="202">
        <f t="shared" si="11"/>
        <v>1.5096691346942937E-2</v>
      </c>
      <c r="K170" s="202">
        <f t="shared" si="11"/>
        <v>1.509669134694293E-2</v>
      </c>
      <c r="L170" s="202">
        <f t="shared" si="11"/>
        <v>1.5096691346942935E-2</v>
      </c>
      <c r="M170" s="202">
        <f t="shared" si="11"/>
        <v>1.509669134694294E-2</v>
      </c>
      <c r="N170" s="202">
        <f t="shared" si="11"/>
        <v>1.5096691346942933E-2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3.6892899652006322E-4</v>
      </c>
      <c r="C171" s="202">
        <f t="shared" si="12"/>
        <v>3.6892899652006317E-4</v>
      </c>
      <c r="D171" s="202">
        <f t="shared" si="12"/>
        <v>3.6892899652006311E-4</v>
      </c>
      <c r="E171" s="202">
        <f t="shared" si="12"/>
        <v>3.6892899652006306E-4</v>
      </c>
      <c r="F171" s="202">
        <f t="shared" si="12"/>
        <v>3.6892899652006311E-4</v>
      </c>
      <c r="G171" s="202">
        <f t="shared" si="12"/>
        <v>3.6892899652006317E-4</v>
      </c>
      <c r="H171" s="202">
        <f t="shared" si="12"/>
        <v>3.6892899652006311E-4</v>
      </c>
      <c r="I171" s="202">
        <f t="shared" si="12"/>
        <v>3.6892899652006311E-4</v>
      </c>
      <c r="J171" s="202">
        <f t="shared" si="12"/>
        <v>3.6892899652006317E-4</v>
      </c>
      <c r="K171" s="202">
        <f t="shared" si="12"/>
        <v>3.68928996520063E-4</v>
      </c>
      <c r="L171" s="202">
        <f t="shared" si="12"/>
        <v>3.6892899652006311E-4</v>
      </c>
      <c r="M171" s="202">
        <f t="shared" si="12"/>
        <v>3.6892899652006317E-4</v>
      </c>
      <c r="N171" s="202">
        <f t="shared" si="12"/>
        <v>3.6892899652006306E-4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7.3785799304012644E-4</v>
      </c>
      <c r="C172" s="201">
        <f t="shared" si="13"/>
        <v>7.3785799304012633E-4</v>
      </c>
      <c r="D172" s="201">
        <f t="shared" si="13"/>
        <v>7.3785799304012622E-4</v>
      </c>
      <c r="E172" s="201">
        <f t="shared" si="13"/>
        <v>7.3785799304012612E-4</v>
      </c>
      <c r="F172" s="201">
        <f t="shared" si="13"/>
        <v>7.3785799304012622E-4</v>
      </c>
      <c r="G172" s="201">
        <f t="shared" si="13"/>
        <v>7.3785799304012633E-4</v>
      </c>
      <c r="H172" s="201">
        <f t="shared" si="13"/>
        <v>7.3785799304012622E-4</v>
      </c>
      <c r="I172" s="201">
        <f t="shared" si="13"/>
        <v>7.3785799304012644E-4</v>
      </c>
      <c r="J172" s="201">
        <f t="shared" si="13"/>
        <v>7.3785799304012633E-4</v>
      </c>
      <c r="K172" s="201">
        <f t="shared" si="13"/>
        <v>7.3785799304012601E-4</v>
      </c>
      <c r="L172" s="201">
        <f t="shared" si="13"/>
        <v>7.3785799304012612E-4</v>
      </c>
      <c r="M172" s="201">
        <f t="shared" si="13"/>
        <v>7.3785799304012644E-4</v>
      </c>
      <c r="N172" s="201">
        <f t="shared" si="13"/>
        <v>7.3785799304012612E-4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0.77011002553640273</v>
      </c>
      <c r="C173" s="200">
        <f t="shared" si="14"/>
        <v>0.77011002553640251</v>
      </c>
      <c r="D173" s="200">
        <f t="shared" si="14"/>
        <v>0.77011002553640251</v>
      </c>
      <c r="E173" s="200">
        <f t="shared" si="14"/>
        <v>0.7701100255364024</v>
      </c>
      <c r="F173" s="200">
        <f t="shared" si="14"/>
        <v>0.77011002553640251</v>
      </c>
      <c r="G173" s="200">
        <f t="shared" si="14"/>
        <v>0.77011002553640251</v>
      </c>
      <c r="H173" s="200">
        <f t="shared" si="14"/>
        <v>0.77011002553640251</v>
      </c>
      <c r="I173" s="200">
        <f t="shared" si="14"/>
        <v>0.77011002553640262</v>
      </c>
      <c r="J173" s="200">
        <f t="shared" si="14"/>
        <v>0.77011002553640262</v>
      </c>
      <c r="K173" s="200">
        <f t="shared" si="14"/>
        <v>0.77011002553640229</v>
      </c>
      <c r="L173" s="200">
        <f t="shared" si="14"/>
        <v>0.77011002553640251</v>
      </c>
      <c r="M173" s="200">
        <f t="shared" si="14"/>
        <v>0.77011002553640284</v>
      </c>
      <c r="N173" s="200">
        <f t="shared" si="14"/>
        <v>0.7701100255364024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0.10001428903070164</v>
      </c>
      <c r="C174" s="200">
        <f t="shared" si="15"/>
        <v>0.10001428903070163</v>
      </c>
      <c r="D174" s="200">
        <f t="shared" si="15"/>
        <v>0.10001428903070164</v>
      </c>
      <c r="E174" s="200">
        <f t="shared" si="15"/>
        <v>0.10001428903070163</v>
      </c>
      <c r="F174" s="200">
        <f t="shared" si="15"/>
        <v>0.10001428903070164</v>
      </c>
      <c r="G174" s="200">
        <f t="shared" si="15"/>
        <v>0.10001428903070166</v>
      </c>
      <c r="H174" s="200">
        <f t="shared" si="15"/>
        <v>0.10001428903070164</v>
      </c>
      <c r="I174" s="200">
        <f t="shared" si="15"/>
        <v>0.10001428903070166</v>
      </c>
      <c r="J174" s="200">
        <f t="shared" si="15"/>
        <v>0.10001428903070164</v>
      </c>
      <c r="K174" s="200">
        <f t="shared" si="15"/>
        <v>0.10001428903070161</v>
      </c>
      <c r="L174" s="200">
        <f t="shared" si="15"/>
        <v>0.10001428903070164</v>
      </c>
      <c r="M174" s="200">
        <f t="shared" si="15"/>
        <v>0.10001428903070167</v>
      </c>
      <c r="N174" s="200">
        <f t="shared" si="15"/>
        <v>0.10001428903070163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2.2893198531517115E-2</v>
      </c>
      <c r="C175" s="199">
        <f t="shared" si="16"/>
        <v>4.2555321000694479E-2</v>
      </c>
      <c r="D175" s="199">
        <f t="shared" si="16"/>
        <v>1.2130566647216514E-2</v>
      </c>
      <c r="E175" s="199">
        <f t="shared" si="16"/>
        <v>1.9327002584514592E-2</v>
      </c>
      <c r="F175" s="199">
        <f t="shared" si="16"/>
        <v>1.613618306291003E-2</v>
      </c>
      <c r="G175" s="199">
        <f t="shared" si="16"/>
        <v>1.1730415606583083E-2</v>
      </c>
      <c r="H175" s="199">
        <f t="shared" si="16"/>
        <v>1.3057774094892829E-2</v>
      </c>
      <c r="I175" s="199">
        <f t="shared" si="16"/>
        <v>1.1639139611481922E-2</v>
      </c>
      <c r="J175" s="199">
        <f t="shared" si="16"/>
        <v>9.0321066053496747E-3</v>
      </c>
      <c r="K175" s="199">
        <f t="shared" si="16"/>
        <v>7.2335531235348902E-2</v>
      </c>
      <c r="L175" s="199">
        <f t="shared" si="16"/>
        <v>8.5285754101553271E-2</v>
      </c>
      <c r="M175" s="199">
        <f t="shared" si="16"/>
        <v>9.8001788176781679E-2</v>
      </c>
      <c r="N175" s="199">
        <f t="shared" si="16"/>
        <v>8.6084330880098536E-2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7.712109049918453E-2</v>
      </c>
      <c r="C176" s="199">
        <f t="shared" si="17"/>
        <v>5.7458968030007156E-2</v>
      </c>
      <c r="D176" s="199">
        <f t="shared" si="17"/>
        <v>8.788372238348513E-2</v>
      </c>
      <c r="E176" s="199">
        <f t="shared" si="17"/>
        <v>8.0687286446187043E-2</v>
      </c>
      <c r="F176" s="199">
        <f t="shared" si="17"/>
        <v>8.3878105967791605E-2</v>
      </c>
      <c r="G176" s="199">
        <f t="shared" si="17"/>
        <v>8.8283873424118572E-2</v>
      </c>
      <c r="H176" s="199">
        <f t="shared" si="17"/>
        <v>8.6956514935808804E-2</v>
      </c>
      <c r="I176" s="199">
        <f t="shared" si="17"/>
        <v>8.8375149419219728E-2</v>
      </c>
      <c r="J176" s="199">
        <f t="shared" si="17"/>
        <v>9.0982182425351971E-2</v>
      </c>
      <c r="K176" s="199">
        <f t="shared" si="17"/>
        <v>2.7678757795352726E-2</v>
      </c>
      <c r="L176" s="199">
        <f t="shared" si="17"/>
        <v>1.4728534929148376E-2</v>
      </c>
      <c r="M176" s="199">
        <f t="shared" si="17"/>
        <v>2.012500853919992E-3</v>
      </c>
      <c r="N176" s="199">
        <f t="shared" si="17"/>
        <v>1.3929958150603092E-2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0.11205152005570965</v>
      </c>
      <c r="C177" s="200">
        <f t="shared" si="18"/>
        <v>0.11205152005570986</v>
      </c>
      <c r="D177" s="200">
        <f t="shared" si="18"/>
        <v>0.11205152005570983</v>
      </c>
      <c r="E177" s="200">
        <f t="shared" si="18"/>
        <v>0.11205152005570972</v>
      </c>
      <c r="F177" s="200">
        <f t="shared" si="18"/>
        <v>0.11205152005570977</v>
      </c>
      <c r="G177" s="200">
        <f t="shared" si="18"/>
        <v>0.11205152005570984</v>
      </c>
      <c r="H177" s="200">
        <f t="shared" si="18"/>
        <v>0.11205152005570981</v>
      </c>
      <c r="I177" s="200">
        <f t="shared" si="18"/>
        <v>0.11205152005570987</v>
      </c>
      <c r="J177" s="200">
        <f t="shared" si="18"/>
        <v>0.11205152005570987</v>
      </c>
      <c r="K177" s="200">
        <f t="shared" si="18"/>
        <v>0.11205152005570977</v>
      </c>
      <c r="L177" s="200">
        <f t="shared" si="18"/>
        <v>0.11205152005570987</v>
      </c>
      <c r="M177" s="200">
        <f t="shared" si="18"/>
        <v>0.11205152005570986</v>
      </c>
      <c r="N177" s="200">
        <f t="shared" si="18"/>
        <v>0.11205152005570983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6.2204180884858441E-2</v>
      </c>
      <c r="C178" s="199">
        <f t="shared" si="19"/>
        <v>6.4773794189279102E-2</v>
      </c>
      <c r="D178" s="199">
        <f t="shared" si="19"/>
        <v>6.0959425161152846E-2</v>
      </c>
      <c r="E178" s="199">
        <f t="shared" si="19"/>
        <v>6.2088317035823223E-2</v>
      </c>
      <c r="F178" s="199">
        <f t="shared" si="19"/>
        <v>6.1722266441729838E-2</v>
      </c>
      <c r="G178" s="199">
        <f t="shared" si="19"/>
        <v>6.0690216537581471E-2</v>
      </c>
      <c r="H178" s="199">
        <f t="shared" si="19"/>
        <v>6.0801645185201605E-2</v>
      </c>
      <c r="I178" s="199">
        <f t="shared" si="19"/>
        <v>6.0447616497545674E-2</v>
      </c>
      <c r="J178" s="199">
        <f t="shared" si="19"/>
        <v>5.0114480198293322E-2</v>
      </c>
      <c r="K178" s="199">
        <f t="shared" si="19"/>
        <v>6.8667429878775152E-2</v>
      </c>
      <c r="L178" s="199">
        <f t="shared" si="19"/>
        <v>7.014665079938831E-2</v>
      </c>
      <c r="M178" s="199">
        <f t="shared" si="19"/>
        <v>7.1782201559513939E-2</v>
      </c>
      <c r="N178" s="199">
        <f t="shared" si="19"/>
        <v>7.014569757535917E-2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4.0005715612280703E-2</v>
      </c>
      <c r="C179" s="199">
        <f t="shared" si="20"/>
        <v>4.0005715612280696E-2</v>
      </c>
      <c r="D179" s="199">
        <f t="shared" si="20"/>
        <v>4.0005715612280696E-2</v>
      </c>
      <c r="E179" s="199">
        <f t="shared" si="20"/>
        <v>4.0005715612280682E-2</v>
      </c>
      <c r="F179" s="199">
        <f t="shared" si="20"/>
        <v>4.0005715612280703E-2</v>
      </c>
      <c r="G179" s="199">
        <f t="shared" si="20"/>
        <v>4.0005715612280703E-2</v>
      </c>
      <c r="H179" s="199">
        <f t="shared" si="20"/>
        <v>4.0005715612280696E-2</v>
      </c>
      <c r="I179" s="199">
        <f t="shared" si="20"/>
        <v>4.0005715612280709E-2</v>
      </c>
      <c r="J179" s="199">
        <f t="shared" si="20"/>
        <v>4.0005715612280703E-2</v>
      </c>
      <c r="K179" s="199">
        <f t="shared" si="20"/>
        <v>4.0005715612280682E-2</v>
      </c>
      <c r="L179" s="199">
        <f t="shared" si="20"/>
        <v>4.0005715612280696E-2</v>
      </c>
      <c r="M179" s="199">
        <f t="shared" si="20"/>
        <v>4.0005715612280716E-2</v>
      </c>
      <c r="N179" s="199">
        <f t="shared" si="20"/>
        <v>4.0005715612280682E-2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0" t="s">
        <v>160</v>
      </c>
      <c r="B180" s="198">
        <f t="shared" ref="B180:Q180" si="21">IF(B$67=0,0,B$67/B$33)</f>
        <v>9.8416235585705187E-3</v>
      </c>
      <c r="C180" s="198">
        <f t="shared" si="21"/>
        <v>7.2720102541500497E-3</v>
      </c>
      <c r="D180" s="198">
        <f t="shared" si="21"/>
        <v>1.1086379282276286E-2</v>
      </c>
      <c r="E180" s="198">
        <f t="shared" si="21"/>
        <v>9.9574874076058095E-3</v>
      </c>
      <c r="F180" s="198">
        <f t="shared" si="21"/>
        <v>1.0323538001699229E-2</v>
      </c>
      <c r="G180" s="198">
        <f t="shared" si="21"/>
        <v>1.1355587905847661E-2</v>
      </c>
      <c r="H180" s="198">
        <f t="shared" si="21"/>
        <v>1.1244159258227507E-2</v>
      </c>
      <c r="I180" s="198">
        <f t="shared" si="21"/>
        <v>1.1598187945883484E-2</v>
      </c>
      <c r="J180" s="198">
        <f t="shared" si="21"/>
        <v>2.1931324245135851E-2</v>
      </c>
      <c r="K180" s="198">
        <f t="shared" si="21"/>
        <v>3.3783745646539382E-3</v>
      </c>
      <c r="L180" s="198">
        <f t="shared" si="21"/>
        <v>1.8991536440408617E-3</v>
      </c>
      <c r="M180" s="198">
        <f t="shared" si="21"/>
        <v>2.6360288391519493E-4</v>
      </c>
      <c r="N180" s="198">
        <f t="shared" si="21"/>
        <v>1.9001068680699802E-3</v>
      </c>
      <c r="O180" s="198">
        <f t="shared" si="21"/>
        <v>0</v>
      </c>
      <c r="P180" s="198">
        <f t="shared" si="21"/>
        <v>0</v>
      </c>
      <c r="Q180" s="198">
        <f t="shared" si="21"/>
        <v>0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1</v>
      </c>
      <c r="C183" s="77">
        <f t="shared" si="22"/>
        <v>1</v>
      </c>
      <c r="D183" s="77">
        <f t="shared" si="22"/>
        <v>0.99999999999999978</v>
      </c>
      <c r="E183" s="77">
        <f t="shared" si="22"/>
        <v>1</v>
      </c>
      <c r="F183" s="77">
        <f t="shared" si="22"/>
        <v>1.0000000000000002</v>
      </c>
      <c r="G183" s="77">
        <f t="shared" si="22"/>
        <v>1</v>
      </c>
      <c r="H183" s="77">
        <f t="shared" si="22"/>
        <v>0.99999999999999967</v>
      </c>
      <c r="I183" s="77">
        <f t="shared" si="22"/>
        <v>0.99999999999999989</v>
      </c>
      <c r="J183" s="77">
        <f t="shared" si="22"/>
        <v>0.99999999999999978</v>
      </c>
      <c r="K183" s="77">
        <f t="shared" si="22"/>
        <v>1</v>
      </c>
      <c r="L183" s="77">
        <f t="shared" si="22"/>
        <v>0.99999999999999978</v>
      </c>
      <c r="M183" s="77">
        <f t="shared" si="22"/>
        <v>1</v>
      </c>
      <c r="N183" s="77">
        <f t="shared" si="22"/>
        <v>1</v>
      </c>
      <c r="O183" s="77">
        <f t="shared" si="22"/>
        <v>0.99999999999999989</v>
      </c>
      <c r="P183" s="77">
        <f t="shared" si="22"/>
        <v>0.99999999999999967</v>
      </c>
      <c r="Q183" s="77">
        <f t="shared" si="22"/>
        <v>1</v>
      </c>
    </row>
    <row r="184" spans="1:17" x14ac:dyDescent="0.25">
      <c r="A184" s="132" t="s">
        <v>83</v>
      </c>
      <c r="B184" s="203">
        <f t="shared" ref="B184:Q184" si="23">IF(B$71=0,0,B$71/B$70)</f>
        <v>1.8902578041431416E-3</v>
      </c>
      <c r="C184" s="203">
        <f t="shared" si="23"/>
        <v>1.8902578041431401E-3</v>
      </c>
      <c r="D184" s="203">
        <f t="shared" si="23"/>
        <v>1.8902578041431403E-3</v>
      </c>
      <c r="E184" s="203">
        <f t="shared" si="23"/>
        <v>1.890257804143141E-3</v>
      </c>
      <c r="F184" s="203">
        <f t="shared" si="23"/>
        <v>1.890257804143141E-3</v>
      </c>
      <c r="G184" s="203">
        <f t="shared" si="23"/>
        <v>1.8902578041431403E-3</v>
      </c>
      <c r="H184" s="203">
        <f t="shared" si="23"/>
        <v>1.8902578041431401E-3</v>
      </c>
      <c r="I184" s="203">
        <f t="shared" si="23"/>
        <v>1.8902578041431405E-3</v>
      </c>
      <c r="J184" s="203">
        <f t="shared" si="23"/>
        <v>1.8902578041431403E-3</v>
      </c>
      <c r="K184" s="203">
        <f t="shared" si="23"/>
        <v>1.8902578041431403E-3</v>
      </c>
      <c r="L184" s="203">
        <f t="shared" si="23"/>
        <v>1.8902578041431401E-3</v>
      </c>
      <c r="M184" s="203">
        <f t="shared" si="23"/>
        <v>1.8902578041431403E-3</v>
      </c>
      <c r="N184" s="203">
        <f t="shared" si="23"/>
        <v>1.8902578041431405E-3</v>
      </c>
      <c r="O184" s="203">
        <f t="shared" si="23"/>
        <v>1.8902578041431403E-3</v>
      </c>
      <c r="P184" s="203">
        <f t="shared" si="23"/>
        <v>1.8902578041431403E-3</v>
      </c>
      <c r="Q184" s="203">
        <f t="shared" si="23"/>
        <v>1.8902578041431405E-3</v>
      </c>
    </row>
    <row r="185" spans="1:17" x14ac:dyDescent="0.25">
      <c r="A185" s="76" t="s">
        <v>82</v>
      </c>
      <c r="B185" s="202">
        <f t="shared" ref="B185:Q185" si="24">IF(B$72=0,0,B$72/B$70)</f>
        <v>9.792994088868804E-4</v>
      </c>
      <c r="C185" s="202">
        <f t="shared" si="24"/>
        <v>9.7929940888687975E-4</v>
      </c>
      <c r="D185" s="202">
        <f t="shared" si="24"/>
        <v>9.7929940888687975E-4</v>
      </c>
      <c r="E185" s="202">
        <f t="shared" si="24"/>
        <v>9.7929940888688018E-4</v>
      </c>
      <c r="F185" s="202">
        <f t="shared" si="24"/>
        <v>9.7929940888688018E-4</v>
      </c>
      <c r="G185" s="202">
        <f t="shared" si="24"/>
        <v>9.7929940888687975E-4</v>
      </c>
      <c r="H185" s="202">
        <f t="shared" si="24"/>
        <v>9.7929940888687975E-4</v>
      </c>
      <c r="I185" s="202">
        <f t="shared" si="24"/>
        <v>9.7929940888687997E-4</v>
      </c>
      <c r="J185" s="202">
        <f t="shared" si="24"/>
        <v>9.7929940888687975E-4</v>
      </c>
      <c r="K185" s="202">
        <f t="shared" si="24"/>
        <v>9.7929940888687997E-4</v>
      </c>
      <c r="L185" s="202">
        <f t="shared" si="24"/>
        <v>9.7929940888687975E-4</v>
      </c>
      <c r="M185" s="202">
        <f t="shared" si="24"/>
        <v>9.7929940888687997E-4</v>
      </c>
      <c r="N185" s="202">
        <f t="shared" si="24"/>
        <v>9.7929940888687997E-4</v>
      </c>
      <c r="O185" s="202">
        <f t="shared" si="24"/>
        <v>9.7929940888687997E-4</v>
      </c>
      <c r="P185" s="202">
        <f t="shared" si="24"/>
        <v>9.7929940888687997E-4</v>
      </c>
      <c r="Q185" s="202">
        <f t="shared" si="24"/>
        <v>9.7929940888687997E-4</v>
      </c>
    </row>
    <row r="186" spans="1:17" x14ac:dyDescent="0.25">
      <c r="A186" s="76" t="s">
        <v>81</v>
      </c>
      <c r="B186" s="202">
        <f t="shared" ref="B186:Q186" si="25">IF(B$73=0,0,B$73/B$70)</f>
        <v>2.3107817738643125E-2</v>
      </c>
      <c r="C186" s="202">
        <f t="shared" si="25"/>
        <v>2.3107817738643111E-2</v>
      </c>
      <c r="D186" s="202">
        <f t="shared" si="25"/>
        <v>2.3107817738643108E-2</v>
      </c>
      <c r="E186" s="202">
        <f t="shared" si="25"/>
        <v>2.3107817738643118E-2</v>
      </c>
      <c r="F186" s="202">
        <f t="shared" si="25"/>
        <v>2.3107817738643115E-2</v>
      </c>
      <c r="G186" s="202">
        <f t="shared" si="25"/>
        <v>2.3107817738643111E-2</v>
      </c>
      <c r="H186" s="202">
        <f t="shared" si="25"/>
        <v>2.3107817738643108E-2</v>
      </c>
      <c r="I186" s="202">
        <f t="shared" si="25"/>
        <v>2.3107817738643115E-2</v>
      </c>
      <c r="J186" s="202">
        <f t="shared" si="25"/>
        <v>2.3107817738643108E-2</v>
      </c>
      <c r="K186" s="202">
        <f t="shared" si="25"/>
        <v>2.3107817738643115E-2</v>
      </c>
      <c r="L186" s="202">
        <f t="shared" si="25"/>
        <v>2.3107817738643111E-2</v>
      </c>
      <c r="M186" s="202">
        <f t="shared" si="25"/>
        <v>2.3107817738643115E-2</v>
      </c>
      <c r="N186" s="202">
        <f t="shared" si="25"/>
        <v>2.3107817738643115E-2</v>
      </c>
      <c r="O186" s="202">
        <f t="shared" si="25"/>
        <v>2.3107817738643111E-2</v>
      </c>
      <c r="P186" s="202">
        <f t="shared" si="25"/>
        <v>2.3107817738643111E-2</v>
      </c>
      <c r="Q186" s="202">
        <f t="shared" si="25"/>
        <v>2.3107817738643115E-2</v>
      </c>
    </row>
    <row r="187" spans="1:17" x14ac:dyDescent="0.25">
      <c r="A187" s="76" t="s">
        <v>80</v>
      </c>
      <c r="B187" s="202">
        <f t="shared" ref="B187:Q187" si="26">IF(B$74=0,0,B$74/B$70)</f>
        <v>6.300859347143804E-4</v>
      </c>
      <c r="C187" s="202">
        <f t="shared" si="26"/>
        <v>6.3008593471437996E-4</v>
      </c>
      <c r="D187" s="202">
        <f t="shared" si="26"/>
        <v>6.3008593471437996E-4</v>
      </c>
      <c r="E187" s="202">
        <f t="shared" si="26"/>
        <v>6.3008593471438018E-4</v>
      </c>
      <c r="F187" s="202">
        <f t="shared" si="26"/>
        <v>6.3008593471438018E-4</v>
      </c>
      <c r="G187" s="202">
        <f t="shared" si="26"/>
        <v>6.3008593471438007E-4</v>
      </c>
      <c r="H187" s="202">
        <f t="shared" si="26"/>
        <v>6.3008593471437996E-4</v>
      </c>
      <c r="I187" s="202">
        <f t="shared" si="26"/>
        <v>6.3008593471438007E-4</v>
      </c>
      <c r="J187" s="202">
        <f t="shared" si="26"/>
        <v>6.3008593471437996E-4</v>
      </c>
      <c r="K187" s="202">
        <f t="shared" si="26"/>
        <v>6.3008593471438007E-4</v>
      </c>
      <c r="L187" s="202">
        <f t="shared" si="26"/>
        <v>6.3008593471437996E-4</v>
      </c>
      <c r="M187" s="202">
        <f t="shared" si="26"/>
        <v>6.3008593471438007E-4</v>
      </c>
      <c r="N187" s="202">
        <f t="shared" si="26"/>
        <v>6.3008593471438007E-4</v>
      </c>
      <c r="O187" s="202">
        <f t="shared" si="26"/>
        <v>6.3008593471437996E-4</v>
      </c>
      <c r="P187" s="202">
        <f t="shared" si="26"/>
        <v>6.3008593471438007E-4</v>
      </c>
      <c r="Q187" s="202">
        <f t="shared" si="26"/>
        <v>6.3008593471438007E-4</v>
      </c>
    </row>
    <row r="188" spans="1:17" x14ac:dyDescent="0.25">
      <c r="A188" s="129" t="s">
        <v>79</v>
      </c>
      <c r="B188" s="201">
        <f t="shared" ref="B188:Q188" si="27">IF(B$75=0,0,B$75/B$70)</f>
        <v>1.2601718694287608E-3</v>
      </c>
      <c r="C188" s="201">
        <f t="shared" si="27"/>
        <v>1.2601718694287599E-3</v>
      </c>
      <c r="D188" s="201">
        <f t="shared" si="27"/>
        <v>1.2601718694287599E-3</v>
      </c>
      <c r="E188" s="201">
        <f t="shared" si="27"/>
        <v>1.2601718694287604E-3</v>
      </c>
      <c r="F188" s="201">
        <f t="shared" si="27"/>
        <v>1.2601718694287604E-3</v>
      </c>
      <c r="G188" s="201">
        <f t="shared" si="27"/>
        <v>1.2601718694287604E-3</v>
      </c>
      <c r="H188" s="201">
        <f t="shared" si="27"/>
        <v>1.2601718694287599E-3</v>
      </c>
      <c r="I188" s="201">
        <f t="shared" si="27"/>
        <v>1.2601718694287601E-3</v>
      </c>
      <c r="J188" s="201">
        <f t="shared" si="27"/>
        <v>1.2601718694287599E-3</v>
      </c>
      <c r="K188" s="201">
        <f t="shared" si="27"/>
        <v>1.2601718694287604E-3</v>
      </c>
      <c r="L188" s="201">
        <f t="shared" si="27"/>
        <v>1.2601718694287599E-3</v>
      </c>
      <c r="M188" s="201">
        <f t="shared" si="27"/>
        <v>1.2601718694287601E-3</v>
      </c>
      <c r="N188" s="201">
        <f t="shared" si="27"/>
        <v>1.2601718694287601E-3</v>
      </c>
      <c r="O188" s="201">
        <f t="shared" si="27"/>
        <v>1.2601718694287599E-3</v>
      </c>
      <c r="P188" s="201">
        <f t="shared" si="27"/>
        <v>1.2601718694287601E-3</v>
      </c>
      <c r="Q188" s="201">
        <f t="shared" si="27"/>
        <v>1.2601718694287601E-3</v>
      </c>
    </row>
    <row r="189" spans="1:17" x14ac:dyDescent="0.25">
      <c r="A189" s="127" t="s">
        <v>149</v>
      </c>
      <c r="B189" s="200">
        <f t="shared" ref="B189:Q189" si="28">IF(B$80=0,0,B$80/B$70)</f>
        <v>0.2792617180547004</v>
      </c>
      <c r="C189" s="200">
        <f t="shared" si="28"/>
        <v>0.27926171805470024</v>
      </c>
      <c r="D189" s="200">
        <f t="shared" si="28"/>
        <v>0.27926171805470018</v>
      </c>
      <c r="E189" s="200">
        <f t="shared" si="28"/>
        <v>0.27926171805470029</v>
      </c>
      <c r="F189" s="200">
        <f t="shared" si="28"/>
        <v>0.27926171805470035</v>
      </c>
      <c r="G189" s="200">
        <f t="shared" si="28"/>
        <v>0.27926171805470024</v>
      </c>
      <c r="H189" s="200">
        <f t="shared" si="28"/>
        <v>0.27926171805470018</v>
      </c>
      <c r="I189" s="200">
        <f t="shared" si="28"/>
        <v>0.27926171805470024</v>
      </c>
      <c r="J189" s="200">
        <f t="shared" si="28"/>
        <v>0.27926171805470018</v>
      </c>
      <c r="K189" s="200">
        <f t="shared" si="28"/>
        <v>0.27926171805470018</v>
      </c>
      <c r="L189" s="200">
        <f t="shared" si="28"/>
        <v>0.27926171805470018</v>
      </c>
      <c r="M189" s="200">
        <f t="shared" si="28"/>
        <v>0.27926171805470024</v>
      </c>
      <c r="N189" s="200">
        <f t="shared" si="28"/>
        <v>0.27926171805470024</v>
      </c>
      <c r="O189" s="200">
        <f t="shared" si="28"/>
        <v>0.27926171805470024</v>
      </c>
      <c r="P189" s="200">
        <f t="shared" si="28"/>
        <v>0.27926171805470018</v>
      </c>
      <c r="Q189" s="200">
        <f t="shared" si="28"/>
        <v>0.27926171805470024</v>
      </c>
    </row>
    <row r="190" spans="1:17" x14ac:dyDescent="0.25">
      <c r="A190" s="142" t="s">
        <v>166</v>
      </c>
      <c r="B190" s="199">
        <f t="shared" ref="B190:Q190" si="29">IF(B$81=0,0,B$81/B$70)</f>
        <v>0.17884284549166785</v>
      </c>
      <c r="C190" s="199">
        <f t="shared" si="29"/>
        <v>0.17776974899501466</v>
      </c>
      <c r="D190" s="199">
        <f t="shared" si="29"/>
        <v>0.17825759921704273</v>
      </c>
      <c r="E190" s="199">
        <f t="shared" si="29"/>
        <v>0.17954265506269007</v>
      </c>
      <c r="F190" s="199">
        <f t="shared" si="29"/>
        <v>0.17932007104435779</v>
      </c>
      <c r="G190" s="199">
        <f t="shared" si="29"/>
        <v>0.17898176466516466</v>
      </c>
      <c r="H190" s="199">
        <f t="shared" si="29"/>
        <v>0.17858405375352962</v>
      </c>
      <c r="I190" s="199">
        <f t="shared" si="29"/>
        <v>0.17837724509760755</v>
      </c>
      <c r="J190" s="199">
        <f t="shared" si="29"/>
        <v>0.17764487581060673</v>
      </c>
      <c r="K190" s="199">
        <f t="shared" si="29"/>
        <v>0.17634689110138263</v>
      </c>
      <c r="L190" s="199">
        <f t="shared" si="29"/>
        <v>0.17768380046471149</v>
      </c>
      <c r="M190" s="199">
        <f t="shared" si="29"/>
        <v>0.17589652835321501</v>
      </c>
      <c r="N190" s="199">
        <f t="shared" si="29"/>
        <v>0.17591454516582153</v>
      </c>
      <c r="O190" s="199">
        <f t="shared" si="29"/>
        <v>0.17522928354662223</v>
      </c>
      <c r="P190" s="199">
        <f t="shared" si="29"/>
        <v>0.17500918361527718</v>
      </c>
      <c r="Q190" s="199">
        <f t="shared" si="29"/>
        <v>0.17528098838829073</v>
      </c>
    </row>
    <row r="191" spans="1:17" x14ac:dyDescent="0.25">
      <c r="A191" s="142" t="s">
        <v>165</v>
      </c>
      <c r="B191" s="199">
        <f t="shared" ref="B191:Q191" si="30">IF(B$86=0,0,B$86/B$70)</f>
        <v>0.10041887256303256</v>
      </c>
      <c r="C191" s="199">
        <f t="shared" si="30"/>
        <v>0.10149196905968556</v>
      </c>
      <c r="D191" s="199">
        <f t="shared" si="30"/>
        <v>0.10100411883765748</v>
      </c>
      <c r="E191" s="199">
        <f t="shared" si="30"/>
        <v>9.9719062992010193E-2</v>
      </c>
      <c r="F191" s="199">
        <f t="shared" si="30"/>
        <v>9.9941647010342541E-2</v>
      </c>
      <c r="G191" s="199">
        <f t="shared" si="30"/>
        <v>0.10027995338953558</v>
      </c>
      <c r="H191" s="199">
        <f t="shared" si="30"/>
        <v>0.10067766430117059</v>
      </c>
      <c r="I191" s="199">
        <f t="shared" si="30"/>
        <v>0.1008844729570927</v>
      </c>
      <c r="J191" s="199">
        <f t="shared" si="30"/>
        <v>0.10161684224409347</v>
      </c>
      <c r="K191" s="199">
        <f t="shared" si="30"/>
        <v>0.10291482695331755</v>
      </c>
      <c r="L191" s="199">
        <f t="shared" si="30"/>
        <v>0.1015779175899887</v>
      </c>
      <c r="M191" s="199">
        <f t="shared" si="30"/>
        <v>0.10336518970148524</v>
      </c>
      <c r="N191" s="199">
        <f t="shared" si="30"/>
        <v>0.10334717288887871</v>
      </c>
      <c r="O191" s="199">
        <f t="shared" si="30"/>
        <v>0.10403243450807798</v>
      </c>
      <c r="P191" s="199">
        <f t="shared" si="30"/>
        <v>0.10425253443942301</v>
      </c>
      <c r="Q191" s="199">
        <f t="shared" si="30"/>
        <v>0.10398072966640948</v>
      </c>
    </row>
    <row r="192" spans="1:17" x14ac:dyDescent="0.25">
      <c r="A192" s="127" t="s">
        <v>148</v>
      </c>
      <c r="B192" s="200">
        <f t="shared" ref="B192:Q192" si="31">IF(B$87=0,0,B$87/B$70)</f>
        <v>0.46244147282550641</v>
      </c>
      <c r="C192" s="200">
        <f t="shared" si="31"/>
        <v>0.46244147282550624</v>
      </c>
      <c r="D192" s="200">
        <f t="shared" si="31"/>
        <v>0.46244147282550618</v>
      </c>
      <c r="E192" s="200">
        <f t="shared" si="31"/>
        <v>0.46244147282550635</v>
      </c>
      <c r="F192" s="200">
        <f t="shared" si="31"/>
        <v>0.46244147282550635</v>
      </c>
      <c r="G192" s="200">
        <f t="shared" si="31"/>
        <v>0.46244147282550629</v>
      </c>
      <c r="H192" s="200">
        <f t="shared" si="31"/>
        <v>0.46244147282550624</v>
      </c>
      <c r="I192" s="200">
        <f t="shared" si="31"/>
        <v>0.46244147282550618</v>
      </c>
      <c r="J192" s="200">
        <f t="shared" si="31"/>
        <v>0.46244147282550624</v>
      </c>
      <c r="K192" s="200">
        <f t="shared" si="31"/>
        <v>0.46244147282550629</v>
      </c>
      <c r="L192" s="200">
        <f t="shared" si="31"/>
        <v>0.46244147282550618</v>
      </c>
      <c r="M192" s="200">
        <f t="shared" si="31"/>
        <v>0.46244147282550629</v>
      </c>
      <c r="N192" s="200">
        <f t="shared" si="31"/>
        <v>0.46244147282550629</v>
      </c>
      <c r="O192" s="200">
        <f t="shared" si="31"/>
        <v>0.46244147282550624</v>
      </c>
      <c r="P192" s="200">
        <f t="shared" si="31"/>
        <v>0.46244147282550629</v>
      </c>
      <c r="Q192" s="200">
        <f t="shared" si="31"/>
        <v>0.46244147282550624</v>
      </c>
    </row>
    <row r="193" spans="1:17" x14ac:dyDescent="0.25">
      <c r="A193" s="142" t="s">
        <v>164</v>
      </c>
      <c r="B193" s="199">
        <f t="shared" ref="B193:Q193" si="32">IF(B$88=0,0,B$88/B$70)</f>
        <v>0.1058525191670527</v>
      </c>
      <c r="C193" s="199">
        <f t="shared" si="32"/>
        <v>0.1967653373417706</v>
      </c>
      <c r="D193" s="199">
        <f t="shared" si="32"/>
        <v>5.6088756525827538E-2</v>
      </c>
      <c r="E193" s="199">
        <f t="shared" si="32"/>
        <v>8.9363306254586244E-2</v>
      </c>
      <c r="F193" s="199">
        <f t="shared" si="32"/>
        <v>7.4609741605056679E-2</v>
      </c>
      <c r="G193" s="199">
        <f t="shared" si="32"/>
        <v>5.4238556535640338E-2</v>
      </c>
      <c r="H193" s="199">
        <f t="shared" si="32"/>
        <v>6.0375935706660305E-2</v>
      </c>
      <c r="I193" s="199">
        <f t="shared" si="32"/>
        <v>5.3816518784662204E-2</v>
      </c>
      <c r="J193" s="199">
        <f t="shared" si="32"/>
        <v>4.17622393937402E-2</v>
      </c>
      <c r="K193" s="199">
        <f t="shared" si="32"/>
        <v>0.33446170468523395</v>
      </c>
      <c r="L193" s="199">
        <f t="shared" si="32"/>
        <v>0.39434034996388717</v>
      </c>
      <c r="M193" s="199">
        <f t="shared" si="32"/>
        <v>0.45313616387446565</v>
      </c>
      <c r="N193" s="199">
        <f t="shared" si="32"/>
        <v>0.3980327725688349</v>
      </c>
      <c r="O193" s="199">
        <f t="shared" si="32"/>
        <v>0.32743368882183632</v>
      </c>
      <c r="P193" s="199">
        <f t="shared" si="32"/>
        <v>0.31096174117419156</v>
      </c>
      <c r="Q193" s="199">
        <f t="shared" si="32"/>
        <v>0.30299004861368795</v>
      </c>
    </row>
    <row r="194" spans="1:17" x14ac:dyDescent="0.25">
      <c r="A194" s="142" t="s">
        <v>163</v>
      </c>
      <c r="B194" s="199">
        <f t="shared" ref="B194:Q194" si="33">IF(B$93=0,0,B$93/B$70)</f>
        <v>0.35658895365845372</v>
      </c>
      <c r="C194" s="199">
        <f t="shared" si="33"/>
        <v>0.26567613548373564</v>
      </c>
      <c r="D194" s="199">
        <f t="shared" si="33"/>
        <v>0.40635271629967862</v>
      </c>
      <c r="E194" s="199">
        <f t="shared" si="33"/>
        <v>0.37307816657092008</v>
      </c>
      <c r="F194" s="199">
        <f t="shared" si="33"/>
        <v>0.38783173122044967</v>
      </c>
      <c r="G194" s="199">
        <f t="shared" si="33"/>
        <v>0.40820291628986594</v>
      </c>
      <c r="H194" s="199">
        <f t="shared" si="33"/>
        <v>0.40206553711884591</v>
      </c>
      <c r="I194" s="199">
        <f t="shared" si="33"/>
        <v>0.40862495404084398</v>
      </c>
      <c r="J194" s="199">
        <f t="shared" si="33"/>
        <v>0.420679233431766</v>
      </c>
      <c r="K194" s="199">
        <f t="shared" si="33"/>
        <v>0.12797976814027234</v>
      </c>
      <c r="L194" s="199">
        <f t="shared" si="33"/>
        <v>6.8101122861619026E-2</v>
      </c>
      <c r="M194" s="199">
        <f t="shared" si="33"/>
        <v>9.3053089510406022E-3</v>
      </c>
      <c r="N194" s="199">
        <f t="shared" si="33"/>
        <v>6.4408700256671392E-2</v>
      </c>
      <c r="O194" s="199">
        <f t="shared" si="33"/>
        <v>0.13500778400366989</v>
      </c>
      <c r="P194" s="199">
        <f t="shared" si="33"/>
        <v>0.1514797316513147</v>
      </c>
      <c r="Q194" s="199">
        <f t="shared" si="33"/>
        <v>0.15945142421181835</v>
      </c>
    </row>
    <row r="195" spans="1:17" x14ac:dyDescent="0.25">
      <c r="A195" s="127" t="s">
        <v>147</v>
      </c>
      <c r="B195" s="200">
        <f t="shared" ref="B195:Q195" si="34">IF(B$94=0,0,B$94/B$70)</f>
        <v>0.23042917636397706</v>
      </c>
      <c r="C195" s="200">
        <f t="shared" si="34"/>
        <v>0.23042917636397717</v>
      </c>
      <c r="D195" s="200">
        <f t="shared" si="34"/>
        <v>0.23042917636397717</v>
      </c>
      <c r="E195" s="200">
        <f t="shared" si="34"/>
        <v>0.23042917636397708</v>
      </c>
      <c r="F195" s="200">
        <f t="shared" si="34"/>
        <v>0.23042917636397714</v>
      </c>
      <c r="G195" s="200">
        <f t="shared" si="34"/>
        <v>0.23042917636397717</v>
      </c>
      <c r="H195" s="200">
        <f t="shared" si="34"/>
        <v>0.23042917636397708</v>
      </c>
      <c r="I195" s="200">
        <f t="shared" si="34"/>
        <v>0.23042917636397725</v>
      </c>
      <c r="J195" s="200">
        <f t="shared" si="34"/>
        <v>0.2304291763639772</v>
      </c>
      <c r="K195" s="200">
        <f t="shared" si="34"/>
        <v>0.23042917636397711</v>
      </c>
      <c r="L195" s="200">
        <f t="shared" si="34"/>
        <v>0.2304291763639772</v>
      </c>
      <c r="M195" s="200">
        <f t="shared" si="34"/>
        <v>0.23042917636397714</v>
      </c>
      <c r="N195" s="200">
        <f t="shared" si="34"/>
        <v>0.23042917636397725</v>
      </c>
      <c r="O195" s="200">
        <f t="shared" si="34"/>
        <v>0.23042917636397714</v>
      </c>
      <c r="P195" s="200">
        <f t="shared" si="34"/>
        <v>0.23042917636397692</v>
      </c>
      <c r="Q195" s="200">
        <f t="shared" si="34"/>
        <v>0.23042917636397714</v>
      </c>
    </row>
    <row r="196" spans="1:17" x14ac:dyDescent="0.25">
      <c r="A196" s="142" t="s">
        <v>162</v>
      </c>
      <c r="B196" s="199">
        <f t="shared" ref="B196:Q196" si="35">IF(B$95=0,0,B$95/B$70)</f>
        <v>8.3497619268682738E-2</v>
      </c>
      <c r="C196" s="199">
        <f t="shared" si="35"/>
        <v>8.6946850338173148E-2</v>
      </c>
      <c r="D196" s="199">
        <f t="shared" si="35"/>
        <v>8.1826764705178884E-2</v>
      </c>
      <c r="E196" s="199">
        <f t="shared" si="35"/>
        <v>8.3342093459707708E-2</v>
      </c>
      <c r="F196" s="199">
        <f t="shared" si="35"/>
        <v>8.2850738172910179E-2</v>
      </c>
      <c r="G196" s="199">
        <f t="shared" si="35"/>
        <v>8.1465401870156315E-2</v>
      </c>
      <c r="H196" s="199">
        <f t="shared" si="35"/>
        <v>8.1614974240731039E-2</v>
      </c>
      <c r="I196" s="199">
        <f t="shared" si="35"/>
        <v>8.1139756142018349E-2</v>
      </c>
      <c r="J196" s="199">
        <f t="shared" si="35"/>
        <v>6.7269429930932448E-2</v>
      </c>
      <c r="K196" s="199">
        <f t="shared" si="35"/>
        <v>9.2173336817824469E-2</v>
      </c>
      <c r="L196" s="199">
        <f t="shared" si="35"/>
        <v>9.4158917585654964E-2</v>
      </c>
      <c r="M196" s="199">
        <f t="shared" si="35"/>
        <v>9.6354342277708407E-2</v>
      </c>
      <c r="N196" s="199">
        <f t="shared" si="35"/>
        <v>9.4157638058524701E-2</v>
      </c>
      <c r="O196" s="199">
        <f t="shared" si="35"/>
        <v>8.9981771151363146E-2</v>
      </c>
      <c r="P196" s="199">
        <f t="shared" si="35"/>
        <v>8.9148294048983015E-2</v>
      </c>
      <c r="Q196" s="199">
        <f t="shared" si="35"/>
        <v>8.8740917321217971E-2</v>
      </c>
    </row>
    <row r="197" spans="1:17" x14ac:dyDescent="0.25">
      <c r="A197" s="142" t="s">
        <v>161</v>
      </c>
      <c r="B197" s="199">
        <f t="shared" ref="B197:Q197" si="36">IF(B$99=0,0,B$99/B$70)</f>
        <v>0.13372099592095293</v>
      </c>
      <c r="C197" s="199">
        <f t="shared" si="36"/>
        <v>0.13372099592095282</v>
      </c>
      <c r="D197" s="199">
        <f t="shared" si="36"/>
        <v>0.13372099592095282</v>
      </c>
      <c r="E197" s="199">
        <f t="shared" si="36"/>
        <v>0.13372099592095288</v>
      </c>
      <c r="F197" s="199">
        <f t="shared" si="36"/>
        <v>0.13372099592095285</v>
      </c>
      <c r="G197" s="199">
        <f t="shared" si="36"/>
        <v>0.13372099592095288</v>
      </c>
      <c r="H197" s="199">
        <f t="shared" si="36"/>
        <v>0.13372099592095282</v>
      </c>
      <c r="I197" s="199">
        <f t="shared" si="36"/>
        <v>0.13372099592095288</v>
      </c>
      <c r="J197" s="199">
        <f t="shared" si="36"/>
        <v>0.13372099592095282</v>
      </c>
      <c r="K197" s="199">
        <f t="shared" si="36"/>
        <v>0.13372099592095285</v>
      </c>
      <c r="L197" s="199">
        <f t="shared" si="36"/>
        <v>0.13372099592095282</v>
      </c>
      <c r="M197" s="199">
        <f t="shared" si="36"/>
        <v>0.13372099592095285</v>
      </c>
      <c r="N197" s="199">
        <f t="shared" si="36"/>
        <v>0.13372099592095285</v>
      </c>
      <c r="O197" s="199">
        <f t="shared" si="36"/>
        <v>0.13372099592095282</v>
      </c>
      <c r="P197" s="199">
        <f t="shared" si="36"/>
        <v>0.13372099592095285</v>
      </c>
      <c r="Q197" s="199">
        <f t="shared" si="36"/>
        <v>0.13372099592095285</v>
      </c>
    </row>
    <row r="198" spans="1:17" x14ac:dyDescent="0.25">
      <c r="A198" s="140" t="s">
        <v>160</v>
      </c>
      <c r="B198" s="198">
        <f t="shared" ref="B198:Q198" si="37">IF(B$110=0,0,B$110/B$70)</f>
        <v>1.3210561174341389E-2</v>
      </c>
      <c r="C198" s="198">
        <f t="shared" si="37"/>
        <v>9.7613301048511836E-3</v>
      </c>
      <c r="D198" s="198">
        <f t="shared" si="37"/>
        <v>1.4881415737845445E-2</v>
      </c>
      <c r="E198" s="198">
        <f t="shared" si="37"/>
        <v>1.3366086983316518E-2</v>
      </c>
      <c r="F198" s="198">
        <f t="shared" si="37"/>
        <v>1.3857442270114088E-2</v>
      </c>
      <c r="G198" s="198">
        <f t="shared" si="37"/>
        <v>1.5242778572868007E-2</v>
      </c>
      <c r="H198" s="198">
        <f t="shared" si="37"/>
        <v>1.5093206202293201E-2</v>
      </c>
      <c r="I198" s="198">
        <f t="shared" si="37"/>
        <v>1.556842430100602E-2</v>
      </c>
      <c r="J198" s="198">
        <f t="shared" si="37"/>
        <v>2.9438750512091882E-2</v>
      </c>
      <c r="K198" s="198">
        <f t="shared" si="37"/>
        <v>4.5348436251998105E-3</v>
      </c>
      <c r="L198" s="198">
        <f t="shared" si="37"/>
        <v>2.5492628573693665E-3</v>
      </c>
      <c r="M198" s="198">
        <f t="shared" si="37"/>
        <v>3.5383816531591637E-4</v>
      </c>
      <c r="N198" s="198">
        <f t="shared" si="37"/>
        <v>2.5505423844996815E-3</v>
      </c>
      <c r="O198" s="198">
        <f t="shared" si="37"/>
        <v>6.7264092916611831E-3</v>
      </c>
      <c r="P198" s="198">
        <f t="shared" si="37"/>
        <v>7.5598863940410585E-3</v>
      </c>
      <c r="Q198" s="198">
        <f t="shared" si="37"/>
        <v>7.9672631218063554E-3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1</v>
      </c>
      <c r="C200" s="77">
        <f t="shared" si="38"/>
        <v>1</v>
      </c>
      <c r="D200" s="77">
        <f t="shared" si="38"/>
        <v>0.99999999999999989</v>
      </c>
      <c r="E200" s="77">
        <f t="shared" si="38"/>
        <v>0.99999999999999989</v>
      </c>
      <c r="F200" s="77">
        <f t="shared" si="38"/>
        <v>1</v>
      </c>
      <c r="G200" s="77">
        <f t="shared" si="38"/>
        <v>1.0000000000000004</v>
      </c>
      <c r="H200" s="77">
        <f t="shared" si="38"/>
        <v>0.99999999999999967</v>
      </c>
      <c r="I200" s="77">
        <f t="shared" si="38"/>
        <v>1.0000000000000002</v>
      </c>
      <c r="J200" s="77">
        <f t="shared" si="38"/>
        <v>1</v>
      </c>
      <c r="K200" s="77">
        <f t="shared" si="38"/>
        <v>1.0000000000000002</v>
      </c>
      <c r="L200" s="77">
        <f t="shared" si="38"/>
        <v>1</v>
      </c>
      <c r="M200" s="77">
        <f t="shared" si="38"/>
        <v>0.99999999999999978</v>
      </c>
      <c r="N200" s="77">
        <f t="shared" si="38"/>
        <v>1.0000000000000002</v>
      </c>
      <c r="O200" s="77">
        <f t="shared" si="38"/>
        <v>1</v>
      </c>
      <c r="P200" s="77">
        <f t="shared" si="38"/>
        <v>0.99999999999999967</v>
      </c>
      <c r="Q200" s="77">
        <f t="shared" si="38"/>
        <v>1</v>
      </c>
    </row>
    <row r="201" spans="1:17" x14ac:dyDescent="0.25">
      <c r="A201" s="132" t="s">
        <v>83</v>
      </c>
      <c r="B201" s="203">
        <f t="shared" ref="B201:Q201" si="39">IF(B$113=0,0,B$113/B$112)</f>
        <v>1.4179996836450391E-3</v>
      </c>
      <c r="C201" s="203">
        <f t="shared" si="39"/>
        <v>1.4179996836450387E-3</v>
      </c>
      <c r="D201" s="203">
        <f t="shared" si="39"/>
        <v>1.4179996836450389E-3</v>
      </c>
      <c r="E201" s="203">
        <f t="shared" si="39"/>
        <v>1.4179996836450389E-3</v>
      </c>
      <c r="F201" s="203">
        <f t="shared" si="39"/>
        <v>1.4179996836450393E-3</v>
      </c>
      <c r="G201" s="203">
        <f t="shared" si="39"/>
        <v>1.4179996836450393E-3</v>
      </c>
      <c r="H201" s="203">
        <f t="shared" si="39"/>
        <v>1.4179996836450387E-3</v>
      </c>
      <c r="I201" s="203">
        <f t="shared" si="39"/>
        <v>1.4179996836450389E-3</v>
      </c>
      <c r="J201" s="203">
        <f t="shared" si="39"/>
        <v>1.4179996836450389E-3</v>
      </c>
      <c r="K201" s="203">
        <f t="shared" si="39"/>
        <v>1.4179996836450389E-3</v>
      </c>
      <c r="L201" s="203">
        <f t="shared" si="39"/>
        <v>1.4179996836450393E-3</v>
      </c>
      <c r="M201" s="203">
        <f t="shared" si="39"/>
        <v>1.4179996836450389E-3</v>
      </c>
      <c r="N201" s="203">
        <f t="shared" si="39"/>
        <v>1.4179996836450389E-3</v>
      </c>
      <c r="O201" s="203">
        <f t="shared" si="39"/>
        <v>1.4179996836450389E-3</v>
      </c>
      <c r="P201" s="203">
        <f t="shared" si="39"/>
        <v>1.4179996836450387E-3</v>
      </c>
      <c r="Q201" s="203">
        <f t="shared" si="39"/>
        <v>1.4179996836450387E-3</v>
      </c>
    </row>
    <row r="202" spans="1:17" x14ac:dyDescent="0.25">
      <c r="A202" s="76" t="s">
        <v>82</v>
      </c>
      <c r="B202" s="202">
        <f t="shared" ref="B202:Q202" si="40">IF(B$114=0,0,B$114/B$112)</f>
        <v>7.0682952683489945E-4</v>
      </c>
      <c r="C202" s="202">
        <f t="shared" si="40"/>
        <v>7.0682952683489913E-4</v>
      </c>
      <c r="D202" s="202">
        <f t="shared" si="40"/>
        <v>7.0682952683489924E-4</v>
      </c>
      <c r="E202" s="202">
        <f t="shared" si="40"/>
        <v>7.0682952683489924E-4</v>
      </c>
      <c r="F202" s="202">
        <f t="shared" si="40"/>
        <v>7.0682952683489935E-4</v>
      </c>
      <c r="G202" s="202">
        <f t="shared" si="40"/>
        <v>7.0682952683489956E-4</v>
      </c>
      <c r="H202" s="202">
        <f t="shared" si="40"/>
        <v>7.0682952683489913E-4</v>
      </c>
      <c r="I202" s="202">
        <f t="shared" si="40"/>
        <v>7.0682952683489924E-4</v>
      </c>
      <c r="J202" s="202">
        <f t="shared" si="40"/>
        <v>7.0682952683489924E-4</v>
      </c>
      <c r="K202" s="202">
        <f t="shared" si="40"/>
        <v>7.0682952683489935E-4</v>
      </c>
      <c r="L202" s="202">
        <f t="shared" si="40"/>
        <v>7.0682952683489945E-4</v>
      </c>
      <c r="M202" s="202">
        <f t="shared" si="40"/>
        <v>7.0682952683489913E-4</v>
      </c>
      <c r="N202" s="202">
        <f t="shared" si="40"/>
        <v>7.0682952683489935E-4</v>
      </c>
      <c r="O202" s="202">
        <f t="shared" si="40"/>
        <v>7.0682952683489924E-4</v>
      </c>
      <c r="P202" s="202">
        <f t="shared" si="40"/>
        <v>7.0682952683489913E-4</v>
      </c>
      <c r="Q202" s="202">
        <f t="shared" si="40"/>
        <v>7.0682952683489913E-4</v>
      </c>
    </row>
    <row r="203" spans="1:17" x14ac:dyDescent="0.25">
      <c r="A203" s="76" t="s">
        <v>81</v>
      </c>
      <c r="B203" s="202">
        <f t="shared" ref="B203:Q203" si="41">IF(B$115=0,0,B$115/B$112)</f>
        <v>1.8016479458917108E-2</v>
      </c>
      <c r="C203" s="202">
        <f t="shared" si="41"/>
        <v>1.8016479458917101E-2</v>
      </c>
      <c r="D203" s="202">
        <f t="shared" si="41"/>
        <v>1.8016479458917104E-2</v>
      </c>
      <c r="E203" s="202">
        <f t="shared" si="41"/>
        <v>1.8016479458917104E-2</v>
      </c>
      <c r="F203" s="202">
        <f t="shared" si="41"/>
        <v>1.8016479458917108E-2</v>
      </c>
      <c r="G203" s="202">
        <f t="shared" si="41"/>
        <v>1.8016479458917111E-2</v>
      </c>
      <c r="H203" s="202">
        <f t="shared" si="41"/>
        <v>1.8016479458917101E-2</v>
      </c>
      <c r="I203" s="202">
        <f t="shared" si="41"/>
        <v>1.8016479458917104E-2</v>
      </c>
      <c r="J203" s="202">
        <f t="shared" si="41"/>
        <v>1.8016479458917104E-2</v>
      </c>
      <c r="K203" s="202">
        <f t="shared" si="41"/>
        <v>1.8016479458917108E-2</v>
      </c>
      <c r="L203" s="202">
        <f t="shared" si="41"/>
        <v>1.8016479458917108E-2</v>
      </c>
      <c r="M203" s="202">
        <f t="shared" si="41"/>
        <v>1.8016479458917104E-2</v>
      </c>
      <c r="N203" s="202">
        <f t="shared" si="41"/>
        <v>1.8016479458917108E-2</v>
      </c>
      <c r="O203" s="202">
        <f t="shared" si="41"/>
        <v>1.8016479458917104E-2</v>
      </c>
      <c r="P203" s="202">
        <f t="shared" si="41"/>
        <v>1.8016479458917101E-2</v>
      </c>
      <c r="Q203" s="202">
        <f t="shared" si="41"/>
        <v>1.8016479458917101E-2</v>
      </c>
    </row>
    <row r="204" spans="1:17" x14ac:dyDescent="0.25">
      <c r="A204" s="76" t="s">
        <v>80</v>
      </c>
      <c r="B204" s="202">
        <f t="shared" ref="B204:Q204" si="42">IF(B$116=0,0,B$116/B$112)</f>
        <v>4.7266656121501283E-4</v>
      </c>
      <c r="C204" s="202">
        <f t="shared" si="42"/>
        <v>4.7266656121501273E-4</v>
      </c>
      <c r="D204" s="202">
        <f t="shared" si="42"/>
        <v>4.7266656121501283E-4</v>
      </c>
      <c r="E204" s="202">
        <f t="shared" si="42"/>
        <v>4.7266656121501283E-4</v>
      </c>
      <c r="F204" s="202">
        <f t="shared" si="42"/>
        <v>4.7266656121501294E-4</v>
      </c>
      <c r="G204" s="202">
        <f t="shared" si="42"/>
        <v>4.7266656121501305E-4</v>
      </c>
      <c r="H204" s="202">
        <f t="shared" si="42"/>
        <v>4.7266656121501278E-4</v>
      </c>
      <c r="I204" s="202">
        <f t="shared" si="42"/>
        <v>4.7266656121501289E-4</v>
      </c>
      <c r="J204" s="202">
        <f t="shared" si="42"/>
        <v>4.7266656121501278E-4</v>
      </c>
      <c r="K204" s="202">
        <f t="shared" si="42"/>
        <v>4.7266656121501289E-4</v>
      </c>
      <c r="L204" s="202">
        <f t="shared" si="42"/>
        <v>4.7266656121501289E-4</v>
      </c>
      <c r="M204" s="202">
        <f t="shared" si="42"/>
        <v>4.7266656121501278E-4</v>
      </c>
      <c r="N204" s="202">
        <f t="shared" si="42"/>
        <v>4.7266656121501294E-4</v>
      </c>
      <c r="O204" s="202">
        <f t="shared" si="42"/>
        <v>4.7266656121501283E-4</v>
      </c>
      <c r="P204" s="202">
        <f t="shared" si="42"/>
        <v>4.7266656121501267E-4</v>
      </c>
      <c r="Q204" s="202">
        <f t="shared" si="42"/>
        <v>4.7266656121501278E-4</v>
      </c>
    </row>
    <row r="205" spans="1:17" x14ac:dyDescent="0.25">
      <c r="A205" s="129" t="s">
        <v>79</v>
      </c>
      <c r="B205" s="201">
        <f t="shared" ref="B205:Q205" si="43">IF(B$117=0,0,B$117/B$112)</f>
        <v>9.4533312243002578E-4</v>
      </c>
      <c r="C205" s="201">
        <f t="shared" si="43"/>
        <v>9.4533312243002534E-4</v>
      </c>
      <c r="D205" s="201">
        <f t="shared" si="43"/>
        <v>9.4533312243002567E-4</v>
      </c>
      <c r="E205" s="201">
        <f t="shared" si="43"/>
        <v>9.4533312243002567E-4</v>
      </c>
      <c r="F205" s="201">
        <f t="shared" si="43"/>
        <v>9.4533312243002589E-4</v>
      </c>
      <c r="G205" s="201">
        <f t="shared" si="43"/>
        <v>9.4533312243002589E-4</v>
      </c>
      <c r="H205" s="201">
        <f t="shared" si="43"/>
        <v>9.4533312243002556E-4</v>
      </c>
      <c r="I205" s="201">
        <f t="shared" si="43"/>
        <v>9.4533312243002578E-4</v>
      </c>
      <c r="J205" s="201">
        <f t="shared" si="43"/>
        <v>9.4533312243002567E-4</v>
      </c>
      <c r="K205" s="201">
        <f t="shared" si="43"/>
        <v>9.4533312243002599E-4</v>
      </c>
      <c r="L205" s="201">
        <f t="shared" si="43"/>
        <v>9.4533312243002578E-4</v>
      </c>
      <c r="M205" s="201">
        <f t="shared" si="43"/>
        <v>9.4533312243002556E-4</v>
      </c>
      <c r="N205" s="201">
        <f t="shared" si="43"/>
        <v>9.4533312243002589E-4</v>
      </c>
      <c r="O205" s="201">
        <f t="shared" si="43"/>
        <v>9.4533312243002578E-4</v>
      </c>
      <c r="P205" s="201">
        <f t="shared" si="43"/>
        <v>9.4533312243002556E-4</v>
      </c>
      <c r="Q205" s="201">
        <f t="shared" si="43"/>
        <v>9.4533312243002556E-4</v>
      </c>
    </row>
    <row r="206" spans="1:17" x14ac:dyDescent="0.25">
      <c r="A206" s="127" t="s">
        <v>146</v>
      </c>
      <c r="B206" s="200">
        <f t="shared" ref="B206:Q206" si="44">IF(B$122=0,0,B$122/B$112)</f>
        <v>0.56060654614911964</v>
      </c>
      <c r="C206" s="200">
        <f t="shared" si="44"/>
        <v>0.56060654614911953</v>
      </c>
      <c r="D206" s="200">
        <f t="shared" si="44"/>
        <v>0.56060654614911953</v>
      </c>
      <c r="E206" s="200">
        <f t="shared" si="44"/>
        <v>0.56060654614911953</v>
      </c>
      <c r="F206" s="200">
        <f t="shared" si="44"/>
        <v>0.56060654614911953</v>
      </c>
      <c r="G206" s="200">
        <f t="shared" si="44"/>
        <v>0.56060654614911976</v>
      </c>
      <c r="H206" s="200">
        <f t="shared" si="44"/>
        <v>0.56060654614911942</v>
      </c>
      <c r="I206" s="200">
        <f t="shared" si="44"/>
        <v>0.56060654614911964</v>
      </c>
      <c r="J206" s="200">
        <f t="shared" si="44"/>
        <v>0.56060654614911953</v>
      </c>
      <c r="K206" s="200">
        <f t="shared" si="44"/>
        <v>0.56060654614911976</v>
      </c>
      <c r="L206" s="200">
        <f t="shared" si="44"/>
        <v>0.56060654614911964</v>
      </c>
      <c r="M206" s="200">
        <f t="shared" si="44"/>
        <v>0.56060654614911942</v>
      </c>
      <c r="N206" s="200">
        <f t="shared" si="44"/>
        <v>0.56060654614911964</v>
      </c>
      <c r="O206" s="200">
        <f t="shared" si="44"/>
        <v>0.56060654614911953</v>
      </c>
      <c r="P206" s="200">
        <f t="shared" si="44"/>
        <v>0.56060654614911942</v>
      </c>
      <c r="Q206" s="200">
        <f t="shared" si="44"/>
        <v>0.56060654614911953</v>
      </c>
    </row>
    <row r="207" spans="1:17" x14ac:dyDescent="0.25">
      <c r="A207" s="142" t="s">
        <v>159</v>
      </c>
      <c r="B207" s="199">
        <f t="shared" ref="B207:Q207" si="45">IF(B$123=0,0,B$123/B$112)</f>
        <v>0.32188533048924506</v>
      </c>
      <c r="C207" s="199">
        <f t="shared" si="45"/>
        <v>0.31933430702460114</v>
      </c>
      <c r="D207" s="199">
        <f t="shared" si="45"/>
        <v>0.32049405115526125</v>
      </c>
      <c r="E207" s="199">
        <f t="shared" si="45"/>
        <v>0.32354895593395405</v>
      </c>
      <c r="F207" s="199">
        <f t="shared" si="45"/>
        <v>0.32301981707701866</v>
      </c>
      <c r="G207" s="199">
        <f t="shared" si="45"/>
        <v>0.32221557671815826</v>
      </c>
      <c r="H207" s="199">
        <f t="shared" si="45"/>
        <v>0.32127011666783623</v>
      </c>
      <c r="I207" s="199">
        <f t="shared" si="45"/>
        <v>0.32077847986201857</v>
      </c>
      <c r="J207" s="199">
        <f t="shared" si="45"/>
        <v>0.31903745168631342</v>
      </c>
      <c r="K207" s="199">
        <f t="shared" si="45"/>
        <v>0.31595181170863496</v>
      </c>
      <c r="L207" s="199">
        <f t="shared" si="45"/>
        <v>0.31912998549504745</v>
      </c>
      <c r="M207" s="199">
        <f t="shared" si="45"/>
        <v>0.31908339793175416</v>
      </c>
      <c r="N207" s="199">
        <f t="shared" si="45"/>
        <v>0.31492401539218079</v>
      </c>
      <c r="O207" s="199">
        <f t="shared" si="45"/>
        <v>0.31329497413126012</v>
      </c>
      <c r="P207" s="199">
        <f t="shared" si="45"/>
        <v>0.31277174058126822</v>
      </c>
      <c r="Q207" s="199">
        <f t="shared" si="45"/>
        <v>0.31341788969826029</v>
      </c>
    </row>
    <row r="208" spans="1:17" x14ac:dyDescent="0.25">
      <c r="A208" s="142" t="s">
        <v>158</v>
      </c>
      <c r="B208" s="199">
        <f t="shared" ref="B208:Q208" si="46">IF(B$129=0,0,B$129/B$112)</f>
        <v>0.23872121565987456</v>
      </c>
      <c r="C208" s="199">
        <f t="shared" si="46"/>
        <v>0.24127223912451834</v>
      </c>
      <c r="D208" s="199">
        <f t="shared" si="46"/>
        <v>0.24011249499385828</v>
      </c>
      <c r="E208" s="199">
        <f t="shared" si="46"/>
        <v>0.23705759021516543</v>
      </c>
      <c r="F208" s="199">
        <f t="shared" si="46"/>
        <v>0.23758672907210093</v>
      </c>
      <c r="G208" s="199">
        <f t="shared" si="46"/>
        <v>0.23839096943096152</v>
      </c>
      <c r="H208" s="199">
        <f t="shared" si="46"/>
        <v>0.23933642948128328</v>
      </c>
      <c r="I208" s="199">
        <f t="shared" si="46"/>
        <v>0.23982806628710102</v>
      </c>
      <c r="J208" s="199">
        <f t="shared" si="46"/>
        <v>0.24156909446280614</v>
      </c>
      <c r="K208" s="199">
        <f t="shared" si="46"/>
        <v>0.24465473444048474</v>
      </c>
      <c r="L208" s="199">
        <f t="shared" si="46"/>
        <v>0.24147656065407216</v>
      </c>
      <c r="M208" s="199">
        <f t="shared" si="46"/>
        <v>0.24152314821736523</v>
      </c>
      <c r="N208" s="199">
        <f t="shared" si="46"/>
        <v>0.24568253075693886</v>
      </c>
      <c r="O208" s="199">
        <f t="shared" si="46"/>
        <v>0.24731157201785944</v>
      </c>
      <c r="P208" s="199">
        <f t="shared" si="46"/>
        <v>0.24783480556785123</v>
      </c>
      <c r="Q208" s="199">
        <f t="shared" si="46"/>
        <v>0.24718865645085916</v>
      </c>
    </row>
    <row r="209" spans="1:17" x14ac:dyDescent="0.25">
      <c r="A209" s="127" t="s">
        <v>145</v>
      </c>
      <c r="B209" s="200">
        <f t="shared" ref="B209:Q209" si="47">IF(B$130=0,0,B$130/B$112)</f>
        <v>0.26944748223657611</v>
      </c>
      <c r="C209" s="200">
        <f t="shared" si="47"/>
        <v>0.26944748223657605</v>
      </c>
      <c r="D209" s="200">
        <f t="shared" si="47"/>
        <v>0.26944748223657616</v>
      </c>
      <c r="E209" s="200">
        <f t="shared" si="47"/>
        <v>0.26944748223657611</v>
      </c>
      <c r="F209" s="200">
        <f t="shared" si="47"/>
        <v>0.26944748223657611</v>
      </c>
      <c r="G209" s="200">
        <f t="shared" si="47"/>
        <v>0.26944748223657622</v>
      </c>
      <c r="H209" s="200">
        <f t="shared" si="47"/>
        <v>0.26944748223657605</v>
      </c>
      <c r="I209" s="200">
        <f t="shared" si="47"/>
        <v>0.26944748223657611</v>
      </c>
      <c r="J209" s="200">
        <f t="shared" si="47"/>
        <v>0.26944748223657611</v>
      </c>
      <c r="K209" s="200">
        <f t="shared" si="47"/>
        <v>0.26944748223657616</v>
      </c>
      <c r="L209" s="200">
        <f t="shared" si="47"/>
        <v>0.26944748223657616</v>
      </c>
      <c r="M209" s="200">
        <f t="shared" si="47"/>
        <v>0.269447482236576</v>
      </c>
      <c r="N209" s="200">
        <f t="shared" si="47"/>
        <v>0.26944748223657616</v>
      </c>
      <c r="O209" s="200">
        <f t="shared" si="47"/>
        <v>0.26944748223657611</v>
      </c>
      <c r="P209" s="200">
        <f t="shared" si="47"/>
        <v>0.26944748223657611</v>
      </c>
      <c r="Q209" s="200">
        <f t="shared" si="47"/>
        <v>0.26944748223657611</v>
      </c>
    </row>
    <row r="210" spans="1:17" x14ac:dyDescent="0.25">
      <c r="A210" s="142" t="s">
        <v>157</v>
      </c>
      <c r="B210" s="199">
        <f t="shared" ref="B210:Q210" si="48">IF(B$131=0,0,B$131/B$112)</f>
        <v>6.1676334096279005E-2</v>
      </c>
      <c r="C210" s="199">
        <f t="shared" si="48"/>
        <v>0.11464785892630344</v>
      </c>
      <c r="D210" s="199">
        <f t="shared" si="48"/>
        <v>3.268083663717411E-2</v>
      </c>
      <c r="E210" s="199">
        <f t="shared" si="48"/>
        <v>5.2068681745851955E-2</v>
      </c>
      <c r="F210" s="199">
        <f t="shared" si="48"/>
        <v>4.3472327217913026E-2</v>
      </c>
      <c r="G210" s="199">
        <f t="shared" si="48"/>
        <v>3.1602793774919438E-2</v>
      </c>
      <c r="H210" s="199">
        <f t="shared" si="48"/>
        <v>3.5178816822892291E-2</v>
      </c>
      <c r="I210" s="199">
        <f t="shared" si="48"/>
        <v>3.135688804177867E-2</v>
      </c>
      <c r="J210" s="199">
        <f t="shared" si="48"/>
        <v>2.4333306847352042E-2</v>
      </c>
      <c r="K210" s="199">
        <f t="shared" si="48"/>
        <v>0.19487842143862952</v>
      </c>
      <c r="L210" s="199">
        <f t="shared" si="48"/>
        <v>0.22976748558655491</v>
      </c>
      <c r="M210" s="199">
        <f t="shared" si="48"/>
        <v>0.26402562408667468</v>
      </c>
      <c r="N210" s="199">
        <f t="shared" si="48"/>
        <v>0.23191892319049134</v>
      </c>
      <c r="O210" s="199">
        <f t="shared" si="48"/>
        <v>0.19078345744688185</v>
      </c>
      <c r="P210" s="199">
        <f t="shared" si="48"/>
        <v>0.18118586492544875</v>
      </c>
      <c r="Q210" s="199">
        <f t="shared" si="48"/>
        <v>0.17654105554780403</v>
      </c>
    </row>
    <row r="211" spans="1:17" x14ac:dyDescent="0.25">
      <c r="A211" s="142" t="s">
        <v>156</v>
      </c>
      <c r="B211" s="199">
        <f t="shared" ref="B211:Q211" si="49">IF(B$136=0,0,B$136/B$112)</f>
        <v>0.2077711481402971</v>
      </c>
      <c r="C211" s="199">
        <f t="shared" si="49"/>
        <v>0.15479962331027261</v>
      </c>
      <c r="D211" s="199">
        <f t="shared" si="49"/>
        <v>0.23676664559940203</v>
      </c>
      <c r="E211" s="199">
        <f t="shared" si="49"/>
        <v>0.21737880049072417</v>
      </c>
      <c r="F211" s="199">
        <f t="shared" si="49"/>
        <v>0.22597515501866311</v>
      </c>
      <c r="G211" s="199">
        <f t="shared" si="49"/>
        <v>0.23784468846165674</v>
      </c>
      <c r="H211" s="199">
        <f t="shared" si="49"/>
        <v>0.23426866541368377</v>
      </c>
      <c r="I211" s="199">
        <f t="shared" si="49"/>
        <v>0.23809059419479744</v>
      </c>
      <c r="J211" s="199">
        <f t="shared" si="49"/>
        <v>0.24511417538922406</v>
      </c>
      <c r="K211" s="199">
        <f t="shared" si="49"/>
        <v>7.4569060797946646E-2</v>
      </c>
      <c r="L211" s="199">
        <f t="shared" si="49"/>
        <v>3.9679996650021247E-2</v>
      </c>
      <c r="M211" s="199">
        <f t="shared" si="49"/>
        <v>5.4218581499013707E-3</v>
      </c>
      <c r="N211" s="199">
        <f t="shared" si="49"/>
        <v>3.7528559046084778E-2</v>
      </c>
      <c r="O211" s="199">
        <f t="shared" si="49"/>
        <v>7.8664024789694253E-2</v>
      </c>
      <c r="P211" s="199">
        <f t="shared" si="49"/>
        <v>8.8261617311127333E-2</v>
      </c>
      <c r="Q211" s="199">
        <f t="shared" si="49"/>
        <v>9.2906426688772067E-2</v>
      </c>
    </row>
    <row r="212" spans="1:17" x14ac:dyDescent="0.25">
      <c r="A212" s="127" t="s">
        <v>144</v>
      </c>
      <c r="B212" s="200">
        <f t="shared" ref="B212:Q212" si="50">IF(B$137=0,0,B$137/B$112)</f>
        <v>0.14838666326126213</v>
      </c>
      <c r="C212" s="200">
        <f t="shared" si="50"/>
        <v>0.14838666326126224</v>
      </c>
      <c r="D212" s="200">
        <f t="shared" si="50"/>
        <v>0.14838666326126226</v>
      </c>
      <c r="E212" s="200">
        <f t="shared" si="50"/>
        <v>0.14838666326126221</v>
      </c>
      <c r="F212" s="200">
        <f t="shared" si="50"/>
        <v>0.14838666326126221</v>
      </c>
      <c r="G212" s="200">
        <f t="shared" si="50"/>
        <v>0.14838666326126229</v>
      </c>
      <c r="H212" s="200">
        <f t="shared" si="50"/>
        <v>0.14838666326126221</v>
      </c>
      <c r="I212" s="200">
        <f t="shared" si="50"/>
        <v>0.14838666326126229</v>
      </c>
      <c r="J212" s="200">
        <f t="shared" si="50"/>
        <v>0.14838666326126229</v>
      </c>
      <c r="K212" s="200">
        <f t="shared" si="50"/>
        <v>0.14838666326126224</v>
      </c>
      <c r="L212" s="200">
        <f t="shared" si="50"/>
        <v>0.14838666326126232</v>
      </c>
      <c r="M212" s="200">
        <f t="shared" si="50"/>
        <v>0.14838666326126221</v>
      </c>
      <c r="N212" s="200">
        <f t="shared" si="50"/>
        <v>0.14838666326126232</v>
      </c>
      <c r="O212" s="200">
        <f t="shared" si="50"/>
        <v>0.14838666326126224</v>
      </c>
      <c r="P212" s="200">
        <f t="shared" si="50"/>
        <v>0.1483866632612621</v>
      </c>
      <c r="Q212" s="200">
        <f t="shared" si="50"/>
        <v>0.14838666326126224</v>
      </c>
    </row>
    <row r="213" spans="1:17" x14ac:dyDescent="0.25">
      <c r="A213" s="142" t="s">
        <v>155</v>
      </c>
      <c r="B213" s="199">
        <f t="shared" ref="B213:Q213" si="51">IF(B$138=0,0,B$138/B$112)</f>
        <v>5.376894241017656E-2</v>
      </c>
      <c r="C213" s="199">
        <f t="shared" si="51"/>
        <v>5.5990101628357797E-2</v>
      </c>
      <c r="D213" s="199">
        <f t="shared" si="51"/>
        <v>5.2692982597337727E-2</v>
      </c>
      <c r="E213" s="199">
        <f t="shared" si="51"/>
        <v>5.3668790353874625E-2</v>
      </c>
      <c r="F213" s="199">
        <f t="shared" si="51"/>
        <v>5.3352378289073861E-2</v>
      </c>
      <c r="G213" s="199">
        <f t="shared" si="51"/>
        <v>5.2460280184554169E-2</v>
      </c>
      <c r="H213" s="199">
        <f t="shared" si="51"/>
        <v>5.2556598477818392E-2</v>
      </c>
      <c r="I213" s="199">
        <f t="shared" si="51"/>
        <v>5.2250578081000441E-2</v>
      </c>
      <c r="J213" s="199">
        <f t="shared" si="51"/>
        <v>4.3318673461607761E-2</v>
      </c>
      <c r="K213" s="199">
        <f t="shared" si="51"/>
        <v>5.9355738313490711E-2</v>
      </c>
      <c r="L213" s="199">
        <f t="shared" si="51"/>
        <v>6.063436851745721E-2</v>
      </c>
      <c r="M213" s="199">
        <f t="shared" si="51"/>
        <v>6.2048129351200791E-2</v>
      </c>
      <c r="N213" s="199">
        <f t="shared" si="51"/>
        <v>6.0633544555993582E-2</v>
      </c>
      <c r="O213" s="199">
        <f t="shared" si="51"/>
        <v>5.7944462529340567E-2</v>
      </c>
      <c r="P213" s="199">
        <f t="shared" si="51"/>
        <v>5.7407738456120357E-2</v>
      </c>
      <c r="Q213" s="199">
        <f t="shared" si="51"/>
        <v>5.7145405038637388E-2</v>
      </c>
    </row>
    <row r="214" spans="1:17" x14ac:dyDescent="0.25">
      <c r="A214" s="142" t="s">
        <v>154</v>
      </c>
      <c r="B214" s="199">
        <f t="shared" ref="B214:Q214" si="52">IF(B$142=0,0,B$142/B$112)</f>
        <v>8.6110677066955868E-2</v>
      </c>
      <c r="C214" s="199">
        <f t="shared" si="52"/>
        <v>8.611067706695584E-2</v>
      </c>
      <c r="D214" s="199">
        <f t="shared" si="52"/>
        <v>8.6110677066955854E-2</v>
      </c>
      <c r="E214" s="199">
        <f t="shared" si="52"/>
        <v>8.6110677066955868E-2</v>
      </c>
      <c r="F214" s="199">
        <f t="shared" si="52"/>
        <v>8.6110677066955868E-2</v>
      </c>
      <c r="G214" s="199">
        <f t="shared" si="52"/>
        <v>8.6110677066955882E-2</v>
      </c>
      <c r="H214" s="199">
        <f t="shared" si="52"/>
        <v>8.611067706695584E-2</v>
      </c>
      <c r="I214" s="199">
        <f t="shared" si="52"/>
        <v>8.6110677066955882E-2</v>
      </c>
      <c r="J214" s="199">
        <f t="shared" si="52"/>
        <v>8.6110677066955868E-2</v>
      </c>
      <c r="K214" s="199">
        <f t="shared" si="52"/>
        <v>8.6110677066955854E-2</v>
      </c>
      <c r="L214" s="199">
        <f t="shared" si="52"/>
        <v>8.6110677066955868E-2</v>
      </c>
      <c r="M214" s="199">
        <f t="shared" si="52"/>
        <v>8.611067706695584E-2</v>
      </c>
      <c r="N214" s="199">
        <f t="shared" si="52"/>
        <v>8.6110677066955882E-2</v>
      </c>
      <c r="O214" s="199">
        <f t="shared" si="52"/>
        <v>8.6110677066955854E-2</v>
      </c>
      <c r="P214" s="199">
        <f t="shared" si="52"/>
        <v>8.6110677066955868E-2</v>
      </c>
      <c r="Q214" s="199">
        <f t="shared" si="52"/>
        <v>8.6110677066955826E-2</v>
      </c>
    </row>
    <row r="215" spans="1:17" x14ac:dyDescent="0.25">
      <c r="A215" s="140" t="s">
        <v>153</v>
      </c>
      <c r="B215" s="198">
        <f t="shared" ref="B215:Q215" si="53">IF(B$153=0,0,B$153/B$112)</f>
        <v>8.5070437841297097E-3</v>
      </c>
      <c r="C215" s="198">
        <f t="shared" si="53"/>
        <v>6.2858845659486094E-3</v>
      </c>
      <c r="D215" s="198">
        <f t="shared" si="53"/>
        <v>9.5830035969686651E-3</v>
      </c>
      <c r="E215" s="198">
        <f t="shared" si="53"/>
        <v>8.6071958404317066E-3</v>
      </c>
      <c r="F215" s="198">
        <f t="shared" si="53"/>
        <v>8.9236079052324984E-3</v>
      </c>
      <c r="G215" s="198">
        <f t="shared" si="53"/>
        <v>9.8157060097522359E-3</v>
      </c>
      <c r="H215" s="198">
        <f t="shared" si="53"/>
        <v>9.71938771648795E-3</v>
      </c>
      <c r="I215" s="198">
        <f t="shared" si="53"/>
        <v>1.0025408113305982E-2</v>
      </c>
      <c r="J215" s="198">
        <f t="shared" si="53"/>
        <v>1.8957312732698666E-2</v>
      </c>
      <c r="K215" s="198">
        <f t="shared" si="53"/>
        <v>2.9202478808156764E-3</v>
      </c>
      <c r="L215" s="198">
        <f t="shared" si="53"/>
        <v>1.6416176768492207E-3</v>
      </c>
      <c r="M215" s="198">
        <f t="shared" si="53"/>
        <v>2.2785684310558409E-4</v>
      </c>
      <c r="N215" s="198">
        <f t="shared" si="53"/>
        <v>1.6424416383128489E-3</v>
      </c>
      <c r="O215" s="198">
        <f t="shared" si="53"/>
        <v>4.3315236649658362E-3</v>
      </c>
      <c r="P215" s="198">
        <f t="shared" si="53"/>
        <v>4.8682477381858874E-3</v>
      </c>
      <c r="Q215" s="198">
        <f t="shared" si="53"/>
        <v>5.1305811556690119E-3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118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 t="shared" ref="B220:Q220" si="54">SUM(B$221:B$227)</f>
        <v>306.43771117197457</v>
      </c>
      <c r="C220" s="133">
        <f t="shared" si="54"/>
        <v>370.05234810392801</v>
      </c>
      <c r="D220" s="133">
        <f t="shared" si="54"/>
        <v>301.87663205601439</v>
      </c>
      <c r="E220" s="133">
        <f t="shared" si="54"/>
        <v>313.71819365194335</v>
      </c>
      <c r="F220" s="133">
        <f t="shared" si="54"/>
        <v>308.08687475224144</v>
      </c>
      <c r="G220" s="133">
        <f t="shared" si="54"/>
        <v>295.90035647711306</v>
      </c>
      <c r="H220" s="133">
        <f t="shared" si="54"/>
        <v>294.54698733147359</v>
      </c>
      <c r="I220" s="133">
        <f t="shared" si="54"/>
        <v>290.79827855685602</v>
      </c>
      <c r="J220" s="133">
        <f t="shared" si="54"/>
        <v>295.32581270748267</v>
      </c>
      <c r="K220" s="133">
        <f t="shared" si="54"/>
        <v>479.23677100292713</v>
      </c>
      <c r="L220" s="133">
        <f t="shared" si="54"/>
        <v>0</v>
      </c>
      <c r="M220" s="133">
        <f t="shared" si="54"/>
        <v>0</v>
      </c>
      <c r="N220" s="133">
        <f t="shared" si="54"/>
        <v>0</v>
      </c>
      <c r="O220" s="133">
        <f t="shared" si="54"/>
        <v>0</v>
      </c>
      <c r="P220" s="133">
        <f t="shared" si="54"/>
        <v>0</v>
      </c>
      <c r="Q220" s="133">
        <f t="shared" si="54"/>
        <v>0</v>
      </c>
    </row>
    <row r="221" spans="1:17" x14ac:dyDescent="0.25">
      <c r="A221" s="132" t="s">
        <v>83</v>
      </c>
      <c r="B221" s="131">
        <f>IF(B$6=0,0,B$6/NFM!B$11*1000)</f>
        <v>0.44384872610694587</v>
      </c>
      <c r="C221" s="131">
        <f>IF(C$6=0,0,C$6/NFM!C$11*1000)</f>
        <v>0.53598906828616821</v>
      </c>
      <c r="D221" s="131">
        <f>IF(D$6=0,0,D$6/NFM!D$11*1000)</f>
        <v>0.43724239443990182</v>
      </c>
      <c r="E221" s="131">
        <f>IF(E$6=0,0,E$6/NFM!E$11*1000)</f>
        <v>0.45439388016719329</v>
      </c>
      <c r="F221" s="131">
        <f>IF(F$6=0,0,F$6/NFM!F$11*1000)</f>
        <v>0.44623739802152179</v>
      </c>
      <c r="G221" s="131">
        <f>IF(G$6=0,0,G$6/NFM!G$11*1000)</f>
        <v>0.4285862721486387</v>
      </c>
      <c r="H221" s="131">
        <f>IF(H$6=0,0,H$6/NFM!H$11*1000)</f>
        <v>0.42662603308750235</v>
      </c>
      <c r="I221" s="131">
        <f>IF(I$6=0,0,I$6/NFM!I$11*1000)</f>
        <v>0.42119635014216072</v>
      </c>
      <c r="J221" s="131">
        <f>IF(J$6=0,0,J$6/NFM!J$11*1000)</f>
        <v>0.42775409480575277</v>
      </c>
      <c r="K221" s="131">
        <f>IF(K$6=0,0,K$6/NFM!K$11*1000)</f>
        <v>0.69413333463348481</v>
      </c>
      <c r="L221" s="131">
        <f>IF(L$6=0,0,L$6/NFM!L$11*1000)</f>
        <v>0</v>
      </c>
      <c r="M221" s="131">
        <f>IF(M$6=0,0,M$6/NFM!M$11*1000)</f>
        <v>0</v>
      </c>
      <c r="N221" s="131">
        <f>IF(N$6=0,0,N$6/NFM!N$11*1000)</f>
        <v>0</v>
      </c>
      <c r="O221" s="131">
        <f>IF(O$6=0,0,O$6/NFM!O$11*1000)</f>
        <v>0</v>
      </c>
      <c r="P221" s="131">
        <f>IF(P$6=0,0,P$6/NFM!P$11*1000)</f>
        <v>0</v>
      </c>
      <c r="Q221" s="131">
        <f>IF(Q$6=0,0,Q$6/NFM!Q$11*1000)</f>
        <v>0</v>
      </c>
    </row>
    <row r="222" spans="1:17" x14ac:dyDescent="0.25">
      <c r="A222" s="76" t="s">
        <v>82</v>
      </c>
      <c r="B222" s="130">
        <f>IF(B$7=0,0,B$7/NFM!B$11*1000)</f>
        <v>0.22192436305347293</v>
      </c>
      <c r="C222" s="130">
        <f>IF(C$7=0,0,C$7/NFM!C$11*1000)</f>
        <v>0.26799453414308411</v>
      </c>
      <c r="D222" s="130">
        <f>IF(D$7=0,0,D$7/NFM!D$11*1000)</f>
        <v>0.21862119721995091</v>
      </c>
      <c r="E222" s="130">
        <f>IF(E$7=0,0,E$7/NFM!E$11*1000)</f>
        <v>0.22719694008359667</v>
      </c>
      <c r="F222" s="130">
        <f>IF(F$7=0,0,F$7/NFM!F$11*1000)</f>
        <v>0.2231186990107609</v>
      </c>
      <c r="G222" s="130">
        <f>IF(G$7=0,0,G$7/NFM!G$11*1000)</f>
        <v>0.21429313607431935</v>
      </c>
      <c r="H222" s="130">
        <f>IF(H$7=0,0,H$7/NFM!H$11*1000)</f>
        <v>0.21331301654375115</v>
      </c>
      <c r="I222" s="130">
        <f>IF(I$7=0,0,I$7/NFM!I$11*1000)</f>
        <v>0.21059817507108039</v>
      </c>
      <c r="J222" s="130">
        <f>IF(J$7=0,0,J$7/NFM!J$11*1000)</f>
        <v>0.21387704740287639</v>
      </c>
      <c r="K222" s="130">
        <f>IF(K$7=0,0,K$7/NFM!K$11*1000)</f>
        <v>0.34706666731674241</v>
      </c>
      <c r="L222" s="130">
        <f>IF(L$7=0,0,L$7/NFM!L$11*1000)</f>
        <v>0</v>
      </c>
      <c r="M222" s="130">
        <f>IF(M$7=0,0,M$7/NFM!M$11*1000)</f>
        <v>0</v>
      </c>
      <c r="N222" s="130">
        <f>IF(N$7=0,0,N$7/NFM!N$11*1000)</f>
        <v>0</v>
      </c>
      <c r="O222" s="130">
        <f>IF(O$7=0,0,O$7/NFM!O$11*1000)</f>
        <v>0</v>
      </c>
      <c r="P222" s="130">
        <f>IF(P$7=0,0,P$7/NFM!P$11*1000)</f>
        <v>0</v>
      </c>
      <c r="Q222" s="130">
        <f>IF(Q$7=0,0,Q$7/NFM!Q$11*1000)</f>
        <v>0</v>
      </c>
    </row>
    <row r="223" spans="1:17" x14ac:dyDescent="0.25">
      <c r="A223" s="76" t="s">
        <v>81</v>
      </c>
      <c r="B223" s="130">
        <f>IF(B$8=0,0,B$8/NFM!B$11*1000)</f>
        <v>5.6220838640213158</v>
      </c>
      <c r="C223" s="130">
        <f>IF(C$8=0,0,C$8/NFM!C$11*1000)</f>
        <v>6.7891948649581311</v>
      </c>
      <c r="D223" s="130">
        <f>IF(D$8=0,0,D$8/NFM!D$11*1000)</f>
        <v>5.5384036629054236</v>
      </c>
      <c r="E223" s="130">
        <f>IF(E$8=0,0,E$8/NFM!E$11*1000)</f>
        <v>5.7556558154511164</v>
      </c>
      <c r="F223" s="130">
        <f>IF(F$8=0,0,F$8/NFM!F$11*1000)</f>
        <v>5.6523403749392767</v>
      </c>
      <c r="G223" s="130">
        <f>IF(G$8=0,0,G$8/NFM!G$11*1000)</f>
        <v>5.4287594472160903</v>
      </c>
      <c r="H223" s="130">
        <f>IF(H$8=0,0,H$8/NFM!H$11*1000)</f>
        <v>5.4039297524416954</v>
      </c>
      <c r="I223" s="130">
        <f>IF(I$8=0,0,I$8/NFM!I$11*1000)</f>
        <v>5.3351537684673707</v>
      </c>
      <c r="J223" s="130">
        <f>IF(J$8=0,0,J$8/NFM!J$11*1000)</f>
        <v>5.4182185342062015</v>
      </c>
      <c r="K223" s="130">
        <f>IF(K$8=0,0,K$8/NFM!K$11*1000)</f>
        <v>8.7923555720241424</v>
      </c>
      <c r="L223" s="130">
        <f>IF(L$8=0,0,L$8/NFM!L$11*1000)</f>
        <v>0</v>
      </c>
      <c r="M223" s="130">
        <f>IF(M$8=0,0,M$8/NFM!M$11*1000)</f>
        <v>0</v>
      </c>
      <c r="N223" s="130">
        <f>IF(N$8=0,0,N$8/NFM!N$11*1000)</f>
        <v>0</v>
      </c>
      <c r="O223" s="130">
        <f>IF(O$8=0,0,O$8/NFM!O$11*1000)</f>
        <v>0</v>
      </c>
      <c r="P223" s="130">
        <f>IF(P$8=0,0,P$8/NFM!P$11*1000)</f>
        <v>0</v>
      </c>
      <c r="Q223" s="130">
        <f>IF(Q$8=0,0,Q$8/NFM!Q$11*1000)</f>
        <v>0</v>
      </c>
    </row>
    <row r="224" spans="1:17" x14ac:dyDescent="0.25">
      <c r="A224" s="76" t="s">
        <v>80</v>
      </c>
      <c r="B224" s="130">
        <f>IF(B$9=0,0,B$9/NFM!B$11*1000)</f>
        <v>0.14794957536898196</v>
      </c>
      <c r="C224" s="130">
        <f>IF(C$9=0,0,C$9/NFM!C$11*1000)</f>
        <v>0.17866302276205609</v>
      </c>
      <c r="D224" s="130">
        <f>IF(D$9=0,0,D$9/NFM!D$11*1000)</f>
        <v>0.14574746481330061</v>
      </c>
      <c r="E224" s="130">
        <f>IF(E$9=0,0,E$9/NFM!E$11*1000)</f>
        <v>0.15146462672239777</v>
      </c>
      <c r="F224" s="130">
        <f>IF(F$9=0,0,F$9/NFM!F$11*1000)</f>
        <v>0.14874579934050727</v>
      </c>
      <c r="G224" s="130">
        <f>IF(G$9=0,0,G$9/NFM!G$11*1000)</f>
        <v>0.14286209071621289</v>
      </c>
      <c r="H224" s="130">
        <f>IF(H$9=0,0,H$9/NFM!H$11*1000)</f>
        <v>0.14220867769583409</v>
      </c>
      <c r="I224" s="130">
        <f>IF(I$9=0,0,I$9/NFM!I$11*1000)</f>
        <v>0.14039878338072029</v>
      </c>
      <c r="J224" s="130">
        <f>IF(J$9=0,0,J$9/NFM!J$11*1000)</f>
        <v>0.14258469826858428</v>
      </c>
      <c r="K224" s="130">
        <f>IF(K$9=0,0,K$9/NFM!K$11*1000)</f>
        <v>0.23137777821116159</v>
      </c>
      <c r="L224" s="130">
        <f>IF(L$9=0,0,L$9/NFM!L$11*1000)</f>
        <v>0</v>
      </c>
      <c r="M224" s="130">
        <f>IF(M$9=0,0,M$9/NFM!M$11*1000)</f>
        <v>0</v>
      </c>
      <c r="N224" s="130">
        <f>IF(N$9=0,0,N$9/NFM!N$11*1000)</f>
        <v>0</v>
      </c>
      <c r="O224" s="130">
        <f>IF(O$9=0,0,O$9/NFM!O$11*1000)</f>
        <v>0</v>
      </c>
      <c r="P224" s="130">
        <f>IF(P$9=0,0,P$9/NFM!P$11*1000)</f>
        <v>0</v>
      </c>
      <c r="Q224" s="130">
        <f>IF(Q$9=0,0,Q$9/NFM!Q$11*1000)</f>
        <v>0</v>
      </c>
    </row>
    <row r="225" spans="1:17" x14ac:dyDescent="0.25">
      <c r="A225" s="129" t="s">
        <v>79</v>
      </c>
      <c r="B225" s="128">
        <f>IF(B$10=0,0,B$10/NFM!B$11*1000)</f>
        <v>0.29589915073796391</v>
      </c>
      <c r="C225" s="128">
        <f>IF(C$10=0,0,C$10/NFM!C$11*1000)</f>
        <v>0.35732604552411218</v>
      </c>
      <c r="D225" s="128">
        <f>IF(D$10=0,0,D$10/NFM!D$11*1000)</f>
        <v>0.29149492962660123</v>
      </c>
      <c r="E225" s="128">
        <f>IF(E$10=0,0,E$10/NFM!E$11*1000)</f>
        <v>0.30292925344479554</v>
      </c>
      <c r="F225" s="128">
        <f>IF(F$10=0,0,F$10/NFM!F$11*1000)</f>
        <v>0.29749159868101455</v>
      </c>
      <c r="G225" s="128">
        <f>IF(G$10=0,0,G$10/NFM!G$11*1000)</f>
        <v>0.28572418143242573</v>
      </c>
      <c r="H225" s="128">
        <f>IF(H$10=0,0,H$10/NFM!H$11*1000)</f>
        <v>0.28441735539166818</v>
      </c>
      <c r="I225" s="128">
        <f>IF(I$10=0,0,I$10/NFM!I$11*1000)</f>
        <v>0.28079756676144058</v>
      </c>
      <c r="J225" s="128">
        <f>IF(J$10=0,0,J$10/NFM!J$11*1000)</f>
        <v>0.28516939653716855</v>
      </c>
      <c r="K225" s="128">
        <f>IF(K$10=0,0,K$10/NFM!K$11*1000)</f>
        <v>0.46275555642232319</v>
      </c>
      <c r="L225" s="128">
        <f>IF(L$10=0,0,L$10/NFM!L$11*1000)</f>
        <v>0</v>
      </c>
      <c r="M225" s="128">
        <f>IF(M$10=0,0,M$10/NFM!M$11*1000)</f>
        <v>0</v>
      </c>
      <c r="N225" s="128">
        <f>IF(N$10=0,0,N$10/NFM!N$11*1000)</f>
        <v>0</v>
      </c>
      <c r="O225" s="128">
        <f>IF(O$10=0,0,O$10/NFM!O$11*1000)</f>
        <v>0</v>
      </c>
      <c r="P225" s="128">
        <f>IF(P$10=0,0,P$10/NFM!P$11*1000)</f>
        <v>0</v>
      </c>
      <c r="Q225" s="128">
        <f>IF(Q$10=0,0,Q$10/NFM!Q$11*1000)</f>
        <v>0</v>
      </c>
    </row>
    <row r="226" spans="1:17" x14ac:dyDescent="0.25">
      <c r="A226" s="127" t="s">
        <v>152</v>
      </c>
      <c r="B226" s="126">
        <f>IF(B$15=0,0,B$15/NFM!B$11*1000)</f>
        <v>122.67321790439945</v>
      </c>
      <c r="C226" s="126">
        <f>IF(C$15=0,0,C$15/NFM!C$11*1000)</f>
        <v>148.13944459176443</v>
      </c>
      <c r="D226" s="126">
        <f>IF(D$15=0,0,D$15/NFM!D$11*1000)</f>
        <v>120.847325620674</v>
      </c>
      <c r="E226" s="126">
        <f>IF(E$15=0,0,E$15/NFM!E$11*1000)</f>
        <v>125.58774239389072</v>
      </c>
      <c r="F226" s="126">
        <f>IF(F$15=0,0,F$15/NFM!F$11*1000)</f>
        <v>123.33341146369848</v>
      </c>
      <c r="G226" s="126">
        <f>IF(G$15=0,0,G$15/NFM!G$11*1000)</f>
        <v>118.45490155007437</v>
      </c>
      <c r="H226" s="126">
        <f>IF(H$15=0,0,H$15/NFM!H$11*1000)</f>
        <v>117.91312048966515</v>
      </c>
      <c r="I226" s="126">
        <f>IF(I$15=0,0,I$15/NFM!I$11*1000)</f>
        <v>116.41243649548562</v>
      </c>
      <c r="J226" s="126">
        <f>IF(J$15=0,0,J$15/NFM!J$11*1000)</f>
        <v>118.22490005065733</v>
      </c>
      <c r="K226" s="126">
        <f>IF(K$15=0,0,K$15/NFM!K$11*1000)</f>
        <v>191.84817890788202</v>
      </c>
      <c r="L226" s="126">
        <f>IF(L$15=0,0,L$15/NFM!L$11*1000)</f>
        <v>0</v>
      </c>
      <c r="M226" s="126">
        <f>IF(M$15=0,0,M$15/NFM!M$11*1000)</f>
        <v>0</v>
      </c>
      <c r="N226" s="126">
        <f>IF(N$15=0,0,N$15/NFM!N$11*1000)</f>
        <v>0</v>
      </c>
      <c r="O226" s="126">
        <f>IF(O$15=0,0,O$15/NFM!O$11*1000)</f>
        <v>0</v>
      </c>
      <c r="P226" s="126">
        <f>IF(P$15=0,0,P$15/NFM!P$11*1000)</f>
        <v>0</v>
      </c>
      <c r="Q226" s="126">
        <f>IF(Q$15=0,0,Q$15/NFM!Q$11*1000)</f>
        <v>0</v>
      </c>
    </row>
    <row r="227" spans="1:17" x14ac:dyDescent="0.25">
      <c r="A227" s="72" t="s">
        <v>151</v>
      </c>
      <c r="B227" s="125">
        <f>IF(B$26=0,0,B$26/NFM!B$11*1000)</f>
        <v>177.03278758828645</v>
      </c>
      <c r="C227" s="125">
        <f>IF(C$26=0,0,C$26/NFM!C$11*1000)</f>
        <v>213.78373597648999</v>
      </c>
      <c r="D227" s="125">
        <f>IF(D$26=0,0,D$26/NFM!D$11*1000)</f>
        <v>174.39779678633519</v>
      </c>
      <c r="E227" s="125">
        <f>IF(E$26=0,0,E$26/NFM!E$11*1000)</f>
        <v>181.23881074218355</v>
      </c>
      <c r="F227" s="125">
        <f>IF(F$26=0,0,F$26/NFM!F$11*1000)</f>
        <v>177.98552941854987</v>
      </c>
      <c r="G227" s="125">
        <f>IF(G$26=0,0,G$26/NFM!G$11*1000)</f>
        <v>170.945229799451</v>
      </c>
      <c r="H227" s="125">
        <f>IF(H$26=0,0,H$26/NFM!H$11*1000)</f>
        <v>170.16337200664799</v>
      </c>
      <c r="I227" s="125">
        <f>IF(I$26=0,0,I$26/NFM!I$11*1000)</f>
        <v>167.99769741754764</v>
      </c>
      <c r="J227" s="125">
        <f>IF(J$26=0,0,J$26/NFM!J$11*1000)</f>
        <v>170.61330888560479</v>
      </c>
      <c r="K227" s="125">
        <f>IF(K$26=0,0,K$26/NFM!K$11*1000)</f>
        <v>276.86090318643727</v>
      </c>
      <c r="L227" s="125">
        <f>IF(L$26=0,0,L$26/NFM!L$11*1000)</f>
        <v>0</v>
      </c>
      <c r="M227" s="125">
        <f>IF(M$26=0,0,M$26/NFM!M$11*1000)</f>
        <v>0</v>
      </c>
      <c r="N227" s="125">
        <f>IF(N$26=0,0,N$26/NFM!N$11*1000)</f>
        <v>0</v>
      </c>
      <c r="O227" s="125">
        <f>IF(O$26=0,0,O$26/NFM!O$11*1000)</f>
        <v>0</v>
      </c>
      <c r="P227" s="125">
        <f>IF(P$26=0,0,P$26/NFM!P$11*1000)</f>
        <v>0</v>
      </c>
      <c r="Q227" s="125">
        <f>IF(Q$26=0,0,Q$26/NFM!Q$11*1000)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33">
        <f t="shared" ref="B229:Q229" si="55">SUM(B$230:B$237)</f>
        <v>1225.7508446878978</v>
      </c>
      <c r="C229" s="133">
        <f t="shared" si="55"/>
        <v>1480.209392415712</v>
      </c>
      <c r="D229" s="133">
        <f t="shared" si="55"/>
        <v>1207.5065282240571</v>
      </c>
      <c r="E229" s="133">
        <f t="shared" si="55"/>
        <v>1254.8727746077727</v>
      </c>
      <c r="F229" s="133">
        <f t="shared" si="55"/>
        <v>1242.2891779946901</v>
      </c>
      <c r="G229" s="133">
        <f t="shared" si="55"/>
        <v>1193.149857201485</v>
      </c>
      <c r="H229" s="133">
        <f t="shared" si="55"/>
        <v>1222.7806618821091</v>
      </c>
      <c r="I229" s="133">
        <f t="shared" si="55"/>
        <v>1207.2182939279885</v>
      </c>
      <c r="J229" s="133">
        <f t="shared" si="55"/>
        <v>1226.0138730495189</v>
      </c>
      <c r="K229" s="133">
        <f t="shared" si="55"/>
        <v>1989.5007630335635</v>
      </c>
      <c r="L229" s="133">
        <f t="shared" si="55"/>
        <v>1883.7909464658755</v>
      </c>
      <c r="M229" s="133">
        <f t="shared" si="55"/>
        <v>2341.8011764370099</v>
      </c>
      <c r="N229" s="133">
        <f t="shared" si="55"/>
        <v>2105.4881046254627</v>
      </c>
      <c r="O229" s="133">
        <f t="shared" si="55"/>
        <v>0</v>
      </c>
      <c r="P229" s="133">
        <f t="shared" si="55"/>
        <v>0</v>
      </c>
      <c r="Q229" s="133">
        <f t="shared" si="55"/>
        <v>0</v>
      </c>
    </row>
    <row r="230" spans="1:17" x14ac:dyDescent="0.25">
      <c r="A230" s="132" t="s">
        <v>83</v>
      </c>
      <c r="B230" s="131">
        <f>IF(B$34=0,0,B$34/NFM!B$13*1000)</f>
        <v>1.3566450873429781</v>
      </c>
      <c r="C230" s="131">
        <f>IF(C$34=0,0,C$34/NFM!C$13*1000)</f>
        <v>1.6382764973505026</v>
      </c>
      <c r="D230" s="131">
        <f>IF(D$34=0,0,D$34/NFM!D$13*1000)</f>
        <v>1.3364525152473801</v>
      </c>
      <c r="E230" s="131">
        <f>IF(E$34=0,0,E$34/NFM!E$13*1000)</f>
        <v>1.3888768604891788</v>
      </c>
      <c r="F230" s="131">
        <f>IF(F$34=0,0,F$34/NFM!F$13*1000)</f>
        <v>1.3749494994759455</v>
      </c>
      <c r="G230" s="131">
        <f>IF(G$34=0,0,G$34/NFM!G$13*1000)</f>
        <v>1.3205627385462013</v>
      </c>
      <c r="H230" s="131">
        <f>IF(H$34=0,0,H$34/NFM!H$13*1000)</f>
        <v>1.3533577276569155</v>
      </c>
      <c r="I230" s="131">
        <f>IF(I$34=0,0,I$34/NFM!I$13*1000)</f>
        <v>1.3361335012785462</v>
      </c>
      <c r="J230" s="131">
        <f>IF(J$34=0,0,J$34/NFM!J$13*1000)</f>
        <v>1.3569362037115054</v>
      </c>
      <c r="K230" s="131">
        <f>IF(K$34=0,0,K$34/NFM!K$13*1000)</f>
        <v>2.2019535602456175</v>
      </c>
      <c r="L230" s="131">
        <f>IF(L$34=0,0,L$34/NFM!L$13*1000)</f>
        <v>2.0849553105997058</v>
      </c>
      <c r="M230" s="131">
        <f>IF(M$34=0,0,M$34/NFM!M$13*1000)</f>
        <v>2.5918750742172283</v>
      </c>
      <c r="N230" s="131">
        <f>IF(N$34=0,0,N$34/NFM!N$13*1000)</f>
        <v>2.3303268408732052</v>
      </c>
      <c r="O230" s="131">
        <f>IF(O$34=0,0,O$34/NFM!O$13*1000)</f>
        <v>0</v>
      </c>
      <c r="P230" s="131">
        <f>IF(P$34=0,0,P$34/NFM!P$13*1000)</f>
        <v>0</v>
      </c>
      <c r="Q230" s="131">
        <f>IF(Q$34=0,0,Q$34/NFM!Q$13*1000)</f>
        <v>0</v>
      </c>
    </row>
    <row r="231" spans="1:17" x14ac:dyDescent="0.25">
      <c r="A231" s="76" t="s">
        <v>82</v>
      </c>
      <c r="B231" s="130">
        <f>IF(B$35=0,0,B$35/NFM!B$13*1000)</f>
        <v>0.62991342174884768</v>
      </c>
      <c r="C231" s="130">
        <f>IF(C$35=0,0,C$35/NFM!C$13*1000)</f>
        <v>0.76067968243478823</v>
      </c>
      <c r="D231" s="130">
        <f>IF(D$35=0,0,D$35/NFM!D$13*1000)</f>
        <v>0.62053766658538045</v>
      </c>
      <c r="E231" s="130">
        <f>IF(E$35=0,0,E$35/NFM!E$13*1000)</f>
        <v>0.64487918302346392</v>
      </c>
      <c r="F231" s="130">
        <f>IF(F$35=0,0,F$35/NFM!F$13*1000)</f>
        <v>0.63841247208069285</v>
      </c>
      <c r="G231" s="130">
        <f>IF(G$35=0,0,G$35/NFM!G$13*1000)</f>
        <v>0.6131597726129282</v>
      </c>
      <c r="H231" s="130">
        <f>IF(H$35=0,0,H$35/NFM!H$13*1000)</f>
        <v>0.62838704465310891</v>
      </c>
      <c r="I231" s="130">
        <f>IF(I$35=0,0,I$35/NFM!I$13*1000)</f>
        <v>0.62038954296589555</v>
      </c>
      <c r="J231" s="130">
        <f>IF(J$35=0,0,J$35/NFM!J$13*1000)</f>
        <v>0.63004859203733132</v>
      </c>
      <c r="K231" s="130">
        <f>IF(K$35=0,0,K$35/NFM!K$13*1000)</f>
        <v>1.0224045438316705</v>
      </c>
      <c r="L231" s="130">
        <f>IF(L$35=0,0,L$35/NFM!L$13*1000)</f>
        <v>0.96808026369336064</v>
      </c>
      <c r="M231" s="130">
        <f>IF(M$35=0,0,M$35/NFM!M$13*1000)</f>
        <v>1.2034517442902626</v>
      </c>
      <c r="N231" s="130">
        <f>IF(N$35=0,0,N$35/NFM!N$13*1000)</f>
        <v>1.082010444605338</v>
      </c>
      <c r="O231" s="130">
        <f>IF(O$35=0,0,O$35/NFM!O$13*1000)</f>
        <v>0</v>
      </c>
      <c r="P231" s="130">
        <f>IF(P$35=0,0,P$35/NFM!P$13*1000)</f>
        <v>0</v>
      </c>
      <c r="Q231" s="130">
        <f>IF(Q$35=0,0,Q$35/NFM!Q$13*1000)</f>
        <v>0</v>
      </c>
    </row>
    <row r="232" spans="1:17" x14ac:dyDescent="0.25">
      <c r="A232" s="76" t="s">
        <v>81</v>
      </c>
      <c r="B232" s="130">
        <f>IF(B$36=0,0,B$36/NFM!B$13*1000)</f>
        <v>18.504782170507784</v>
      </c>
      <c r="C232" s="130">
        <f>IF(C$36=0,0,C$36/NFM!C$13*1000)</f>
        <v>22.346264326145935</v>
      </c>
      <c r="D232" s="130">
        <f>IF(D$36=0,0,D$36/NFM!D$13*1000)</f>
        <v>18.229353356017228</v>
      </c>
      <c r="E232" s="130">
        <f>IF(E$36=0,0,E$36/NFM!E$13*1000)</f>
        <v>18.944426957935438</v>
      </c>
      <c r="F232" s="130">
        <f>IF(F$36=0,0,F$36/NFM!F$13*1000)</f>
        <v>18.754456283833289</v>
      </c>
      <c r="G232" s="130">
        <f>IF(G$36=0,0,G$36/NFM!G$13*1000)</f>
        <v>18.01261512481986</v>
      </c>
      <c r="H232" s="130">
        <f>IF(H$36=0,0,H$36/NFM!H$13*1000)</f>
        <v>18.459942237444793</v>
      </c>
      <c r="I232" s="130">
        <f>IF(I$36=0,0,I$36/NFM!I$13*1000)</f>
        <v>18.225001971813878</v>
      </c>
      <c r="J232" s="130">
        <f>IF(J$36=0,0,J$36/NFM!J$13*1000)</f>
        <v>18.508753028498667</v>
      </c>
      <c r="K232" s="130">
        <f>IF(K$36=0,0,K$36/NFM!K$13*1000)</f>
        <v>30.034878954025164</v>
      </c>
      <c r="L232" s="130">
        <f>IF(L$36=0,0,L$36/NFM!L$13*1000)</f>
        <v>28.439010480960821</v>
      </c>
      <c r="M232" s="130">
        <f>IF(M$36=0,0,M$36/NFM!M$13*1000)</f>
        <v>35.353449556577388</v>
      </c>
      <c r="N232" s="130">
        <f>IF(N$36=0,0,N$36/NFM!N$13*1000)</f>
        <v>31.785904050190503</v>
      </c>
      <c r="O232" s="130">
        <f>IF(O$36=0,0,O$36/NFM!O$13*1000)</f>
        <v>0</v>
      </c>
      <c r="P232" s="130">
        <f>IF(P$36=0,0,P$36/NFM!P$13*1000)</f>
        <v>0</v>
      </c>
      <c r="Q232" s="130">
        <f>IF(Q$36=0,0,Q$36/NFM!Q$13*1000)</f>
        <v>0</v>
      </c>
    </row>
    <row r="233" spans="1:17" x14ac:dyDescent="0.25">
      <c r="A233" s="76" t="s">
        <v>80</v>
      </c>
      <c r="B233" s="130">
        <f>IF(B$37=0,0,B$37/NFM!B$13*1000)</f>
        <v>0.45221502911432604</v>
      </c>
      <c r="C233" s="130">
        <f>IF(C$37=0,0,C$37/NFM!C$13*1000)</f>
        <v>0.54609216578350095</v>
      </c>
      <c r="D233" s="130">
        <f>IF(D$37=0,0,D$37/NFM!D$13*1000)</f>
        <v>0.44548417174912663</v>
      </c>
      <c r="E233" s="130">
        <f>IF(E$37=0,0,E$37/NFM!E$13*1000)</f>
        <v>0.46295895349639299</v>
      </c>
      <c r="F233" s="130">
        <f>IF(F$37=0,0,F$37/NFM!F$13*1000)</f>
        <v>0.45831649982531503</v>
      </c>
      <c r="G233" s="130">
        <f>IF(G$37=0,0,G$37/NFM!G$13*1000)</f>
        <v>0.44018757951540044</v>
      </c>
      <c r="H233" s="130">
        <f>IF(H$37=0,0,H$37/NFM!H$13*1000)</f>
        <v>0.45111924255230518</v>
      </c>
      <c r="I233" s="130">
        <f>IF(I$37=0,0,I$37/NFM!I$13*1000)</f>
        <v>0.4453778337595154</v>
      </c>
      <c r="J233" s="130">
        <f>IF(J$37=0,0,J$37/NFM!J$13*1000)</f>
        <v>0.45231206790383505</v>
      </c>
      <c r="K233" s="130">
        <f>IF(K$37=0,0,K$37/NFM!K$13*1000)</f>
        <v>0.73398452008187243</v>
      </c>
      <c r="L233" s="130">
        <f>IF(L$37=0,0,L$37/NFM!L$13*1000)</f>
        <v>0.69498510353323528</v>
      </c>
      <c r="M233" s="130">
        <f>IF(M$37=0,0,M$37/NFM!M$13*1000)</f>
        <v>0.86395835807240917</v>
      </c>
      <c r="N233" s="130">
        <f>IF(N$37=0,0,N$37/NFM!N$13*1000)</f>
        <v>0.77677561362440162</v>
      </c>
      <c r="O233" s="130">
        <f>IF(O$37=0,0,O$37/NFM!O$13*1000)</f>
        <v>0</v>
      </c>
      <c r="P233" s="130">
        <f>IF(P$37=0,0,P$37/NFM!P$13*1000)</f>
        <v>0</v>
      </c>
      <c r="Q233" s="130">
        <f>IF(Q$37=0,0,Q$37/NFM!Q$13*1000)</f>
        <v>0</v>
      </c>
    </row>
    <row r="234" spans="1:17" x14ac:dyDescent="0.25">
      <c r="A234" s="129" t="s">
        <v>79</v>
      </c>
      <c r="B234" s="128">
        <f>IF(B$38=0,0,B$38/NFM!B$13*1000)</f>
        <v>0.90443005822865208</v>
      </c>
      <c r="C234" s="128">
        <f>IF(C$38=0,0,C$38/NFM!C$13*1000)</f>
        <v>1.0921843315670019</v>
      </c>
      <c r="D234" s="128">
        <f>IF(D$38=0,0,D$38/NFM!D$13*1000)</f>
        <v>0.89096834349825327</v>
      </c>
      <c r="E234" s="128">
        <f>IF(E$38=0,0,E$38/NFM!E$13*1000)</f>
        <v>0.92591790699278598</v>
      </c>
      <c r="F234" s="128">
        <f>IF(F$38=0,0,F$38/NFM!F$13*1000)</f>
        <v>0.91663299965063005</v>
      </c>
      <c r="G234" s="128">
        <f>IF(G$38=0,0,G$38/NFM!G$13*1000)</f>
        <v>0.88037515903080088</v>
      </c>
      <c r="H234" s="128">
        <f>IF(H$38=0,0,H$38/NFM!H$13*1000)</f>
        <v>0.90223848510461035</v>
      </c>
      <c r="I234" s="128">
        <f>IF(I$38=0,0,I$38/NFM!I$13*1000)</f>
        <v>0.89075566751903079</v>
      </c>
      <c r="J234" s="128">
        <f>IF(J$38=0,0,J$38/NFM!J$13*1000)</f>
        <v>0.90462413580767009</v>
      </c>
      <c r="K234" s="128">
        <f>IF(K$38=0,0,K$38/NFM!K$13*1000)</f>
        <v>1.4679690401637449</v>
      </c>
      <c r="L234" s="128">
        <f>IF(L$38=0,0,L$38/NFM!L$13*1000)</f>
        <v>1.3899702070664703</v>
      </c>
      <c r="M234" s="128">
        <f>IF(M$38=0,0,M$38/NFM!M$13*1000)</f>
        <v>1.7279167161448186</v>
      </c>
      <c r="N234" s="128">
        <f>IF(N$38=0,0,N$38/NFM!N$13*1000)</f>
        <v>1.5535512272488032</v>
      </c>
      <c r="O234" s="128">
        <f>IF(O$38=0,0,O$38/NFM!O$13*1000)</f>
        <v>0</v>
      </c>
      <c r="P234" s="128">
        <f>IF(P$38=0,0,P$38/NFM!P$13*1000)</f>
        <v>0</v>
      </c>
      <c r="Q234" s="128">
        <f>IF(Q$38=0,0,Q$38/NFM!Q$13*1000)</f>
        <v>0</v>
      </c>
    </row>
    <row r="235" spans="1:17" x14ac:dyDescent="0.25">
      <c r="A235" s="127" t="s">
        <v>150</v>
      </c>
      <c r="B235" s="126">
        <f>IF(B$43=0,0,B$43/NFM!B$13*1000)</f>
        <v>943.96301430386416</v>
      </c>
      <c r="C235" s="126">
        <f>IF(C$43=0,0,C$43/NFM!C$13*1000)</f>
        <v>1139.9240929924867</v>
      </c>
      <c r="D235" s="126">
        <f>IF(D$43=0,0,D$43/NFM!D$13*1000)</f>
        <v>929.91288328600137</v>
      </c>
      <c r="E235" s="126">
        <f>IF(E$43=0,0,E$43/NFM!E$13*1000)</f>
        <v>966.39010449812827</v>
      </c>
      <c r="F235" s="126">
        <f>IF(F$43=0,0,F$43/NFM!F$13*1000)</f>
        <v>956.69935058908732</v>
      </c>
      <c r="G235" s="126">
        <f>IF(G$43=0,0,G$43/NFM!G$13*1000)</f>
        <v>918.85666699819058</v>
      </c>
      <c r="H235" s="126">
        <f>IF(H$43=0,0,H$43/NFM!H$13*1000)</f>
        <v>941.67564674745029</v>
      </c>
      <c r="I235" s="126">
        <f>IF(I$43=0,0,I$43/NFM!I$13*1000)</f>
        <v>929.6909111648954</v>
      </c>
      <c r="J235" s="126">
        <f>IF(J$43=0,0,J$43/NFM!J$13*1000)</f>
        <v>944.16557508214873</v>
      </c>
      <c r="K235" s="126">
        <f>IF(K$43=0,0,K$43/NFM!K$13*1000)</f>
        <v>1532.1344834244699</v>
      </c>
      <c r="L235" s="126">
        <f>IF(L$43=0,0,L$43/NFM!L$13*1000)</f>
        <v>1450.726293888079</v>
      </c>
      <c r="M235" s="126">
        <f>IF(M$43=0,0,M$43/NFM!M$13*1000)</f>
        <v>1803.4445637870831</v>
      </c>
      <c r="N235" s="126">
        <f>IF(N$43=0,0,N$43/NFM!N$13*1000)</f>
        <v>1621.4574980197067</v>
      </c>
      <c r="O235" s="126">
        <f>IF(O$43=0,0,O$43/NFM!O$13*1000)</f>
        <v>0</v>
      </c>
      <c r="P235" s="126">
        <f>IF(P$43=0,0,P$43/NFM!P$13*1000)</f>
        <v>0</v>
      </c>
      <c r="Q235" s="126">
        <f>IF(Q$43=0,0,Q$43/NFM!Q$13*1000)</f>
        <v>0</v>
      </c>
    </row>
    <row r="236" spans="1:17" x14ac:dyDescent="0.25">
      <c r="A236" s="127" t="s">
        <v>148</v>
      </c>
      <c r="B236" s="126">
        <f>IF(B$44=0,0,B$44/NFM!B$13*1000)</f>
        <v>122.5925992602421</v>
      </c>
      <c r="C236" s="126">
        <f>IF(C$44=0,0,C$44/NFM!C$13*1000)</f>
        <v>148.04208999902426</v>
      </c>
      <c r="D236" s="126">
        <f>IF(D$44=0,0,D$44/NFM!D$13*1000)</f>
        <v>120.76790692025993</v>
      </c>
      <c r="E236" s="126">
        <f>IF(E$44=0,0,E$44/NFM!E$13*1000)</f>
        <v>125.50520837638032</v>
      </c>
      <c r="F236" s="126">
        <f>IF(F$44=0,0,F$44/NFM!F$13*1000)</f>
        <v>124.24666890767368</v>
      </c>
      <c r="G236" s="126">
        <f>IF(G$44=0,0,G$44/NFM!G$13*1000)</f>
        <v>119.33203467508972</v>
      </c>
      <c r="H236" s="126">
        <f>IF(H$44=0,0,H$44/NFM!H$13*1000)</f>
        <v>122.29553853862993</v>
      </c>
      <c r="I236" s="126">
        <f>IF(I$44=0,0,I$44/NFM!I$13*1000)</f>
        <v>120.73907937206438</v>
      </c>
      <c r="J236" s="126">
        <f>IF(J$44=0,0,J$44/NFM!J$13*1000)</f>
        <v>122.61890585482452</v>
      </c>
      <c r="K236" s="126">
        <f>IF(K$44=0,0,K$44/NFM!K$13*1000)</f>
        <v>198.97850434084029</v>
      </c>
      <c r="L236" s="126">
        <f>IF(L$44=0,0,L$44/NFM!L$13*1000)</f>
        <v>188.40601219325706</v>
      </c>
      <c r="M236" s="126">
        <f>IF(M$44=0,0,M$44/NFM!M$13*1000)</f>
        <v>234.21357971260824</v>
      </c>
      <c r="N236" s="126">
        <f>IF(N$44=0,0,N$44/NFM!N$13*1000)</f>
        <v>210.57889584671523</v>
      </c>
      <c r="O236" s="126">
        <f>IF(O$44=0,0,O$44/NFM!O$13*1000)</f>
        <v>0</v>
      </c>
      <c r="P236" s="126">
        <f>IF(P$44=0,0,P$44/NFM!P$13*1000)</f>
        <v>0</v>
      </c>
      <c r="Q236" s="126">
        <f>IF(Q$44=0,0,Q$44/NFM!Q$13*1000)</f>
        <v>0</v>
      </c>
    </row>
    <row r="237" spans="1:17" x14ac:dyDescent="0.25">
      <c r="A237" s="72" t="s">
        <v>147</v>
      </c>
      <c r="B237" s="125">
        <f>IF(B$51=0,0,B$51/NFM!B$13*1000)</f>
        <v>137.34724535684902</v>
      </c>
      <c r="C237" s="125">
        <f>IF(C$51=0,0,C$51/NFM!C$13*1000)</f>
        <v>165.85971242091924</v>
      </c>
      <c r="D237" s="125">
        <f>IF(D$51=0,0,D$51/NFM!D$13*1000)</f>
        <v>135.30294196469848</v>
      </c>
      <c r="E237" s="125">
        <f>IF(E$51=0,0,E$51/NFM!E$13*1000)</f>
        <v>140.61040187132699</v>
      </c>
      <c r="F237" s="125">
        <f>IF(F$51=0,0,F$51/NFM!F$13*1000)</f>
        <v>139.20039074306322</v>
      </c>
      <c r="G237" s="125">
        <f>IF(G$51=0,0,G$51/NFM!G$13*1000)</f>
        <v>133.69425515367951</v>
      </c>
      <c r="H237" s="125">
        <f>IF(H$51=0,0,H$51/NFM!H$13*1000)</f>
        <v>137.01443185861729</v>
      </c>
      <c r="I237" s="125">
        <f>IF(I$51=0,0,I$51/NFM!I$13*1000)</f>
        <v>135.27064487369185</v>
      </c>
      <c r="J237" s="125">
        <f>IF(J$51=0,0,J$51/NFM!J$13*1000)</f>
        <v>137.37671808458668</v>
      </c>
      <c r="K237" s="125">
        <f>IF(K$51=0,0,K$51/NFM!K$13*1000)</f>
        <v>222.92658464990529</v>
      </c>
      <c r="L237" s="125">
        <f>IF(L$51=0,0,L$51/NFM!L$13*1000)</f>
        <v>211.08163901868571</v>
      </c>
      <c r="M237" s="125">
        <f>IF(M$51=0,0,M$51/NFM!M$13*1000)</f>
        <v>262.40238148801643</v>
      </c>
      <c r="N237" s="125">
        <f>IF(N$51=0,0,N$51/NFM!N$13*1000)</f>
        <v>235.92314258249851</v>
      </c>
      <c r="O237" s="125">
        <f>IF(O$51=0,0,O$51/NFM!O$13*1000)</f>
        <v>0</v>
      </c>
      <c r="P237" s="125">
        <f>IF(P$51=0,0,P$51/NFM!P$13*1000)</f>
        <v>0</v>
      </c>
      <c r="Q237" s="125">
        <f>IF(Q$51=0,0,Q$51/NFM!Q$13*1000)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 t="shared" ref="B239:Q239" si="56">SUM(B$240:B$247)</f>
        <v>130.7467567667091</v>
      </c>
      <c r="C239" s="133">
        <f t="shared" si="56"/>
        <v>157.88900185767596</v>
      </c>
      <c r="D239" s="133">
        <f t="shared" si="56"/>
        <v>128.80069634389952</v>
      </c>
      <c r="E239" s="133">
        <f t="shared" si="56"/>
        <v>133.8530959581625</v>
      </c>
      <c r="F239" s="133">
        <f t="shared" si="56"/>
        <v>135.49002813579389</v>
      </c>
      <c r="G239" s="133">
        <f t="shared" si="56"/>
        <v>109.57569591789677</v>
      </c>
      <c r="H239" s="133">
        <f t="shared" si="56"/>
        <v>110.53018753143381</v>
      </c>
      <c r="I239" s="133">
        <f t="shared" si="56"/>
        <v>108.16217170990004</v>
      </c>
      <c r="J239" s="133">
        <f t="shared" si="56"/>
        <v>109.84618417604253</v>
      </c>
      <c r="K239" s="133">
        <f t="shared" si="56"/>
        <v>178.25170827062496</v>
      </c>
      <c r="L239" s="133">
        <f t="shared" si="56"/>
        <v>164.19111142827325</v>
      </c>
      <c r="M239" s="133">
        <f t="shared" si="56"/>
        <v>204.11125694418752</v>
      </c>
      <c r="N239" s="133">
        <f t="shared" si="56"/>
        <v>183.51422308617921</v>
      </c>
      <c r="O239" s="133">
        <f t="shared" si="56"/>
        <v>201.82378985358795</v>
      </c>
      <c r="P239" s="133">
        <f t="shared" si="56"/>
        <v>193.95675356465452</v>
      </c>
      <c r="Q239" s="133">
        <f t="shared" si="56"/>
        <v>158.67611207948272</v>
      </c>
    </row>
    <row r="240" spans="1:17" x14ac:dyDescent="0.25">
      <c r="A240" s="132" t="s">
        <v>83</v>
      </c>
      <c r="B240" s="131">
        <f>IF(B$71=0,0,B$71/NFM!B$14*1000)</f>
        <v>0.24714507734467694</v>
      </c>
      <c r="C240" s="131">
        <f>IF(C$71=0,0,C$71/NFM!C$14*1000)</f>
        <v>0.29845091794984285</v>
      </c>
      <c r="D240" s="131">
        <f>IF(D$71=0,0,D$71/NFM!D$14*1000)</f>
        <v>0.24346652144312692</v>
      </c>
      <c r="E240" s="131">
        <f>IF(E$71=0,0,E$71/NFM!E$14*1000)</f>
        <v>0.25301685924363737</v>
      </c>
      <c r="F240" s="131">
        <f>IF(F$71=0,0,F$71/NFM!F$14*1000)</f>
        <v>0.25611108306725811</v>
      </c>
      <c r="G240" s="131">
        <f>IF(G$71=0,0,G$71/NFM!G$14*1000)</f>
        <v>0.20712631435322001</v>
      </c>
      <c r="H240" s="131">
        <f>IF(H$71=0,0,H$71/NFM!H$14*1000)</f>
        <v>0.20893054957469762</v>
      </c>
      <c r="I240" s="131">
        <f>IF(I$71=0,0,I$71/NFM!I$14*1000)</f>
        <v>0.204454389187709</v>
      </c>
      <c r="J240" s="131">
        <f>IF(J$71=0,0,J$71/NFM!J$14*1000)</f>
        <v>0.20763760689410912</v>
      </c>
      <c r="K240" s="131">
        <f>IF(K$71=0,0,K$71/NFM!K$14*1000)</f>
        <v>0.33694168266039526</v>
      </c>
      <c r="L240" s="131">
        <f>IF(L$71=0,0,L$71/NFM!L$14*1000)</f>
        <v>0.31036352974822945</v>
      </c>
      <c r="M240" s="131">
        <f>IF(M$71=0,0,M$71/NFM!M$14*1000)</f>
        <v>0.38582289635221617</v>
      </c>
      <c r="N240" s="131">
        <f>IF(N$71=0,0,N$71/NFM!N$14*1000)</f>
        <v>0.3468891923599155</v>
      </c>
      <c r="O240" s="131">
        <f>IF(O$71=0,0,O$71/NFM!O$14*1000)</f>
        <v>0.38149899383248975</v>
      </c>
      <c r="P240" s="131">
        <f>IF(P$71=0,0,P$71/NFM!P$14*1000)</f>
        <v>0.3666282670918562</v>
      </c>
      <c r="Q240" s="131">
        <f>IF(Q$71=0,0,Q$71/NFM!Q$14*1000)</f>
        <v>0.29993875918933388</v>
      </c>
    </row>
    <row r="241" spans="1:17" x14ac:dyDescent="0.25">
      <c r="A241" s="76" t="s">
        <v>82</v>
      </c>
      <c r="B241" s="130">
        <f>IF(B$72=0,0,B$72/NFM!B$14*1000)</f>
        <v>0.12804022161551495</v>
      </c>
      <c r="C241" s="130">
        <f>IF(C$72=0,0,C$72/NFM!C$14*1000)</f>
        <v>0.15462060618896159</v>
      </c>
      <c r="D241" s="130">
        <f>IF(D$72=0,0,D$72/NFM!D$14*1000)</f>
        <v>0.12613444579379932</v>
      </c>
      <c r="E241" s="130">
        <f>IF(E$72=0,0,E$72/NFM!E$14*1000)</f>
        <v>0.13108225774950738</v>
      </c>
      <c r="F241" s="130">
        <f>IF(F$72=0,0,F$72/NFM!F$14*1000)</f>
        <v>0.1326853044634497</v>
      </c>
      <c r="G241" s="130">
        <f>IF(G$72=0,0,G$72/NFM!G$14*1000)</f>
        <v>0.1073074142407648</v>
      </c>
      <c r="H241" s="130">
        <f>IF(H$72=0,0,H$72/NFM!H$14*1000)</f>
        <v>0.10824214731368913</v>
      </c>
      <c r="I241" s="130">
        <f>IF(I$72=0,0,I$72/NFM!I$14*1000)</f>
        <v>0.10592315081942634</v>
      </c>
      <c r="J241" s="130">
        <f>IF(J$72=0,0,J$72/NFM!J$14*1000)</f>
        <v>0.10757230323207778</v>
      </c>
      <c r="K241" s="130">
        <f>IF(K$72=0,0,K$72/NFM!K$14*1000)</f>
        <v>0.17456179254249965</v>
      </c>
      <c r="L241" s="130">
        <f>IF(L$72=0,0,L$72/NFM!L$14*1000)</f>
        <v>0.16079225836618782</v>
      </c>
      <c r="M241" s="130">
        <f>IF(M$72=0,0,M$72/NFM!M$14*1000)</f>
        <v>0.19988603327260093</v>
      </c>
      <c r="N241" s="130">
        <f>IF(N$72=0,0,N$72/NFM!N$14*1000)</f>
        <v>0.1797153701906303</v>
      </c>
      <c r="O241" s="130">
        <f>IF(O$72=0,0,O$72/NFM!O$14*1000)</f>
        <v>0.19764591810292853</v>
      </c>
      <c r="P241" s="130">
        <f>IF(P$72=0,0,P$72/NFM!P$14*1000)</f>
        <v>0.18994173411548446</v>
      </c>
      <c r="Q241" s="130">
        <f>IF(Q$72=0,0,Q$72/NFM!Q$14*1000)</f>
        <v>0.15539142276390572</v>
      </c>
    </row>
    <row r="242" spans="1:17" x14ac:dyDescent="0.25">
      <c r="A242" s="76" t="s">
        <v>81</v>
      </c>
      <c r="B242" s="130">
        <f>IF(B$73=0,0,B$73/NFM!B$14*1000)</f>
        <v>3.0212722252838189</v>
      </c>
      <c r="C242" s="130">
        <f>IF(C$73=0,0,C$73/NFM!C$14*1000)</f>
        <v>3.6484702778634608</v>
      </c>
      <c r="D242" s="130">
        <f>IF(D$73=0,0,D$73/NFM!D$14*1000)</f>
        <v>2.9763030157251462</v>
      </c>
      <c r="E242" s="130">
        <f>IF(E$73=0,0,E$73/NFM!E$14*1000)</f>
        <v>3.0930529451543265</v>
      </c>
      <c r="F242" s="130">
        <f>IF(F$73=0,0,F$73/NFM!F$14*1000)</f>
        <v>3.1308788755655526</v>
      </c>
      <c r="G242" s="130">
        <f>IF(G$73=0,0,G$73/NFM!G$14*1000)</f>
        <v>2.5320552098557383</v>
      </c>
      <c r="H242" s="130">
        <f>IF(H$73=0,0,H$73/NFM!H$14*1000)</f>
        <v>2.5541114280944162</v>
      </c>
      <c r="I242" s="130">
        <f>IF(I$73=0,0,I$73/NFM!I$14*1000)</f>
        <v>2.4993917500881904</v>
      </c>
      <c r="J242" s="130">
        <f>IF(J$73=0,0,J$73/NFM!J$14*1000)</f>
        <v>2.5383056032254139</v>
      </c>
      <c r="K242" s="130">
        <f>IF(K$73=0,0,K$73/NFM!K$14*1000)</f>
        <v>4.119007986319386</v>
      </c>
      <c r="L242" s="130">
        <f>IF(L$73=0,0,L$73/NFM!L$14*1000)</f>
        <v>3.7940982771897813</v>
      </c>
      <c r="M242" s="130">
        <f>IF(M$73=0,0,M$73/NFM!M$14*1000)</f>
        <v>4.7165657238716383</v>
      </c>
      <c r="N242" s="130">
        <f>IF(N$73=0,0,N$73/NFM!N$14*1000)</f>
        <v>4.2406132195241213</v>
      </c>
      <c r="O242" s="130">
        <f>IF(O$73=0,0,O$73/NFM!O$14*1000)</f>
        <v>4.6637073512589193</v>
      </c>
      <c r="P242" s="130">
        <f>IF(P$73=0,0,P$73/NFM!P$14*1000)</f>
        <v>4.4819173105509558</v>
      </c>
      <c r="Q242" s="130">
        <f>IF(Q$73=0,0,Q$73/NFM!Q$14*1000)</f>
        <v>3.666658677409194</v>
      </c>
    </row>
    <row r="243" spans="1:17" x14ac:dyDescent="0.25">
      <c r="A243" s="76" t="s">
        <v>80</v>
      </c>
      <c r="B243" s="130">
        <f>IF(B$74=0,0,B$74/NFM!B$14*1000)</f>
        <v>8.238169244822563E-2</v>
      </c>
      <c r="C243" s="130">
        <f>IF(C$74=0,0,C$74/NFM!C$14*1000)</f>
        <v>9.9483639316614261E-2</v>
      </c>
      <c r="D243" s="130">
        <f>IF(D$74=0,0,D$74/NFM!D$14*1000)</f>
        <v>8.1155507147708958E-2</v>
      </c>
      <c r="E243" s="130">
        <f>IF(E$74=0,0,E$74/NFM!E$14*1000)</f>
        <v>8.433895308121242E-2</v>
      </c>
      <c r="F243" s="130">
        <f>IF(F$74=0,0,F$74/NFM!F$14*1000)</f>
        <v>8.537036102241935E-2</v>
      </c>
      <c r="G243" s="130">
        <f>IF(G$74=0,0,G$74/NFM!G$14*1000)</f>
        <v>6.9042104784406658E-2</v>
      </c>
      <c r="H243" s="130">
        <f>IF(H$74=0,0,H$74/NFM!H$14*1000)</f>
        <v>6.9643516524899196E-2</v>
      </c>
      <c r="I243" s="130">
        <f>IF(I$74=0,0,I$74/NFM!I$14*1000)</f>
        <v>6.8151463062569639E-2</v>
      </c>
      <c r="J243" s="130">
        <f>IF(J$74=0,0,J$74/NFM!J$14*1000)</f>
        <v>6.9212535631369684E-2</v>
      </c>
      <c r="K243" s="130">
        <f>IF(K$74=0,0,K$74/NFM!K$14*1000)</f>
        <v>0.11231389422013174</v>
      </c>
      <c r="L243" s="130">
        <f>IF(L$74=0,0,L$74/NFM!L$14*1000)</f>
        <v>0.10345450991607649</v>
      </c>
      <c r="M243" s="130">
        <f>IF(M$74=0,0,M$74/NFM!M$14*1000)</f>
        <v>0.12860763211740539</v>
      </c>
      <c r="N243" s="130">
        <f>IF(N$74=0,0,N$74/NFM!N$14*1000)</f>
        <v>0.11562973078663848</v>
      </c>
      <c r="O243" s="130">
        <f>IF(O$74=0,0,O$74/NFM!O$14*1000)</f>
        <v>0.12716633127749657</v>
      </c>
      <c r="P243" s="130">
        <f>IF(P$74=0,0,P$74/NFM!P$14*1000)</f>
        <v>0.12220942236395205</v>
      </c>
      <c r="Q243" s="130">
        <f>IF(Q$74=0,0,Q$74/NFM!Q$14*1000)</f>
        <v>9.9979586396444609E-2</v>
      </c>
    </row>
    <row r="244" spans="1:17" x14ac:dyDescent="0.25">
      <c r="A244" s="129" t="s">
        <v>79</v>
      </c>
      <c r="B244" s="128">
        <f>IF(B$75=0,0,B$75/NFM!B$14*1000)</f>
        <v>0.16476338489645126</v>
      </c>
      <c r="C244" s="128">
        <f>IF(C$75=0,0,C$75/NFM!C$14*1000)</f>
        <v>0.19896727863322852</v>
      </c>
      <c r="D244" s="128">
        <f>IF(D$75=0,0,D$75/NFM!D$14*1000)</f>
        <v>0.16231101429541792</v>
      </c>
      <c r="E244" s="128">
        <f>IF(E$75=0,0,E$75/NFM!E$14*1000)</f>
        <v>0.16867790616242484</v>
      </c>
      <c r="F244" s="128">
        <f>IF(F$75=0,0,F$75/NFM!F$14*1000)</f>
        <v>0.1707407220448387</v>
      </c>
      <c r="G244" s="128">
        <f>IF(G$75=0,0,G$75/NFM!G$14*1000)</f>
        <v>0.13808420956881334</v>
      </c>
      <c r="H244" s="128">
        <f>IF(H$75=0,0,H$75/NFM!H$14*1000)</f>
        <v>0.13928703304979839</v>
      </c>
      <c r="I244" s="128">
        <f>IF(I$75=0,0,I$75/NFM!I$14*1000)</f>
        <v>0.13630292612513928</v>
      </c>
      <c r="J244" s="128">
        <f>IF(J$75=0,0,J$75/NFM!J$14*1000)</f>
        <v>0.13842507126273937</v>
      </c>
      <c r="K244" s="128">
        <f>IF(K$75=0,0,K$75/NFM!K$14*1000)</f>
        <v>0.22462778844026351</v>
      </c>
      <c r="L244" s="128">
        <f>IF(L$75=0,0,L$75/NFM!L$14*1000)</f>
        <v>0.20690901983215298</v>
      </c>
      <c r="M244" s="128">
        <f>IF(M$75=0,0,M$75/NFM!M$14*1000)</f>
        <v>0.25721526423481078</v>
      </c>
      <c r="N244" s="128">
        <f>IF(N$75=0,0,N$75/NFM!N$14*1000)</f>
        <v>0.23125946157327698</v>
      </c>
      <c r="O244" s="128">
        <f>IF(O$75=0,0,O$75/NFM!O$14*1000)</f>
        <v>0.25433266255499315</v>
      </c>
      <c r="P244" s="128">
        <f>IF(P$75=0,0,P$75/NFM!P$14*1000)</f>
        <v>0.24441884472790409</v>
      </c>
      <c r="Q244" s="128">
        <f>IF(Q$75=0,0,Q$75/NFM!Q$14*1000)</f>
        <v>0.19995917279288922</v>
      </c>
    </row>
    <row r="245" spans="1:17" x14ac:dyDescent="0.25">
      <c r="A245" s="127" t="s">
        <v>149</v>
      </c>
      <c r="B245" s="126">
        <f>IF(B$80=0,0,B$80/NFM!B$14*1000)</f>
        <v>36.512563924751205</v>
      </c>
      <c r="C245" s="126">
        <f>IF(C$80=0,0,C$80/NFM!C$14*1000)</f>
        <v>44.092353920716349</v>
      </c>
      <c r="D245" s="126">
        <f>IF(D$80=0,0,D$80/NFM!D$14*1000)</f>
        <v>35.969103747639124</v>
      </c>
      <c r="E245" s="126">
        <f>IF(E$80=0,0,E$80/NFM!E$14*1000)</f>
        <v>37.380045544217118</v>
      </c>
      <c r="F245" s="126">
        <f>IF(F$80=0,0,F$80/NFM!F$14*1000)</f>
        <v>37.837178036481482</v>
      </c>
      <c r="G245" s="126">
        <f>IF(G$80=0,0,G$80/NFM!G$14*1000)</f>
        <v>30.600297099071256</v>
      </c>
      <c r="H245" s="126">
        <f>IF(H$80=0,0,H$80/NFM!H$14*1000)</f>
        <v>30.866850066936415</v>
      </c>
      <c r="I245" s="126">
        <f>IF(I$80=0,0,I$80/NFM!I$14*1000)</f>
        <v>30.205553900234182</v>
      </c>
      <c r="J245" s="126">
        <f>IF(J$80=0,0,J$80/NFM!J$14*1000)</f>
        <v>30.675834114754661</v>
      </c>
      <c r="K245" s="126">
        <f>IF(K$80=0,0,K$80/NFM!K$14*1000)</f>
        <v>49.778878297839945</v>
      </c>
      <c r="L245" s="126">
        <f>IF(L$80=0,0,L$80/NFM!L$14*1000)</f>
        <v>45.852291866770315</v>
      </c>
      <c r="M245" s="126">
        <f>IF(M$80=0,0,M$80/NFM!M$14*1000)</f>
        <v>57.000460288538171</v>
      </c>
      <c r="N245" s="126">
        <f>IF(N$80=0,0,N$80/NFM!N$14*1000)</f>
        <v>51.24849722651993</v>
      </c>
      <c r="O245" s="126">
        <f>IF(O$80=0,0,O$80/NFM!O$14*1000)</f>
        <v>56.361658298823748</v>
      </c>
      <c r="P245" s="126">
        <f>IF(P$80=0,0,P$80/NFM!P$14*1000)</f>
        <v>54.164696228777537</v>
      </c>
      <c r="Q245" s="126">
        <f>IF(Q$80=0,0,Q$80/NFM!Q$14*1000)</f>
        <v>44.312163673556519</v>
      </c>
    </row>
    <row r="246" spans="1:17" x14ac:dyDescent="0.25">
      <c r="A246" s="127" t="s">
        <v>148</v>
      </c>
      <c r="B246" s="126">
        <f>IF(B$87=0,0,B$87/NFM!B$14*1000)</f>
        <v>60.462722766355199</v>
      </c>
      <c r="C246" s="126">
        <f>IF(C$87=0,0,C$87/NFM!C$14*1000)</f>
        <v>73.014422562012783</v>
      </c>
      <c r="D246" s="126">
        <f>IF(D$87=0,0,D$87/NFM!D$14*1000)</f>
        <v>59.562783718223692</v>
      </c>
      <c r="E246" s="126">
        <f>IF(E$87=0,0,E$87/NFM!E$14*1000)</f>
        <v>61.899222837146496</v>
      </c>
      <c r="F246" s="126">
        <f>IF(F$87=0,0,F$87/NFM!F$14*1000)</f>
        <v>62.656208164285815</v>
      </c>
      <c r="G246" s="126">
        <f>IF(G$87=0,0,G$87/NFM!G$14*1000)</f>
        <v>50.672346206152</v>
      </c>
      <c r="H246" s="126">
        <f>IF(H$87=0,0,H$87/NFM!H$14*1000)</f>
        <v>51.113742713715666</v>
      </c>
      <c r="I246" s="126">
        <f>IF(I$87=0,0,I$87/NFM!I$14*1000)</f>
        <v>50.018673989531479</v>
      </c>
      <c r="J246" s="126">
        <f>IF(J$87=0,0,J$87/NFM!J$14*1000)</f>
        <v>50.797431194630924</v>
      </c>
      <c r="K246" s="126">
        <f>IF(K$87=0,0,K$87/NFM!K$14*1000)</f>
        <v>82.430982506330295</v>
      </c>
      <c r="L246" s="126">
        <f>IF(L$87=0,0,L$87/NFM!L$14*1000)</f>
        <v>75.92877939374749</v>
      </c>
      <c r="M246" s="126">
        <f>IF(M$87=0,0,M$87/NFM!M$14*1000)</f>
        <v>94.389510281535436</v>
      </c>
      <c r="N246" s="126">
        <f>IF(N$87=0,0,N$87/NFM!N$14*1000)</f>
        <v>84.864587608401237</v>
      </c>
      <c r="O246" s="126">
        <f>IF(O$87=0,0,O$87/NFM!O$14*1000)</f>
        <v>93.331690631118676</v>
      </c>
      <c r="P246" s="126">
        <f>IF(P$87=0,0,P$87/NFM!P$14*1000)</f>
        <v>89.693646782892642</v>
      </c>
      <c r="Q246" s="126">
        <f>IF(Q$87=0,0,Q$87/NFM!Q$14*1000)</f>
        <v>73.378414972261098</v>
      </c>
    </row>
    <row r="247" spans="1:17" x14ac:dyDescent="0.25">
      <c r="A247" s="72" t="s">
        <v>147</v>
      </c>
      <c r="B247" s="125">
        <f>IF(B$94=0,0,B$94/NFM!B$14*1000)</f>
        <v>30.127867474014018</v>
      </c>
      <c r="C247" s="125">
        <f>IF(C$94=0,0,C$94/NFM!C$14*1000)</f>
        <v>36.382232654994738</v>
      </c>
      <c r="D247" s="125">
        <f>IF(D$94=0,0,D$94/NFM!D$14*1000)</f>
        <v>29.679438373631491</v>
      </c>
      <c r="E247" s="125">
        <f>IF(E$94=0,0,E$94/NFM!E$14*1000)</f>
        <v>30.843658655407772</v>
      </c>
      <c r="F247" s="125">
        <f>IF(F$94=0,0,F$94/NFM!F$14*1000)</f>
        <v>31.220855588863071</v>
      </c>
      <c r="G247" s="125">
        <f>IF(G$94=0,0,G$94/NFM!G$14*1000)</f>
        <v>25.249437359870569</v>
      </c>
      <c r="H247" s="125">
        <f>IF(H$94=0,0,H$94/NFM!H$14*1000)</f>
        <v>25.46938007622423</v>
      </c>
      <c r="I247" s="125">
        <f>IF(I$94=0,0,I$94/NFM!I$14*1000)</f>
        <v>24.923720140851351</v>
      </c>
      <c r="J247" s="125">
        <f>IF(J$94=0,0,J$94/NFM!J$14*1000)</f>
        <v>25.311765746411226</v>
      </c>
      <c r="K247" s="125">
        <f>IF(K$94=0,0,K$94/NFM!K$14*1000)</f>
        <v>41.074394322272042</v>
      </c>
      <c r="L247" s="125">
        <f>IF(L$94=0,0,L$94/NFM!L$14*1000)</f>
        <v>37.834422572703012</v>
      </c>
      <c r="M247" s="125">
        <f>IF(M$94=0,0,M$94/NFM!M$14*1000)</f>
        <v>47.033188824265245</v>
      </c>
      <c r="N247" s="125">
        <f>IF(N$94=0,0,N$94/NFM!N$14*1000)</f>
        <v>42.287031276823448</v>
      </c>
      <c r="O247" s="125">
        <f>IF(O$94=0,0,O$94/NFM!O$14*1000)</f>
        <v>46.506089666618685</v>
      </c>
      <c r="P247" s="125">
        <f>IF(P$94=0,0,P$94/NFM!P$14*1000)</f>
        <v>44.693294974134204</v>
      </c>
      <c r="Q247" s="125">
        <f>IF(Q$94=0,0,Q$94/NFM!Q$14*1000)</f>
        <v>36.563605815113327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33">
        <f t="shared" ref="B249:Q249" si="57">SUM(B$250:B$257)</f>
        <v>306.43771117197446</v>
      </c>
      <c r="C249" s="133">
        <f t="shared" si="57"/>
        <v>370.05234810392801</v>
      </c>
      <c r="D249" s="133">
        <f t="shared" si="57"/>
        <v>301.87663205601439</v>
      </c>
      <c r="E249" s="133">
        <f t="shared" si="57"/>
        <v>313.7181936519433</v>
      </c>
      <c r="F249" s="133">
        <f t="shared" si="57"/>
        <v>317.55475344326669</v>
      </c>
      <c r="G249" s="133">
        <f t="shared" si="57"/>
        <v>304.99372886439647</v>
      </c>
      <c r="H249" s="133">
        <f t="shared" si="57"/>
        <v>312.56797408954606</v>
      </c>
      <c r="I249" s="133">
        <f t="shared" si="57"/>
        <v>308.58991164949373</v>
      </c>
      <c r="J249" s="133">
        <f t="shared" si="57"/>
        <v>313.39444959402863</v>
      </c>
      <c r="K249" s="133">
        <f t="shared" si="57"/>
        <v>508.5574562439075</v>
      </c>
      <c r="L249" s="133">
        <f t="shared" si="57"/>
        <v>481.53584538928169</v>
      </c>
      <c r="M249" s="133">
        <f t="shared" si="57"/>
        <v>598.61271302146429</v>
      </c>
      <c r="N249" s="133">
        <f t="shared" si="57"/>
        <v>538.20621461207611</v>
      </c>
      <c r="O249" s="133">
        <f t="shared" si="57"/>
        <v>591.90408312249917</v>
      </c>
      <c r="P249" s="133">
        <f t="shared" si="57"/>
        <v>481.62313047305486</v>
      </c>
      <c r="Q249" s="133">
        <f t="shared" si="57"/>
        <v>380.05844691564187</v>
      </c>
    </row>
    <row r="250" spans="1:17" x14ac:dyDescent="0.25">
      <c r="A250" s="132" t="s">
        <v>83</v>
      </c>
      <c r="B250" s="131">
        <f>IF(B$113=0,0,B$113/NFM!B$15*1000)</f>
        <v>0.43452857749876966</v>
      </c>
      <c r="C250" s="131">
        <f>IF(C$113=0,0,C$113/NFM!C$15*1000)</f>
        <v>0.52473411254347369</v>
      </c>
      <c r="D250" s="131">
        <f>IF(D$113=0,0,D$113/NFM!D$15*1000)</f>
        <v>0.42806096875525823</v>
      </c>
      <c r="E250" s="131">
        <f>IF(E$113=0,0,E$113/NFM!E$15*1000)</f>
        <v>0.44485229935214871</v>
      </c>
      <c r="F250" s="131">
        <f>IF(F$113=0,0,F$113/NFM!F$15*1000)</f>
        <v>0.45029253992253065</v>
      </c>
      <c r="G250" s="131">
        <f>IF(G$113=0,0,G$113/NFM!G$15*1000)</f>
        <v>0.432481011043435</v>
      </c>
      <c r="H250" s="131">
        <f>IF(H$113=0,0,H$113/NFM!H$15*1000)</f>
        <v>0.44322128837654695</v>
      </c>
      <c r="I250" s="131">
        <f>IF(I$113=0,0,I$113/NFM!I$15*1000)</f>
        <v>0.43758039709503249</v>
      </c>
      <c r="J250" s="131">
        <f>IF(J$113=0,0,J$113/NFM!J$15*1000)</f>
        <v>0.4443932303804437</v>
      </c>
      <c r="K250" s="131">
        <f>IF(K$113=0,0,K$113/NFM!K$15*1000)</f>
        <v>0.72113431206918632</v>
      </c>
      <c r="L250" s="131">
        <f>IF(L$113=0,0,L$113/NFM!L$15*1000)</f>
        <v>0.68281767642574798</v>
      </c>
      <c r="M250" s="131">
        <f>IF(M$113=0,0,M$113/NFM!M$15*1000)</f>
        <v>0.84883263769033501</v>
      </c>
      <c r="N250" s="131">
        <f>IF(N$113=0,0,N$113/NFM!N$15*1000)</f>
        <v>0.76317624205571777</v>
      </c>
      <c r="O250" s="131">
        <f>IF(O$113=0,0,O$113/NFM!O$15*1000)</f>
        <v>0.83931980261591077</v>
      </c>
      <c r="P250" s="131">
        <f>IF(P$113=0,0,P$113/NFM!P$15*1000)</f>
        <v>0.68294144664692513</v>
      </c>
      <c r="Q250" s="131">
        <f>IF(Q$113=0,0,Q$113/NFM!Q$15*1000)</f>
        <v>0.538922757493005</v>
      </c>
    </row>
    <row r="251" spans="1:17" x14ac:dyDescent="0.25">
      <c r="A251" s="76" t="s">
        <v>82</v>
      </c>
      <c r="B251" s="130">
        <f>IF(B$114=0,0,B$114/NFM!B$15*1000)</f>
        <v>0.21659922239205628</v>
      </c>
      <c r="C251" s="130">
        <f>IF(C$114=0,0,C$114/NFM!C$15*1000)</f>
        <v>0.26156392611444285</v>
      </c>
      <c r="D251" s="130">
        <f>IF(D$114=0,0,D$114/NFM!D$15*1000)</f>
        <v>0.21337531699866563</v>
      </c>
      <c r="E251" s="130">
        <f>IF(E$114=0,0,E$114/NFM!E$15*1000)</f>
        <v>0.22174528237850241</v>
      </c>
      <c r="F251" s="130">
        <f>IF(F$114=0,0,F$114/NFM!F$15*1000)</f>
        <v>0.22445707612047733</v>
      </c>
      <c r="G251" s="130">
        <f>IF(G$114=0,0,G$114/NFM!G$15*1000)</f>
        <v>0.21557857306083297</v>
      </c>
      <c r="H251" s="130">
        <f>IF(H$114=0,0,H$114/NFM!H$15*1000)</f>
        <v>0.22093227322945685</v>
      </c>
      <c r="I251" s="130">
        <f>IF(I$114=0,0,I$114/NFM!I$15*1000)</f>
        <v>0.21812046123723494</v>
      </c>
      <c r="J251" s="130">
        <f>IF(J$114=0,0,J$114/NFM!J$15*1000)</f>
        <v>0.22151645051923091</v>
      </c>
      <c r="K251" s="130">
        <f>IF(K$114=0,0,K$114/NFM!K$15*1000)</f>
        <v>0.35946342616524107</v>
      </c>
      <c r="L251" s="130">
        <f>IF(L$114=0,0,L$114/NFM!L$15*1000)</f>
        <v>0.34036375375054922</v>
      </c>
      <c r="M251" s="130">
        <f>IF(M$114=0,0,M$114/NFM!M$15*1000)</f>
        <v>0.42311714070231699</v>
      </c>
      <c r="N251" s="130">
        <f>IF(N$114=0,0,N$114/NFM!N$15*1000)</f>
        <v>0.38042004401385593</v>
      </c>
      <c r="O251" s="130">
        <f>IF(O$114=0,0,O$114/NFM!O$15*1000)</f>
        <v>0.418375283005121</v>
      </c>
      <c r="P251" s="130">
        <f>IF(P$114=0,0,P$114/NFM!P$15*1000)</f>
        <v>0.34042544942501235</v>
      </c>
      <c r="Q251" s="130">
        <f>IF(Q$114=0,0,Q$114/NFM!Q$15*1000)</f>
        <v>0.26863653220298978</v>
      </c>
    </row>
    <row r="252" spans="1:17" x14ac:dyDescent="0.25">
      <c r="A252" s="76" t="s">
        <v>81</v>
      </c>
      <c r="B252" s="130">
        <f>IF(B$115=0,0,B$115/NFM!B$15*1000)</f>
        <v>5.5209287287674513</v>
      </c>
      <c r="C252" s="130">
        <f>IF(C$115=0,0,C$115/NFM!C$15*1000)</f>
        <v>6.6670405283384602</v>
      </c>
      <c r="D252" s="130">
        <f>IF(D$115=0,0,D$115/NFM!D$15*1000)</f>
        <v>5.4387541405642592</v>
      </c>
      <c r="E252" s="130">
        <f>IF(E$115=0,0,E$115/NFM!E$15*1000)</f>
        <v>5.6520973918188151</v>
      </c>
      <c r="F252" s="130">
        <f>IF(F$115=0,0,F$115/NFM!F$15*1000)</f>
        <v>5.7212186924921014</v>
      </c>
      <c r="G252" s="130">
        <f>IF(G$115=0,0,G$115/NFM!G$15*1000)</f>
        <v>5.4949132511839318</v>
      </c>
      <c r="H252" s="130">
        <f>IF(H$115=0,0,H$115/NFM!H$15*1000)</f>
        <v>5.6313744846996387</v>
      </c>
      <c r="I252" s="130">
        <f>IF(I$115=0,0,I$115/NFM!I$15*1000)</f>
        <v>5.5597038044621465</v>
      </c>
      <c r="J252" s="130">
        <f>IF(J$115=0,0,J$115/NFM!J$15*1000)</f>
        <v>5.6462646636494487</v>
      </c>
      <c r="K252" s="130">
        <f>IF(K$115=0,0,K$115/NFM!K$15*1000)</f>
        <v>9.1624149640974935</v>
      </c>
      <c r="L252" s="130">
        <f>IF(L$115=0,0,L$115/NFM!L$15*1000)</f>
        <v>8.6755806671882763</v>
      </c>
      <c r="M252" s="130">
        <f>IF(M$115=0,0,M$115/NFM!M$15*1000)</f>
        <v>10.784893647997853</v>
      </c>
      <c r="N252" s="130">
        <f>IF(N$115=0,0,N$115/NFM!N$15*1000)</f>
        <v>9.6965812102199997</v>
      </c>
      <c r="O252" s="130">
        <f>IF(O$115=0,0,O$115/NFM!O$15*1000)</f>
        <v>10.664027755225669</v>
      </c>
      <c r="P252" s="130">
        <f>IF(P$115=0,0,P$115/NFM!P$15*1000)</f>
        <v>8.6771532371071469</v>
      </c>
      <c r="Q252" s="130">
        <f>IF(Q$115=0,0,Q$115/NFM!Q$15*1000)</f>
        <v>6.8473152020435988</v>
      </c>
    </row>
    <row r="253" spans="1:17" x14ac:dyDescent="0.25">
      <c r="A253" s="76" t="s">
        <v>80</v>
      </c>
      <c r="B253" s="130">
        <f>IF(B$116=0,0,B$116/NFM!B$15*1000)</f>
        <v>0.14484285916625647</v>
      </c>
      <c r="C253" s="130">
        <f>IF(C$116=0,0,C$116/NFM!C$15*1000)</f>
        <v>0.17491137084782452</v>
      </c>
      <c r="D253" s="130">
        <f>IF(D$116=0,0,D$116/NFM!D$15*1000)</f>
        <v>0.14268698958508602</v>
      </c>
      <c r="E253" s="130">
        <f>IF(E$116=0,0,E$116/NFM!E$15*1000)</f>
        <v>0.14828409978404952</v>
      </c>
      <c r="F253" s="130">
        <f>IF(F$116=0,0,F$116/NFM!F$15*1000)</f>
        <v>0.15009751330751014</v>
      </c>
      <c r="G253" s="130">
        <f>IF(G$116=0,0,G$116/NFM!G$15*1000)</f>
        <v>0.14416033701447831</v>
      </c>
      <c r="H253" s="130">
        <f>IF(H$116=0,0,H$116/NFM!H$15*1000)</f>
        <v>0.14774042945884897</v>
      </c>
      <c r="I253" s="130">
        <f>IF(I$116=0,0,I$116/NFM!I$15*1000)</f>
        <v>0.1458601323650108</v>
      </c>
      <c r="J253" s="130">
        <f>IF(J$116=0,0,J$116/NFM!J$15*1000)</f>
        <v>0.14813107679348114</v>
      </c>
      <c r="K253" s="130">
        <f>IF(K$116=0,0,K$116/NFM!K$15*1000)</f>
        <v>0.24037810402306209</v>
      </c>
      <c r="L253" s="130">
        <f>IF(L$116=0,0,L$116/NFM!L$15*1000)</f>
        <v>0.22760589214191587</v>
      </c>
      <c r="M253" s="130">
        <f>IF(M$116=0,0,M$116/NFM!M$15*1000)</f>
        <v>0.28294421256344493</v>
      </c>
      <c r="N253" s="130">
        <f>IF(N$116=0,0,N$116/NFM!N$15*1000)</f>
        <v>0.25439208068523922</v>
      </c>
      <c r="O253" s="130">
        <f>IF(O$116=0,0,O$116/NFM!O$15*1000)</f>
        <v>0.27977326753863685</v>
      </c>
      <c r="P253" s="130">
        <f>IF(P$116=0,0,P$116/NFM!P$15*1000)</f>
        <v>0.22764714888230828</v>
      </c>
      <c r="Q253" s="130">
        <f>IF(Q$116=0,0,Q$116/NFM!Q$15*1000)</f>
        <v>0.17964091916433494</v>
      </c>
    </row>
    <row r="254" spans="1:17" x14ac:dyDescent="0.25">
      <c r="A254" s="129" t="s">
        <v>79</v>
      </c>
      <c r="B254" s="128">
        <f>IF(B$117=0,0,B$117/NFM!B$15*1000)</f>
        <v>0.289685718332513</v>
      </c>
      <c r="C254" s="128">
        <f>IF(C$117=0,0,C$117/NFM!C$15*1000)</f>
        <v>0.34982274169564898</v>
      </c>
      <c r="D254" s="128">
        <f>IF(D$117=0,0,D$117/NFM!D$15*1000)</f>
        <v>0.28537397917017204</v>
      </c>
      <c r="E254" s="128">
        <f>IF(E$117=0,0,E$117/NFM!E$15*1000)</f>
        <v>0.29656819956809904</v>
      </c>
      <c r="F254" s="128">
        <f>IF(F$117=0,0,F$117/NFM!F$15*1000)</f>
        <v>0.30019502661502029</v>
      </c>
      <c r="G254" s="128">
        <f>IF(G$117=0,0,G$117/NFM!G$15*1000)</f>
        <v>0.28832067402895656</v>
      </c>
      <c r="H254" s="128">
        <f>IF(H$117=0,0,H$117/NFM!H$15*1000)</f>
        <v>0.29548085891769793</v>
      </c>
      <c r="I254" s="128">
        <f>IF(I$117=0,0,I$117/NFM!I$15*1000)</f>
        <v>0.29172026473002161</v>
      </c>
      <c r="J254" s="128">
        <f>IF(J$117=0,0,J$117/NFM!J$15*1000)</f>
        <v>0.29626215358696234</v>
      </c>
      <c r="K254" s="128">
        <f>IF(K$117=0,0,K$117/NFM!K$15*1000)</f>
        <v>0.48075620804612429</v>
      </c>
      <c r="L254" s="128">
        <f>IF(L$117=0,0,L$117/NFM!L$15*1000)</f>
        <v>0.45521178428383174</v>
      </c>
      <c r="M254" s="128">
        <f>IF(M$117=0,0,M$117/NFM!M$15*1000)</f>
        <v>0.56588842512688986</v>
      </c>
      <c r="N254" s="128">
        <f>IF(N$117=0,0,N$117/NFM!N$15*1000)</f>
        <v>0.50878416137047844</v>
      </c>
      <c r="O254" s="128">
        <f>IF(O$117=0,0,O$117/NFM!O$15*1000)</f>
        <v>0.55954653507727381</v>
      </c>
      <c r="P254" s="128">
        <f>IF(P$117=0,0,P$117/NFM!P$15*1000)</f>
        <v>0.45529429776461661</v>
      </c>
      <c r="Q254" s="128">
        <f>IF(Q$117=0,0,Q$117/NFM!Q$15*1000)</f>
        <v>0.35928183832866989</v>
      </c>
    </row>
    <row r="255" spans="1:17" x14ac:dyDescent="0.25">
      <c r="A255" s="127" t="s">
        <v>146</v>
      </c>
      <c r="B255" s="126">
        <f>IF(B$122=0,0,B$122/NFM!B$15*1000)</f>
        <v>171.7909868699621</v>
      </c>
      <c r="C255" s="126">
        <f>IF(C$122=0,0,C$122/NFM!C$15*1000)</f>
        <v>207.45376876491477</v>
      </c>
      <c r="D255" s="126">
        <f>IF(D$122=0,0,D$122/NFM!D$15*1000)</f>
        <v>169.23401606005081</v>
      </c>
      <c r="E255" s="126">
        <f>IF(E$122=0,0,E$122/NFM!E$15*1000)</f>
        <v>175.87247300735658</v>
      </c>
      <c r="F255" s="126">
        <f>IF(F$122=0,0,F$122/NFM!F$15*1000)</f>
        <v>178.02327354106498</v>
      </c>
      <c r="G255" s="126">
        <f>IF(G$122=0,0,G$122/NFM!G$15*1000)</f>
        <v>170.98148093581034</v>
      </c>
      <c r="H255" s="126">
        <f>IF(H$122=0,0,H$122/NFM!H$15*1000)</f>
        <v>175.22765239116788</v>
      </c>
      <c r="I255" s="126">
        <f>IF(I$122=0,0,I$122/NFM!I$15*1000)</f>
        <v>172.99752454628461</v>
      </c>
      <c r="J255" s="126">
        <f>IF(J$122=0,0,J$122/NFM!J$15*1000)</f>
        <v>175.69097996921275</v>
      </c>
      <c r="K255" s="126">
        <f>IF(K$122=0,0,K$122/NFM!K$15*1000)</f>
        <v>285.100639063279</v>
      </c>
      <c r="L255" s="126">
        <f>IF(L$122=0,0,L$122/NFM!L$15*1000)</f>
        <v>269.95214713068168</v>
      </c>
      <c r="M255" s="126">
        <f>IF(M$122=0,0,M$122/NFM!M$15*1000)</f>
        <v>335.58620552791717</v>
      </c>
      <c r="N255" s="126">
        <f>IF(N$122=0,0,N$122/NFM!N$15*1000)</f>
        <v>301.72192708966776</v>
      </c>
      <c r="O255" s="126">
        <f>IF(O$122=0,0,O$122/NFM!O$15*1000)</f>
        <v>331.82530369086567</v>
      </c>
      <c r="P255" s="126">
        <f>IF(P$122=0,0,P$122/NFM!P$15*1000)</f>
        <v>270.0010797200261</v>
      </c>
      <c r="Q255" s="126">
        <f>IF(Q$122=0,0,Q$122/NFM!Q$15*1000)</f>
        <v>213.06325326017651</v>
      </c>
    </row>
    <row r="256" spans="1:17" x14ac:dyDescent="0.25">
      <c r="A256" s="127" t="s">
        <v>145</v>
      </c>
      <c r="B256" s="126">
        <f>IF(B$130=0,0,B$130/NFM!B$15*1000)</f>
        <v>82.568869737627622</v>
      </c>
      <c r="C256" s="126">
        <f>IF(C$130=0,0,C$130/NFM!C$15*1000)</f>
        <v>99.709673492336421</v>
      </c>
      <c r="D256" s="126">
        <f>IF(D$130=0,0,D$130/NFM!D$15*1000)</f>
        <v>81.339898453550376</v>
      </c>
      <c r="E256" s="126">
        <f>IF(E$130=0,0,E$130/NFM!E$15*1000)</f>
        <v>84.530577411322753</v>
      </c>
      <c r="F256" s="126">
        <f>IF(F$130=0,0,F$130/NFM!F$15*1000)</f>
        <v>85.564328787544909</v>
      </c>
      <c r="G256" s="126">
        <f>IF(G$130=0,0,G$130/NFM!G$15*1000)</f>
        <v>82.179792340456586</v>
      </c>
      <c r="H256" s="126">
        <f>IF(H$130=0,0,H$130/NFM!H$15*1000)</f>
        <v>84.220653646215538</v>
      </c>
      <c r="I256" s="126">
        <f>IF(I$130=0,0,I$130/NFM!I$15*1000)</f>
        <v>83.148774737563528</v>
      </c>
      <c r="J256" s="126">
        <f>IF(J$130=0,0,J$130/NFM!J$15*1000)</f>
        <v>84.443345390028583</v>
      </c>
      <c r="K256" s="126">
        <f>IF(K$130=0,0,K$130/NFM!K$15*1000)</f>
        <v>137.02952615755859</v>
      </c>
      <c r="L256" s="126">
        <f>IF(L$130=0,0,L$130/NFM!L$15*1000)</f>
        <v>129.74862114680315</v>
      </c>
      <c r="M256" s="126">
        <f>IF(M$130=0,0,M$130/NFM!M$15*1000)</f>
        <v>161.29468835843963</v>
      </c>
      <c r="N256" s="126">
        <f>IF(N$130=0,0,N$130/NFM!N$15*1000)</f>
        <v>145.01830945130223</v>
      </c>
      <c r="O256" s="126">
        <f>IF(O$130=0,0,O$130/NFM!O$15*1000)</f>
        <v>159.48706492290648</v>
      </c>
      <c r="P256" s="126">
        <f>IF(P$130=0,0,P$130/NFM!P$15*1000)</f>
        <v>129.77213989286264</v>
      </c>
      <c r="Q256" s="126">
        <f>IF(Q$130=0,0,Q$130/NFM!Q$15*1000)</f>
        <v>102.40579162416313</v>
      </c>
    </row>
    <row r="257" spans="1:17" x14ac:dyDescent="0.25">
      <c r="A257" s="72" t="s">
        <v>144</v>
      </c>
      <c r="B257" s="125">
        <f>IF(B$137=0,0,B$137/NFM!B$15*1000)</f>
        <v>45.471269458227681</v>
      </c>
      <c r="C257" s="125">
        <f>IF(C$137=0,0,C$137/NFM!C$15*1000)</f>
        <v>54.910833167136971</v>
      </c>
      <c r="D257" s="125">
        <f>IF(D$137=0,0,D$137/NFM!D$15*1000)</f>
        <v>44.794466147339769</v>
      </c>
      <c r="E257" s="125">
        <f>IF(E$137=0,0,E$137/NFM!E$15*1000)</f>
        <v>46.55159596036237</v>
      </c>
      <c r="F257" s="125">
        <f>IF(F$137=0,0,F$137/NFM!F$15*1000)</f>
        <v>47.120890266199169</v>
      </c>
      <c r="G257" s="125">
        <f>IF(G$137=0,0,G$137/NFM!G$15*1000)</f>
        <v>45.257001741797922</v>
      </c>
      <c r="H257" s="125">
        <f>IF(H$137=0,0,H$137/NFM!H$15*1000)</f>
        <v>46.380918717480398</v>
      </c>
      <c r="I257" s="125">
        <f>IF(I$137=0,0,I$137/NFM!I$15*1000)</f>
        <v>45.790627305756097</v>
      </c>
      <c r="J257" s="125">
        <f>IF(J$137=0,0,J$137/NFM!J$15*1000)</f>
        <v>46.503556659857765</v>
      </c>
      <c r="K257" s="125">
        <f>IF(K$137=0,0,K$137/NFM!K$15*1000)</f>
        <v>75.463144008668792</v>
      </c>
      <c r="L257" s="125">
        <f>IF(L$137=0,0,L$137/NFM!L$15*1000)</f>
        <v>71.453497338006599</v>
      </c>
      <c r="M257" s="125">
        <f>IF(M$137=0,0,M$137/NFM!M$15*1000)</f>
        <v>88.826143071026635</v>
      </c>
      <c r="N257" s="125">
        <f>IF(N$137=0,0,N$137/NFM!N$15*1000)</f>
        <v>79.862624332760802</v>
      </c>
      <c r="O257" s="125">
        <f>IF(O$137=0,0,O$137/NFM!O$15*1000)</f>
        <v>87.830671865264463</v>
      </c>
      <c r="P257" s="125">
        <f>IF(P$137=0,0,P$137/NFM!P$15*1000)</f>
        <v>71.466449280340115</v>
      </c>
      <c r="Q257" s="125">
        <f>IF(Q$137=0,0,Q$137/NFM!Q$15*1000)</f>
        <v>56.395604782069661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130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108.58234662760826</v>
      </c>
      <c r="C5" s="96">
        <v>68.46158457049728</v>
      </c>
      <c r="D5" s="96">
        <v>114.92201290287986</v>
      </c>
      <c r="E5" s="96">
        <v>125.88686756456656</v>
      </c>
      <c r="F5" s="96">
        <v>131.11555981293387</v>
      </c>
      <c r="G5" s="96">
        <v>123.76320905100442</v>
      </c>
      <c r="H5" s="96">
        <v>125.36800696841715</v>
      </c>
      <c r="I5" s="96">
        <v>120.38101075811328</v>
      </c>
      <c r="J5" s="96">
        <v>119.23398006432987</v>
      </c>
      <c r="K5" s="96">
        <v>16.750887254693147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0.16692888636899603</v>
      </c>
      <c r="C6" s="160">
        <v>0.106095960666287</v>
      </c>
      <c r="D6" s="160">
        <v>0.17483023879858248</v>
      </c>
      <c r="E6" s="160">
        <v>0.19140223936438766</v>
      </c>
      <c r="F6" s="160">
        <v>0.19850010649151684</v>
      </c>
      <c r="G6" s="160">
        <v>0.18705443380057982</v>
      </c>
      <c r="H6" s="160">
        <v>0.19020964419436778</v>
      </c>
      <c r="I6" s="160">
        <v>0.18200024481702115</v>
      </c>
      <c r="J6" s="160">
        <v>0.18068418199365596</v>
      </c>
      <c r="K6" s="160">
        <v>2.581311381743881E-2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2.1689832688911292E-2</v>
      </c>
      <c r="C7" s="159">
        <v>1.3785532785106297E-2</v>
      </c>
      <c r="D7" s="159">
        <v>2.2716491501185522E-2</v>
      </c>
      <c r="E7" s="159">
        <v>2.4869767230817529E-2</v>
      </c>
      <c r="F7" s="159">
        <v>2.5792025527654451E-2</v>
      </c>
      <c r="G7" s="159">
        <v>2.430483699439066E-2</v>
      </c>
      <c r="H7" s="159">
        <v>2.4714807892946208E-2</v>
      </c>
      <c r="I7" s="159">
        <v>2.3648123133679932E-2</v>
      </c>
      <c r="J7" s="159">
        <v>2.347712107964485E-2</v>
      </c>
      <c r="K7" s="159">
        <v>3.3540157851556832E-3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3.0231387950758255</v>
      </c>
      <c r="C8" s="159">
        <v>1.9214338612556818</v>
      </c>
      <c r="D8" s="159">
        <v>3.1662349696387313</v>
      </c>
      <c r="E8" s="159">
        <v>3.466359525144119</v>
      </c>
      <c r="F8" s="159">
        <v>3.5949043081416221</v>
      </c>
      <c r="G8" s="159">
        <v>3.3876192905490154</v>
      </c>
      <c r="H8" s="159">
        <v>3.4447612217963224</v>
      </c>
      <c r="I8" s="159">
        <v>3.2960862124449322</v>
      </c>
      <c r="J8" s="159">
        <v>3.2722518679847541</v>
      </c>
      <c r="K8" s="159">
        <v>0.46748425332873339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5.519622905563034E-2</v>
      </c>
      <c r="C9" s="159">
        <v>3.508138749496377E-2</v>
      </c>
      <c r="D9" s="159">
        <v>5.7808867694988796E-2</v>
      </c>
      <c r="E9" s="159">
        <v>6.3288518096047908E-2</v>
      </c>
      <c r="F9" s="159">
        <v>6.5635478578905435E-2</v>
      </c>
      <c r="G9" s="159">
        <v>6.185088511945927E-2</v>
      </c>
      <c r="H9" s="159">
        <v>6.2894177981482294E-2</v>
      </c>
      <c r="I9" s="159">
        <v>6.0179681417720822E-2</v>
      </c>
      <c r="J9" s="159">
        <v>5.9744515841347816E-2</v>
      </c>
      <c r="K9" s="159">
        <v>8.53529052938699E-3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0.17446935766746052</v>
      </c>
      <c r="C10" s="158">
        <v>0.11088850175182882</v>
      </c>
      <c r="D10" s="158">
        <v>0.18272762807877155</v>
      </c>
      <c r="E10" s="158">
        <v>0.20004821504770154</v>
      </c>
      <c r="F10" s="158">
        <v>0.2074667053127226</v>
      </c>
      <c r="G10" s="158">
        <v>0.19550401146208732</v>
      </c>
      <c r="H10" s="158">
        <v>0.19880174825698232</v>
      </c>
      <c r="I10" s="158">
        <v>0.19022151587566016</v>
      </c>
      <c r="J10" s="158">
        <v>0.18884600418060821</v>
      </c>
      <c r="K10" s="158">
        <v>2.6979137554242139E-2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2.8508079633774237E-2</v>
      </c>
      <c r="C11" s="91">
        <v>1.8119045548596262E-2</v>
      </c>
      <c r="D11" s="91">
        <v>2.985747091755268E-2</v>
      </c>
      <c r="E11" s="91">
        <v>3.268763364191548E-2</v>
      </c>
      <c r="F11" s="91">
        <v>3.3899805877000415E-2</v>
      </c>
      <c r="G11" s="91">
        <v>3.1945116334448305E-2</v>
      </c>
      <c r="H11" s="91">
        <v>3.2483962492977074E-2</v>
      </c>
      <c r="I11" s="91">
        <v>3.108196301711931E-2</v>
      </c>
      <c r="J11" s="91">
        <v>3.08572060886593E-2</v>
      </c>
      <c r="K11" s="91">
        <v>4.4083580757650108E-3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4.7441059067481653E-2</v>
      </c>
      <c r="C12" s="91">
        <v>3.0152389117749329E-2</v>
      </c>
      <c r="D12" s="91">
        <v>4.9686617253836517E-2</v>
      </c>
      <c r="E12" s="91">
        <v>5.4396366865241845E-2</v>
      </c>
      <c r="F12" s="91">
        <v>5.6413575156483466E-2</v>
      </c>
      <c r="G12" s="91">
        <v>5.316072392139215E-2</v>
      </c>
      <c r="H12" s="91">
        <v>5.4057432249818592E-2</v>
      </c>
      <c r="I12" s="91">
        <v>5.1724327361618833E-2</v>
      </c>
      <c r="J12" s="91">
        <v>5.1350303335592727E-2</v>
      </c>
      <c r="K12" s="91">
        <v>7.3360667764940431E-3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9.8520218966204651E-2</v>
      </c>
      <c r="C14" s="157">
        <v>6.261706708548323E-2</v>
      </c>
      <c r="D14" s="157">
        <v>0.10318353990738235</v>
      </c>
      <c r="E14" s="157">
        <v>0.11296421454054421</v>
      </c>
      <c r="F14" s="157">
        <v>0.1171533242792387</v>
      </c>
      <c r="G14" s="157">
        <v>0.11039817120624687</v>
      </c>
      <c r="H14" s="157">
        <v>0.11226035351418667</v>
      </c>
      <c r="I14" s="157">
        <v>0.10741522549692203</v>
      </c>
      <c r="J14" s="157">
        <v>0.10663849475635616</v>
      </c>
      <c r="K14" s="157">
        <v>1.5234712701983084E-2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46.028089707907959</v>
      </c>
      <c r="C15" s="206">
        <v>28.703612621946686</v>
      </c>
      <c r="D15" s="206">
        <v>49.406835074614463</v>
      </c>
      <c r="E15" s="206">
        <v>54.161565152019882</v>
      </c>
      <c r="F15" s="206">
        <v>56.730431330075618</v>
      </c>
      <c r="G15" s="206">
        <v>53.667185741621154</v>
      </c>
      <c r="H15" s="206">
        <v>54.089612854903358</v>
      </c>
      <c r="I15" s="206">
        <v>52.178973822660325</v>
      </c>
      <c r="J15" s="206">
        <v>51.525119197836467</v>
      </c>
      <c r="K15" s="206">
        <v>7.0777852005394006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6.6679843403891299</v>
      </c>
      <c r="C16" s="87">
        <v>4.5700076663618194</v>
      </c>
      <c r="D16" s="87">
        <v>1.696405920369036</v>
      </c>
      <c r="E16" s="87">
        <v>1.7870515235063051</v>
      </c>
      <c r="F16" s="87">
        <v>1.603849154457448</v>
      </c>
      <c r="G16" s="87">
        <v>1.7287720791610339</v>
      </c>
      <c r="H16" s="87">
        <v>3.1513289055259417</v>
      </c>
      <c r="I16" s="87">
        <v>2.9225728707086001</v>
      </c>
      <c r="J16" s="87">
        <v>2.8863785750379169</v>
      </c>
      <c r="K16" s="87">
        <v>0.84914616926644315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0.29894075414553728</v>
      </c>
      <c r="C19" s="87">
        <v>0.14448484266435108</v>
      </c>
      <c r="D19" s="87">
        <v>0.39328691211136363</v>
      </c>
      <c r="E19" s="87">
        <v>0.50410826614125992</v>
      </c>
      <c r="F19" s="87">
        <v>0.65071798297781114</v>
      </c>
      <c r="G19" s="87">
        <v>0.64678185196899951</v>
      </c>
      <c r="H19" s="87">
        <v>0.61065981049448004</v>
      </c>
      <c r="I19" s="87">
        <v>0.54821988609841155</v>
      </c>
      <c r="J19" s="87">
        <v>0.54643182400648882</v>
      </c>
      <c r="K19" s="87">
        <v>4.4095639488046831E-2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14.562591949254111</v>
      </c>
      <c r="C20" s="87">
        <v>11.971042602329792</v>
      </c>
      <c r="D20" s="87">
        <v>14.718795219316631</v>
      </c>
      <c r="E20" s="87">
        <v>16.054920601526334</v>
      </c>
      <c r="F20" s="87">
        <v>13.956419829437047</v>
      </c>
      <c r="G20" s="87">
        <v>11.427617746438246</v>
      </c>
      <c r="H20" s="87">
        <v>12.74153866439889</v>
      </c>
      <c r="I20" s="87">
        <v>10.105907592098948</v>
      </c>
      <c r="J20" s="87">
        <v>11.676151469151701</v>
      </c>
      <c r="K20" s="87">
        <v>2.787648307854643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0.53028828576001696</v>
      </c>
      <c r="C21" s="87">
        <v>0.42641524022208832</v>
      </c>
      <c r="D21" s="87">
        <v>0.55639250924376915</v>
      </c>
      <c r="E21" s="87">
        <v>0.27900017492358731</v>
      </c>
      <c r="F21" s="87">
        <v>0</v>
      </c>
      <c r="G21" s="87">
        <v>0.27741974576968959</v>
      </c>
      <c r="H21" s="87">
        <v>0.27087867281374445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23.968284378359165</v>
      </c>
      <c r="C22" s="87">
        <v>11.591662270368637</v>
      </c>
      <c r="D22" s="87">
        <v>32.041954513573664</v>
      </c>
      <c r="E22" s="87">
        <v>35.536484585922395</v>
      </c>
      <c r="F22" s="87">
        <v>40.385190573377017</v>
      </c>
      <c r="G22" s="87">
        <v>39.455268289852526</v>
      </c>
      <c r="H22" s="87">
        <v>37.185466793173603</v>
      </c>
      <c r="I22" s="87">
        <v>38.441316505276212</v>
      </c>
      <c r="J22" s="87">
        <v>36.124918591730371</v>
      </c>
      <c r="K22" s="87">
        <v>3.3461190939530434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0.1342537898262989</v>
      </c>
      <c r="G25" s="87">
        <v>0.13132602843065516</v>
      </c>
      <c r="H25" s="87">
        <v>0.12974000849670483</v>
      </c>
      <c r="I25" s="87">
        <v>0.16095696847815283</v>
      </c>
      <c r="J25" s="87">
        <v>0.29123873790998511</v>
      </c>
      <c r="K25" s="87">
        <v>5.0775989977224649E-2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59.112833818843477</v>
      </c>
      <c r="C26" s="204">
        <v>37.570686704596717</v>
      </c>
      <c r="D26" s="204">
        <v>61.910859632553141</v>
      </c>
      <c r="E26" s="204">
        <v>67.779334147663604</v>
      </c>
      <c r="F26" s="204">
        <v>70.292829858805817</v>
      </c>
      <c r="G26" s="204">
        <v>66.23968985145774</v>
      </c>
      <c r="H26" s="204">
        <v>67.357012513391695</v>
      </c>
      <c r="I26" s="204">
        <v>64.449901157763932</v>
      </c>
      <c r="J26" s="204">
        <v>63.983857175413391</v>
      </c>
      <c r="K26" s="204">
        <v>9.1409362431387891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37.314503294097101</v>
      </c>
      <c r="C30" s="208">
        <v>23.716195320571295</v>
      </c>
      <c r="D30" s="208">
        <v>39.080734697629573</v>
      </c>
      <c r="E30" s="208">
        <v>42.785162272468838</v>
      </c>
      <c r="F30" s="208">
        <v>44.371786325725054</v>
      </c>
      <c r="G30" s="208">
        <v>41.813274131586006</v>
      </c>
      <c r="H30" s="208">
        <v>42.518575120489253</v>
      </c>
      <c r="I30" s="208">
        <v>40.683484341584659</v>
      </c>
      <c r="J30" s="208">
        <v>40.389297807271198</v>
      </c>
      <c r="K30" s="208">
        <v>5.7701428525831284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21.798330524746376</v>
      </c>
      <c r="C31" s="207">
        <v>13.854491384025422</v>
      </c>
      <c r="D31" s="207">
        <v>22.830124934923564</v>
      </c>
      <c r="E31" s="207">
        <v>24.99417187519477</v>
      </c>
      <c r="F31" s="207">
        <v>25.921043533080759</v>
      </c>
      <c r="G31" s="207">
        <v>24.426415719871741</v>
      </c>
      <c r="H31" s="207">
        <v>24.838437392902438</v>
      </c>
      <c r="I31" s="207">
        <v>23.766416816179269</v>
      </c>
      <c r="J31" s="207">
        <v>23.594559368142196</v>
      </c>
      <c r="K31" s="207">
        <v>3.3707933905556611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115.05004236681965</v>
      </c>
      <c r="C33" s="96">
        <v>136.66477066419242</v>
      </c>
      <c r="D33" s="96">
        <v>114.35487928912636</v>
      </c>
      <c r="E33" s="96">
        <v>119.27489162916055</v>
      </c>
      <c r="F33" s="96">
        <v>121.52263963039887</v>
      </c>
      <c r="G33" s="96">
        <v>115.35900343622897</v>
      </c>
      <c r="H33" s="96">
        <v>118.9523013587858</v>
      </c>
      <c r="I33" s="96">
        <v>110.47742105501685</v>
      </c>
      <c r="J33" s="96">
        <v>110.88386686246429</v>
      </c>
      <c r="K33" s="96">
        <v>167.74055417876195</v>
      </c>
      <c r="L33" s="96">
        <v>156.25517642420849</v>
      </c>
      <c r="M33" s="96">
        <v>162.40810741603707</v>
      </c>
      <c r="N33" s="96">
        <v>114.30851741585501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0.10771696424194101</v>
      </c>
      <c r="C34" s="160">
        <v>0.12856662200158958</v>
      </c>
      <c r="D34" s="160">
        <v>0.10673029789299378</v>
      </c>
      <c r="E34" s="160">
        <v>0.11149950019977671</v>
      </c>
      <c r="F34" s="160">
        <v>0.11348506427756219</v>
      </c>
      <c r="G34" s="160">
        <v>0.10760158481019365</v>
      </c>
      <c r="H34" s="160">
        <v>0.11101693526147582</v>
      </c>
      <c r="I34" s="160">
        <v>0.10303963021354202</v>
      </c>
      <c r="J34" s="160">
        <v>0.10317140295447276</v>
      </c>
      <c r="K34" s="160">
        <v>0.15872000533603248</v>
      </c>
      <c r="L34" s="160">
        <v>0.14795629028838125</v>
      </c>
      <c r="M34" s="160">
        <v>0.15436917357205521</v>
      </c>
      <c r="N34" s="160">
        <v>0.10827717689941661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1.3036629070376669E-2</v>
      </c>
      <c r="C35" s="159">
        <v>1.5559994413706741E-2</v>
      </c>
      <c r="D35" s="159">
        <v>1.291721609491853E-2</v>
      </c>
      <c r="E35" s="159">
        <v>1.3494416927421246E-2</v>
      </c>
      <c r="F35" s="159">
        <v>1.3734723201922393E-2</v>
      </c>
      <c r="G35" s="159">
        <v>1.3022665078125059E-2</v>
      </c>
      <c r="H35" s="159">
        <v>1.3436013683816389E-2</v>
      </c>
      <c r="I35" s="159">
        <v>1.2470546752743492E-2</v>
      </c>
      <c r="J35" s="159">
        <v>1.2486494773161537E-2</v>
      </c>
      <c r="K35" s="159">
        <v>1.9209358991648974E-2</v>
      </c>
      <c r="L35" s="159">
        <v>1.7906662044301989E-2</v>
      </c>
      <c r="M35" s="159">
        <v>1.8682792166694773E-2</v>
      </c>
      <c r="N35" s="159">
        <v>1.3104429761451063E-2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2.102558404007711</v>
      </c>
      <c r="C36" s="159">
        <v>2.5095288700966996</v>
      </c>
      <c r="D36" s="159">
        <v>2.0832993797813035</v>
      </c>
      <c r="E36" s="159">
        <v>2.1763908112109602</v>
      </c>
      <c r="F36" s="159">
        <v>2.2151476074855641</v>
      </c>
      <c r="G36" s="159">
        <v>2.10030627969677</v>
      </c>
      <c r="H36" s="159">
        <v>2.1669714873965136</v>
      </c>
      <c r="I36" s="159">
        <v>2.011260175924781</v>
      </c>
      <c r="J36" s="159">
        <v>2.013832285952323</v>
      </c>
      <c r="K36" s="159">
        <v>3.0981014313944648</v>
      </c>
      <c r="L36" s="159">
        <v>2.8880013817778463</v>
      </c>
      <c r="M36" s="159">
        <v>3.0131762949115317</v>
      </c>
      <c r="N36" s="159">
        <v>2.1134933559839029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3.5754296068372757E-2</v>
      </c>
      <c r="C37" s="159">
        <v>4.2674885055529375E-2</v>
      </c>
      <c r="D37" s="159">
        <v>3.5426793701320125E-2</v>
      </c>
      <c r="E37" s="159">
        <v>3.7009826350696343E-2</v>
      </c>
      <c r="F37" s="159">
        <v>3.7668891024487297E-2</v>
      </c>
      <c r="G37" s="159">
        <v>3.5715998383398735E-2</v>
      </c>
      <c r="H37" s="159">
        <v>3.6849649448221881E-2</v>
      </c>
      <c r="I37" s="159">
        <v>3.4201757089587302E-2</v>
      </c>
      <c r="J37" s="159">
        <v>3.4245496175868979E-2</v>
      </c>
      <c r="K37" s="159">
        <v>5.2683642754839201E-2</v>
      </c>
      <c r="L37" s="159">
        <v>4.9110862391804476E-2</v>
      </c>
      <c r="M37" s="159">
        <v>5.1239479078971743E-2</v>
      </c>
      <c r="N37" s="159">
        <v>3.5940246437078313E-2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0.11255090837835982</v>
      </c>
      <c r="C38" s="158">
        <v>0.13433622266697642</v>
      </c>
      <c r="D38" s="158">
        <v>0.11151996404547884</v>
      </c>
      <c r="E38" s="158">
        <v>0.11650319074190656</v>
      </c>
      <c r="F38" s="158">
        <v>0.11857785968723857</v>
      </c>
      <c r="G38" s="158">
        <v>0.11243035113890607</v>
      </c>
      <c r="H38" s="158">
        <v>0.11599897005076895</v>
      </c>
      <c r="I38" s="158">
        <v>0.10766367267328647</v>
      </c>
      <c r="J38" s="158">
        <v>0.10780135889379625</v>
      </c>
      <c r="K38" s="158">
        <v>0.16584277977110831</v>
      </c>
      <c r="L38" s="158">
        <v>0.15459602848485851</v>
      </c>
      <c r="M38" s="158">
        <v>0.16129669856019357</v>
      </c>
      <c r="N38" s="158">
        <v>0.11313626133485709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1.839068075793307E-2</v>
      </c>
      <c r="C39" s="91">
        <v>2.1950374465125027E-2</v>
      </c>
      <c r="D39" s="91">
        <v>1.8222225714980615E-2</v>
      </c>
      <c r="E39" s="91">
        <v>1.903647886174626E-2</v>
      </c>
      <c r="F39" s="91">
        <v>1.9375477229700209E-2</v>
      </c>
      <c r="G39" s="91">
        <v>1.8370981852470679E-2</v>
      </c>
      <c r="H39" s="91">
        <v>1.8954089817571844E-2</v>
      </c>
      <c r="I39" s="91">
        <v>1.7592112421739553E-2</v>
      </c>
      <c r="J39" s="91">
        <v>1.761461018175451E-2</v>
      </c>
      <c r="K39" s="91">
        <v>2.7098507357449897E-2</v>
      </c>
      <c r="L39" s="91">
        <v>2.5260801954184925E-2</v>
      </c>
      <c r="M39" s="91">
        <v>2.6355683248305294E-2</v>
      </c>
      <c r="N39" s="91">
        <v>1.8486326715027125E-2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3.0604424546880386E-2</v>
      </c>
      <c r="C40" s="91">
        <v>3.6528206211393674E-2</v>
      </c>
      <c r="D40" s="91">
        <v>3.0324093996889411E-2</v>
      </c>
      <c r="E40" s="91">
        <v>3.1679114472762747E-2</v>
      </c>
      <c r="F40" s="91">
        <v>3.2243250738848879E-2</v>
      </c>
      <c r="G40" s="91">
        <v>3.0571643070554676E-2</v>
      </c>
      <c r="H40" s="91">
        <v>3.1542008657099135E-2</v>
      </c>
      <c r="I40" s="91">
        <v>2.9275505584485811E-2</v>
      </c>
      <c r="J40" s="91">
        <v>2.9312944709655477E-2</v>
      </c>
      <c r="K40" s="91">
        <v>4.5095352079145515E-2</v>
      </c>
      <c r="L40" s="91">
        <v>4.2037177284318716E-2</v>
      </c>
      <c r="M40" s="91">
        <v>4.3859198578405048E-2</v>
      </c>
      <c r="N40" s="91">
        <v>3.0763591546494388E-2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6.3555803073546357E-2</v>
      </c>
      <c r="C42" s="157">
        <v>7.5857641990457733E-2</v>
      </c>
      <c r="D42" s="157">
        <v>6.2973644333608816E-2</v>
      </c>
      <c r="E42" s="157">
        <v>6.5787597407397549E-2</v>
      </c>
      <c r="F42" s="157">
        <v>6.6959131718689474E-2</v>
      </c>
      <c r="G42" s="157">
        <v>6.348772621588071E-2</v>
      </c>
      <c r="H42" s="157">
        <v>6.5502871576097979E-2</v>
      </c>
      <c r="I42" s="157">
        <v>6.0796054667061103E-2</v>
      </c>
      <c r="J42" s="157">
        <v>6.0873804002386268E-2</v>
      </c>
      <c r="K42" s="157">
        <v>9.36489203345129E-2</v>
      </c>
      <c r="L42" s="157">
        <v>8.729804924635487E-2</v>
      </c>
      <c r="M42" s="157">
        <v>9.1081816733483215E-2</v>
      </c>
      <c r="N42" s="157">
        <v>6.3886343073335572E-2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91.117045207262336</v>
      </c>
      <c r="C43" s="204">
        <v>108.75362846980987</v>
      </c>
      <c r="D43" s="204">
        <v>90.282430873724508</v>
      </c>
      <c r="E43" s="204">
        <v>94.316666569539976</v>
      </c>
      <c r="F43" s="204">
        <v>95.996241677423058</v>
      </c>
      <c r="G43" s="204">
        <v>91.01944653306559</v>
      </c>
      <c r="H43" s="204">
        <v>93.908468180288651</v>
      </c>
      <c r="I43" s="204">
        <v>87.160520261406532</v>
      </c>
      <c r="J43" s="204">
        <v>87.271985924006373</v>
      </c>
      <c r="K43" s="204">
        <v>134.26016972607164</v>
      </c>
      <c r="L43" s="204">
        <v>125.15521659731407</v>
      </c>
      <c r="M43" s="204">
        <v>130.57983081829215</v>
      </c>
      <c r="N43" s="204">
        <v>91.590925272450889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10.427620412214276</v>
      </c>
      <c r="C44" s="206">
        <v>11.948651751873408</v>
      </c>
      <c r="D44" s="206">
        <v>10.561767827746984</v>
      </c>
      <c r="E44" s="206">
        <v>10.870257106860155</v>
      </c>
      <c r="F44" s="206">
        <v>11.13616647892572</v>
      </c>
      <c r="G44" s="206">
        <v>10.654214997776728</v>
      </c>
      <c r="H44" s="206">
        <v>10.964114345505919</v>
      </c>
      <c r="I44" s="206">
        <v>10.206103816659372</v>
      </c>
      <c r="J44" s="206">
        <v>10.27445132122498</v>
      </c>
      <c r="K44" s="206">
        <v>13.820552808849754</v>
      </c>
      <c r="L44" s="206">
        <v>12.496765216491898</v>
      </c>
      <c r="M44" s="206">
        <v>12.662322016929949</v>
      </c>
      <c r="N44" s="206">
        <v>9.1356001454475297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1.9973805584798965</v>
      </c>
      <c r="C45" s="151">
        <v>4.4519761391855805</v>
      </c>
      <c r="D45" s="151">
        <v>1.0430417535910992</v>
      </c>
      <c r="E45" s="151">
        <v>1.7404690701202616</v>
      </c>
      <c r="F45" s="151">
        <v>1.47632527648409</v>
      </c>
      <c r="G45" s="151">
        <v>1.0140889768622352</v>
      </c>
      <c r="H45" s="151">
        <v>1.1675448503617796</v>
      </c>
      <c r="I45" s="151">
        <v>0.96514326141996865</v>
      </c>
      <c r="J45" s="151">
        <v>0.74871950442992752</v>
      </c>
      <c r="K45" s="151">
        <v>9.3623386302194742</v>
      </c>
      <c r="L45" s="151">
        <v>10.285322742031138</v>
      </c>
      <c r="M45" s="151">
        <v>12.347054434541141</v>
      </c>
      <c r="N45" s="151">
        <v>7.604973041012375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0.45704405917902141</v>
      </c>
      <c r="C46" s="205">
        <v>0.4428208241012917</v>
      </c>
      <c r="D46" s="205">
        <v>0.40636529883089056</v>
      </c>
      <c r="E46" s="205">
        <v>0.53117086429701854</v>
      </c>
      <c r="F46" s="205">
        <v>0.52182857730264132</v>
      </c>
      <c r="G46" s="205">
        <v>0.46768041862107018</v>
      </c>
      <c r="H46" s="205">
        <v>0.44966159093318764</v>
      </c>
      <c r="I46" s="205">
        <v>0.40148951280114986</v>
      </c>
      <c r="J46" s="205">
        <v>0.34576308359656016</v>
      </c>
      <c r="K46" s="205">
        <v>0.37858543718048276</v>
      </c>
      <c r="L46" s="205">
        <v>0.50013934442856189</v>
      </c>
      <c r="M46" s="205">
        <v>0.31646151847838933</v>
      </c>
      <c r="N46" s="205">
        <v>0.22342352876091753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2.977983323985325E-2</v>
      </c>
      <c r="C47" s="205">
        <v>6.1247438596732463E-2</v>
      </c>
      <c r="D47" s="205">
        <v>1.3036368591232183E-2</v>
      </c>
      <c r="E47" s="205">
        <v>3.0298352172119618E-2</v>
      </c>
      <c r="F47" s="205">
        <v>2.8175096971011511E-2</v>
      </c>
      <c r="G47" s="205">
        <v>1.5949402732356812E-2</v>
      </c>
      <c r="H47" s="205">
        <v>2.0676389376860779E-2</v>
      </c>
      <c r="I47" s="205">
        <v>1.396280787783187E-2</v>
      </c>
      <c r="J47" s="205">
        <v>1.1011414753006838E-2</v>
      </c>
      <c r="K47" s="205">
        <v>0.12014357150864047</v>
      </c>
      <c r="L47" s="205">
        <v>0.1516026351910256</v>
      </c>
      <c r="M47" s="205">
        <v>0.10947550143726723</v>
      </c>
      <c r="N47" s="205">
        <v>8.3324889475750272E-2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1.5105566660610219</v>
      </c>
      <c r="C49" s="205">
        <v>3.9479078764875561</v>
      </c>
      <c r="D49" s="205">
        <v>0.62364008616897648</v>
      </c>
      <c r="E49" s="205">
        <v>1.1789998536511235</v>
      </c>
      <c r="F49" s="205">
        <v>0.92632160221043713</v>
      </c>
      <c r="G49" s="205">
        <v>0.53045915550880829</v>
      </c>
      <c r="H49" s="205">
        <v>0.6972068700517311</v>
      </c>
      <c r="I49" s="205">
        <v>0.5496909407409869</v>
      </c>
      <c r="J49" s="205">
        <v>0.39194500608036048</v>
      </c>
      <c r="K49" s="205">
        <v>8.863609621530351</v>
      </c>
      <c r="L49" s="205">
        <v>9.633580762411551</v>
      </c>
      <c r="M49" s="205">
        <v>11.921117414625485</v>
      </c>
      <c r="N49" s="205">
        <v>7.2982246227757068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8.4302398537343795</v>
      </c>
      <c r="C50" s="151">
        <v>7.4966756126878273</v>
      </c>
      <c r="D50" s="151">
        <v>9.5187260741558841</v>
      </c>
      <c r="E50" s="151">
        <v>9.1297880367398925</v>
      </c>
      <c r="F50" s="151">
        <v>9.6598412024416298</v>
      </c>
      <c r="G50" s="151">
        <v>9.6401260209144937</v>
      </c>
      <c r="H50" s="151">
        <v>9.7965694951441389</v>
      </c>
      <c r="I50" s="151">
        <v>9.2409605552394041</v>
      </c>
      <c r="J50" s="151">
        <v>9.5257318167950515</v>
      </c>
      <c r="K50" s="151">
        <v>4.4582141786302802</v>
      </c>
      <c r="L50" s="151">
        <v>2.2114424744607608</v>
      </c>
      <c r="M50" s="151">
        <v>0.31526758238880853</v>
      </c>
      <c r="N50" s="151">
        <v>1.530627104435154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11.133759545576256</v>
      </c>
      <c r="C51" s="206">
        <v>13.131823848274609</v>
      </c>
      <c r="D51" s="206">
        <v>11.160786936138848</v>
      </c>
      <c r="E51" s="206">
        <v>11.633070207329656</v>
      </c>
      <c r="F51" s="206">
        <v>11.89161732837332</v>
      </c>
      <c r="G51" s="206">
        <v>11.316265026279275</v>
      </c>
      <c r="H51" s="206">
        <v>11.635445777150416</v>
      </c>
      <c r="I51" s="206">
        <v>10.842161194296988</v>
      </c>
      <c r="J51" s="206">
        <v>11.065892578483316</v>
      </c>
      <c r="K51" s="206">
        <v>16.165274425592514</v>
      </c>
      <c r="L51" s="206">
        <v>15.345623385415282</v>
      </c>
      <c r="M51" s="206">
        <v>15.767190142525568</v>
      </c>
      <c r="N51" s="206">
        <v>11.1980405275399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5.9255200527187544</v>
      </c>
      <c r="C52" s="151">
        <v>7.370254518619225</v>
      </c>
      <c r="D52" s="151">
        <v>5.7542210572667107</v>
      </c>
      <c r="E52" s="151">
        <v>6.1179312269877304</v>
      </c>
      <c r="F52" s="151">
        <v>6.1884361797155734</v>
      </c>
      <c r="G52" s="151">
        <v>5.770120271536979</v>
      </c>
      <c r="H52" s="151">
        <v>5.9652392256293618</v>
      </c>
      <c r="I52" s="151">
        <v>5.5064318576560067</v>
      </c>
      <c r="J52" s="151">
        <v>4.5697502389752547</v>
      </c>
      <c r="K52" s="151">
        <v>9.6525681492308184</v>
      </c>
      <c r="L52" s="151">
        <v>9.1865518353993121</v>
      </c>
      <c r="M52" s="151">
        <v>9.8190168429154028</v>
      </c>
      <c r="N52" s="151">
        <v>6.7288475543783077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0.35745408400945711</v>
      </c>
      <c r="C53" s="153">
        <v>0.34633009417903737</v>
      </c>
      <c r="D53" s="153">
        <v>0.31781823382136748</v>
      </c>
      <c r="E53" s="153">
        <v>0.41542864618098369</v>
      </c>
      <c r="F53" s="153">
        <v>0.40812204504907745</v>
      </c>
      <c r="G53" s="153">
        <v>0.36577277899125415</v>
      </c>
      <c r="H53" s="153">
        <v>0.35168025680057979</v>
      </c>
      <c r="I53" s="153">
        <v>0.31400488236414087</v>
      </c>
      <c r="J53" s="153">
        <v>0.27042125118813171</v>
      </c>
      <c r="K53" s="153">
        <v>0.2960916085634156</v>
      </c>
      <c r="L53" s="153">
        <v>0.39115889956197009</v>
      </c>
      <c r="M53" s="153">
        <v>0.2475045018966667</v>
      </c>
      <c r="N53" s="153">
        <v>0.17473950533970778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0.10764925462191252</v>
      </c>
      <c r="C54" s="153">
        <v>0.10730374507452704</v>
      </c>
      <c r="D54" s="153">
        <v>0.11131391853267292</v>
      </c>
      <c r="E54" s="153">
        <v>0.14287330504892679</v>
      </c>
      <c r="F54" s="153">
        <v>0.17062490777265396</v>
      </c>
      <c r="G54" s="153">
        <v>0.15775030124284889</v>
      </c>
      <c r="H54" s="153">
        <v>0.16168106653142886</v>
      </c>
      <c r="I54" s="153">
        <v>0.1286265911533962</v>
      </c>
      <c r="J54" s="153">
        <v>0.11748589226160046</v>
      </c>
      <c r="K54" s="153">
        <v>0.12512816015511308</v>
      </c>
      <c r="L54" s="153">
        <v>0.13626773177702145</v>
      </c>
      <c r="M54" s="153">
        <v>8.7098459764770056E-2</v>
      </c>
      <c r="N54" s="153">
        <v>7.3984510690045274E-2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5.4604167140873843</v>
      </c>
      <c r="C55" s="153">
        <v>6.9166206793656606</v>
      </c>
      <c r="D55" s="153">
        <v>5.3250889049126702</v>
      </c>
      <c r="E55" s="153">
        <v>5.5596292757578203</v>
      </c>
      <c r="F55" s="153">
        <v>5.6096892268938419</v>
      </c>
      <c r="G55" s="153">
        <v>5.2465971913028762</v>
      </c>
      <c r="H55" s="153">
        <v>5.4518779022973529</v>
      </c>
      <c r="I55" s="153">
        <v>5.06380038413847</v>
      </c>
      <c r="J55" s="153">
        <v>4.1818430955255224</v>
      </c>
      <c r="K55" s="153">
        <v>9.2313483805122889</v>
      </c>
      <c r="L55" s="153">
        <v>8.6591252040603202</v>
      </c>
      <c r="M55" s="153">
        <v>9.4844138812539658</v>
      </c>
      <c r="N55" s="153">
        <v>6.4801235383485549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4.0402227429268915</v>
      </c>
      <c r="C56" s="151">
        <v>4.7314656652391021</v>
      </c>
      <c r="D56" s="151">
        <v>4.1028718685703787</v>
      </c>
      <c r="E56" s="151">
        <v>4.2918729864989729</v>
      </c>
      <c r="F56" s="151">
        <v>4.4123617453818946</v>
      </c>
      <c r="G56" s="151">
        <v>4.1998923015043514</v>
      </c>
      <c r="H56" s="151">
        <v>4.2948527303209243</v>
      </c>
      <c r="I56" s="151">
        <v>4.0190117089460289</v>
      </c>
      <c r="J56" s="151">
        <v>4.0031415946096818</v>
      </c>
      <c r="K56" s="151">
        <v>5.9219100885347036</v>
      </c>
      <c r="L56" s="151">
        <v>5.8494781091046075</v>
      </c>
      <c r="M56" s="151">
        <v>5.9033391483541742</v>
      </c>
      <c r="N56" s="151">
        <v>4.2425129919879963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0.58529785077941243</v>
      </c>
      <c r="C57" s="87">
        <v>0.7533140391790849</v>
      </c>
      <c r="D57" s="87">
        <v>0.14087395231544628</v>
      </c>
      <c r="E57" s="87">
        <v>0.14160961075794368</v>
      </c>
      <c r="F57" s="87">
        <v>0.12473008902998861</v>
      </c>
      <c r="G57" s="87">
        <v>0.13527518911484115</v>
      </c>
      <c r="H57" s="87">
        <v>0.25019589668013859</v>
      </c>
      <c r="I57" s="87">
        <v>0.22507508185053168</v>
      </c>
      <c r="J57" s="87">
        <v>0.22419310068199025</v>
      </c>
      <c r="K57" s="87">
        <v>0.71023730006171104</v>
      </c>
      <c r="L57" s="87">
        <v>0.86806167672354251</v>
      </c>
      <c r="M57" s="87">
        <v>0.66983754883768609</v>
      </c>
      <c r="N57" s="87">
        <v>0.37125933666698629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2.6240220729364952E-2</v>
      </c>
      <c r="C60" s="87">
        <v>2.381669099349374E-2</v>
      </c>
      <c r="D60" s="87">
        <v>3.2659566344246681E-2</v>
      </c>
      <c r="E60" s="87">
        <v>3.994656808107068E-2</v>
      </c>
      <c r="F60" s="87">
        <v>5.0605826442383421E-2</v>
      </c>
      <c r="G60" s="87">
        <v>5.0610221206033049E-2</v>
      </c>
      <c r="H60" s="87">
        <v>4.8482587325390888E-2</v>
      </c>
      <c r="I60" s="87">
        <v>4.221986625974946E-2</v>
      </c>
      <c r="J60" s="87">
        <v>4.2442888813959898E-2</v>
      </c>
      <c r="K60" s="87">
        <v>3.6882187152230975E-2</v>
      </c>
      <c r="L60" s="87">
        <v>7.8041795054363386E-2</v>
      </c>
      <c r="M60" s="87">
        <v>3.4492203555981739E-2</v>
      </c>
      <c r="N60" s="87">
        <v>3.7652088462438685E-2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1.2782654149392616</v>
      </c>
      <c r="C61" s="87">
        <v>1.9732908813969552</v>
      </c>
      <c r="D61" s="87">
        <v>1.2222869721038008</v>
      </c>
      <c r="E61" s="87">
        <v>1.2722246825156038</v>
      </c>
      <c r="F61" s="87">
        <v>1.0853798083364377</v>
      </c>
      <c r="G61" s="87">
        <v>0.89420298396521658</v>
      </c>
      <c r="H61" s="87">
        <v>1.0115988482299958</v>
      </c>
      <c r="I61" s="87">
        <v>0.77828272521878616</v>
      </c>
      <c r="J61" s="87">
        <v>0.90691935719738626</v>
      </c>
      <c r="K61" s="87">
        <v>2.3316266142997044</v>
      </c>
      <c r="L61" s="87">
        <v>0</v>
      </c>
      <c r="M61" s="87">
        <v>1.4800059678239226</v>
      </c>
      <c r="N61" s="87">
        <v>0.56340373740012339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4.6547288971396115E-2</v>
      </c>
      <c r="C62" s="87">
        <v>7.0289726064058838E-2</v>
      </c>
      <c r="D62" s="87">
        <v>4.6204278630922968E-2</v>
      </c>
      <c r="E62" s="87">
        <v>2.2108543403834325E-2</v>
      </c>
      <c r="F62" s="87">
        <v>0</v>
      </c>
      <c r="G62" s="87">
        <v>2.1707898354882092E-2</v>
      </c>
      <c r="H62" s="87">
        <v>2.1506080281661275E-2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2.1038719675074571</v>
      </c>
      <c r="C63" s="87">
        <v>1.9107543276055092</v>
      </c>
      <c r="D63" s="87">
        <v>2.6608470991759625</v>
      </c>
      <c r="E63" s="87">
        <v>2.8159835817405199</v>
      </c>
      <c r="F63" s="87">
        <v>3.1407245511279895</v>
      </c>
      <c r="G63" s="87">
        <v>3.0873467612207013</v>
      </c>
      <c r="H63" s="87">
        <v>2.9522945673723182</v>
      </c>
      <c r="I63" s="87">
        <v>2.9604676569687904</v>
      </c>
      <c r="J63" s="87">
        <v>2.8059235129467095</v>
      </c>
      <c r="K63" s="87">
        <v>2.7987391063981177</v>
      </c>
      <c r="L63" s="87">
        <v>4.8733700741676049</v>
      </c>
      <c r="M63" s="87">
        <v>3.637658458445884</v>
      </c>
      <c r="N63" s="87">
        <v>3.2164146295011702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1.0921470445095408E-2</v>
      </c>
      <c r="G66" s="87">
        <v>1.0749247642677229E-2</v>
      </c>
      <c r="H66" s="87">
        <v>1.0774750431420059E-2</v>
      </c>
      <c r="I66" s="87">
        <v>1.2966378648170783E-2</v>
      </c>
      <c r="J66" s="87">
        <v>2.3662734969636518E-2</v>
      </c>
      <c r="K66" s="87">
        <v>4.4424880622939644E-2</v>
      </c>
      <c r="L66" s="87">
        <v>3.0004563159097025E-2</v>
      </c>
      <c r="M66" s="87">
        <v>8.134496969069957E-2</v>
      </c>
      <c r="N66" s="87">
        <v>5.3783199957277185E-2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1.1680167499306104</v>
      </c>
      <c r="C67" s="148">
        <v>1.0301036644162829</v>
      </c>
      <c r="D67" s="148">
        <v>1.3036940103017585</v>
      </c>
      <c r="E67" s="148">
        <v>1.2232659938429533</v>
      </c>
      <c r="F67" s="148">
        <v>1.2908194032758533</v>
      </c>
      <c r="G67" s="148">
        <v>1.3462524532379438</v>
      </c>
      <c r="H67" s="148">
        <v>1.3753538212001295</v>
      </c>
      <c r="I67" s="148">
        <v>1.3167176276949533</v>
      </c>
      <c r="J67" s="148">
        <v>2.4930007448983793</v>
      </c>
      <c r="K67" s="148">
        <v>0.59079618782699117</v>
      </c>
      <c r="L67" s="148">
        <v>0.30959344091136198</v>
      </c>
      <c r="M67" s="148">
        <v>4.4834151255991418E-2</v>
      </c>
      <c r="N67" s="148">
        <v>0.22667998117359683</v>
      </c>
      <c r="O67" s="148">
        <v>0</v>
      </c>
      <c r="P67" s="148">
        <v>0</v>
      </c>
      <c r="Q67" s="148">
        <v>0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40.018106350407855</v>
      </c>
      <c r="C70" s="96">
        <v>41.318803958363517</v>
      </c>
      <c r="D70" s="96">
        <v>35.968284285193214</v>
      </c>
      <c r="E70" s="96">
        <v>37.255071711217923</v>
      </c>
      <c r="F70" s="96">
        <v>39.478548782105484</v>
      </c>
      <c r="G70" s="96">
        <v>61.362711596926772</v>
      </c>
      <c r="H70" s="96">
        <v>70.931068457133591</v>
      </c>
      <c r="I70" s="96">
        <v>72.149116761306161</v>
      </c>
      <c r="J70" s="96">
        <v>71.645631717368332</v>
      </c>
      <c r="K70" s="96">
        <v>69.616816438293895</v>
      </c>
      <c r="L70" s="96">
        <v>96.754793205597721</v>
      </c>
      <c r="M70" s="96">
        <v>99.482582834244781</v>
      </c>
      <c r="N70" s="96">
        <v>86.92078618986362</v>
      </c>
      <c r="O70" s="96">
        <v>103.15006712945885</v>
      </c>
      <c r="P70" s="96">
        <v>109.00071751138114</v>
      </c>
      <c r="Q70" s="96">
        <v>113.27445289006371</v>
      </c>
    </row>
    <row r="71" spans="1:17" x14ac:dyDescent="0.25">
      <c r="A71" s="132" t="s">
        <v>83</v>
      </c>
      <c r="B71" s="160">
        <v>6.7453153942087868E-2</v>
      </c>
      <c r="C71" s="160">
        <v>7.1222918687830067E-2</v>
      </c>
      <c r="D71" s="160">
        <v>5.9758772630300327E-2</v>
      </c>
      <c r="E71" s="160">
        <v>6.2386474591418342E-2</v>
      </c>
      <c r="F71" s="160">
        <v>6.580722249188975E-2</v>
      </c>
      <c r="G71" s="160">
        <v>0.10174513037716787</v>
      </c>
      <c r="H71" s="160">
        <v>0.11788591558409706</v>
      </c>
      <c r="I71" s="160">
        <v>0.11958117148163515</v>
      </c>
      <c r="J71" s="160">
        <v>0.11813112517193283</v>
      </c>
      <c r="K71" s="160">
        <v>0.12356854618281704</v>
      </c>
      <c r="L71" s="160">
        <v>0.17287050884205574</v>
      </c>
      <c r="M71" s="160">
        <v>0.18090694232353519</v>
      </c>
      <c r="N71" s="160">
        <v>0.15547518883337516</v>
      </c>
      <c r="O71" s="160">
        <v>0.18101120911046709</v>
      </c>
      <c r="P71" s="160">
        <v>0.19065127507794843</v>
      </c>
      <c r="Q71" s="160">
        <v>0.19802239165755767</v>
      </c>
    </row>
    <row r="72" spans="1:17" x14ac:dyDescent="0.25">
      <c r="A72" s="76" t="s">
        <v>82</v>
      </c>
      <c r="B72" s="159">
        <v>9.0820535511412798E-3</v>
      </c>
      <c r="C72" s="159">
        <v>9.5896236689956629E-3</v>
      </c>
      <c r="D72" s="159">
        <v>8.0460636969596436E-3</v>
      </c>
      <c r="E72" s="159">
        <v>8.3998637571881408E-3</v>
      </c>
      <c r="F72" s="159">
        <v>8.8604414144420694E-3</v>
      </c>
      <c r="G72" s="159">
        <v>1.3699207059267242E-2</v>
      </c>
      <c r="H72" s="159">
        <v>1.5872440882146104E-2</v>
      </c>
      <c r="I72" s="159">
        <v>1.61006941800949E-2</v>
      </c>
      <c r="J72" s="159">
        <v>1.590545648598117E-2</v>
      </c>
      <c r="K72" s="159">
        <v>1.6637563821441704E-2</v>
      </c>
      <c r="L72" s="159">
        <v>2.3275697679971175E-2</v>
      </c>
      <c r="M72" s="159">
        <v>2.4357742254219616E-2</v>
      </c>
      <c r="N72" s="159">
        <v>2.0933550298786959E-2</v>
      </c>
      <c r="O72" s="159">
        <v>2.4371780983132627E-2</v>
      </c>
      <c r="P72" s="159">
        <v>2.5669742460639935E-2</v>
      </c>
      <c r="Q72" s="159">
        <v>2.6662207180157604E-2</v>
      </c>
    </row>
    <row r="73" spans="1:17" x14ac:dyDescent="0.25">
      <c r="A73" s="76" t="s">
        <v>81</v>
      </c>
      <c r="B73" s="159">
        <v>1.1804118963576391</v>
      </c>
      <c r="C73" s="159">
        <v>1.2463817568057391</v>
      </c>
      <c r="D73" s="159">
        <v>1.0457623106118967</v>
      </c>
      <c r="E73" s="159">
        <v>1.091746382129873</v>
      </c>
      <c r="F73" s="159">
        <v>1.1516085424615246</v>
      </c>
      <c r="G73" s="159">
        <v>1.7805121817844309</v>
      </c>
      <c r="H73" s="159">
        <v>2.0629715444877736</v>
      </c>
      <c r="I73" s="159">
        <v>2.0926380628323793</v>
      </c>
      <c r="J73" s="159">
        <v>2.0672626457583059</v>
      </c>
      <c r="K73" s="159">
        <v>2.1624160384708735</v>
      </c>
      <c r="L73" s="159">
        <v>3.0251870111478572</v>
      </c>
      <c r="M73" s="159">
        <v>3.1658224170766838</v>
      </c>
      <c r="N73" s="159">
        <v>2.720773629724301</v>
      </c>
      <c r="O73" s="159">
        <v>3.1676470575641402</v>
      </c>
      <c r="P73" s="159">
        <v>3.3363455969898448</v>
      </c>
      <c r="Q73" s="159">
        <v>3.4653381376126302</v>
      </c>
    </row>
    <row r="74" spans="1:17" x14ac:dyDescent="0.25">
      <c r="A74" s="76" t="s">
        <v>80</v>
      </c>
      <c r="B74" s="159">
        <v>2.2304838508175981E-2</v>
      </c>
      <c r="C74" s="159">
        <v>2.3551392434176033E-2</v>
      </c>
      <c r="D74" s="159">
        <v>1.9760525565787924E-2</v>
      </c>
      <c r="E74" s="159">
        <v>2.062943182835757E-2</v>
      </c>
      <c r="F74" s="159">
        <v>2.1760575815526852E-2</v>
      </c>
      <c r="G74" s="159">
        <v>3.3644219275564921E-2</v>
      </c>
      <c r="H74" s="159">
        <v>3.898151762850488E-2</v>
      </c>
      <c r="I74" s="159">
        <v>3.9542090512273732E-2</v>
      </c>
      <c r="J74" s="159">
        <v>3.9062601461323565E-2</v>
      </c>
      <c r="K74" s="159">
        <v>4.0860601858056109E-2</v>
      </c>
      <c r="L74" s="159">
        <v>5.7163357933695938E-2</v>
      </c>
      <c r="M74" s="159">
        <v>5.9820777794893171E-2</v>
      </c>
      <c r="N74" s="159">
        <v>5.1411220621854575E-2</v>
      </c>
      <c r="O74" s="159">
        <v>5.9855255854233111E-2</v>
      </c>
      <c r="P74" s="159">
        <v>6.3042951344312648E-2</v>
      </c>
      <c r="Q74" s="159">
        <v>6.5480369838847086E-2</v>
      </c>
    </row>
    <row r="75" spans="1:17" x14ac:dyDescent="0.25">
      <c r="A75" s="129" t="s">
        <v>79</v>
      </c>
      <c r="B75" s="158">
        <v>7.0501603453924755E-2</v>
      </c>
      <c r="C75" s="158">
        <v>7.4441737364447091E-2</v>
      </c>
      <c r="D75" s="158">
        <v>6.2459485504441324E-2</v>
      </c>
      <c r="E75" s="158">
        <v>6.5205942724468363E-2</v>
      </c>
      <c r="F75" s="158">
        <v>6.8781286468986763E-2</v>
      </c>
      <c r="G75" s="158">
        <v>0.10634335707085743</v>
      </c>
      <c r="H75" s="158">
        <v>0.12321360214599336</v>
      </c>
      <c r="I75" s="158">
        <v>0.12498547272663034</v>
      </c>
      <c r="J75" s="158">
        <v>0.12346989363296434</v>
      </c>
      <c r="K75" s="158">
        <v>0.12915305116553166</v>
      </c>
      <c r="L75" s="158">
        <v>0.18068314602048935</v>
      </c>
      <c r="M75" s="158">
        <v>0.18908277470177459</v>
      </c>
      <c r="N75" s="158">
        <v>0.16250166922462228</v>
      </c>
      <c r="O75" s="158">
        <v>0.18919175367808749</v>
      </c>
      <c r="P75" s="158">
        <v>0.19926748873849037</v>
      </c>
      <c r="Q75" s="158">
        <v>0.20697173246524669</v>
      </c>
    </row>
    <row r="76" spans="1:17" x14ac:dyDescent="0.25">
      <c r="A76" s="92" t="s">
        <v>125</v>
      </c>
      <c r="B76" s="91">
        <v>1.1519875767549237E-2</v>
      </c>
      <c r="C76" s="91">
        <v>1.2163688828998103E-2</v>
      </c>
      <c r="D76" s="91">
        <v>1.020580353163799E-2</v>
      </c>
      <c r="E76" s="91">
        <v>1.0654571281952737E-2</v>
      </c>
      <c r="F76" s="91">
        <v>1.1238778076484065E-2</v>
      </c>
      <c r="G76" s="91">
        <v>1.7376374467298845E-2</v>
      </c>
      <c r="H76" s="91">
        <v>2.0132951877069184E-2</v>
      </c>
      <c r="I76" s="91">
        <v>2.0422473362611746E-2</v>
      </c>
      <c r="J76" s="91">
        <v>2.0174829592547183E-2</v>
      </c>
      <c r="K76" s="91">
        <v>2.1103450581789977E-2</v>
      </c>
      <c r="L76" s="91">
        <v>2.9523405050018384E-2</v>
      </c>
      <c r="M76" s="91">
        <v>3.0895894102202674E-2</v>
      </c>
      <c r="N76" s="91">
        <v>2.6552573980965468E-2</v>
      </c>
      <c r="O76" s="91">
        <v>3.0913701133630244E-2</v>
      </c>
      <c r="P76" s="91">
        <v>3.2560063917966606E-2</v>
      </c>
      <c r="Q76" s="91">
        <v>3.3818927919168448E-2</v>
      </c>
    </row>
    <row r="77" spans="1:17" x14ac:dyDescent="0.25">
      <c r="A77" s="92" t="s">
        <v>26</v>
      </c>
      <c r="B77" s="91">
        <v>1.9170533889307784E-2</v>
      </c>
      <c r="C77" s="91">
        <v>2.0241920453011167E-2</v>
      </c>
      <c r="D77" s="91">
        <v>1.698375107672765E-2</v>
      </c>
      <c r="E77" s="91">
        <v>1.7730557512789374E-2</v>
      </c>
      <c r="F77" s="91">
        <v>1.8702751690826882E-2</v>
      </c>
      <c r="G77" s="91">
        <v>2.8916490274749067E-2</v>
      </c>
      <c r="H77" s="91">
        <v>3.3503784592745431E-2</v>
      </c>
      <c r="I77" s="91">
        <v>3.398558505329477E-2</v>
      </c>
      <c r="J77" s="91">
        <v>3.357347442100201E-2</v>
      </c>
      <c r="K77" s="91">
        <v>3.5118817487526141E-2</v>
      </c>
      <c r="L77" s="91">
        <v>4.9130689293843455E-2</v>
      </c>
      <c r="M77" s="91">
        <v>5.1414685095405838E-2</v>
      </c>
      <c r="N77" s="91">
        <v>4.4186849721448165E-2</v>
      </c>
      <c r="O77" s="91">
        <v>5.1444318253465758E-2</v>
      </c>
      <c r="P77" s="91">
        <v>5.4184074669947485E-2</v>
      </c>
      <c r="Q77" s="91">
        <v>5.6278983980085281E-2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3.981119379706774E-2</v>
      </c>
      <c r="C79" s="157">
        <v>4.2036128082437819E-2</v>
      </c>
      <c r="D79" s="157">
        <v>3.5269930896075684E-2</v>
      </c>
      <c r="E79" s="157">
        <v>3.6820813929726255E-2</v>
      </c>
      <c r="F79" s="157">
        <v>3.8839756701675818E-2</v>
      </c>
      <c r="G79" s="157">
        <v>6.0050492328809525E-2</v>
      </c>
      <c r="H79" s="157">
        <v>6.9576865676178754E-2</v>
      </c>
      <c r="I79" s="157">
        <v>7.0577414310723827E-2</v>
      </c>
      <c r="J79" s="157">
        <v>6.9721589619415159E-2</v>
      </c>
      <c r="K79" s="157">
        <v>7.2930783096215535E-2</v>
      </c>
      <c r="L79" s="157">
        <v>0.1020290516766275</v>
      </c>
      <c r="M79" s="157">
        <v>0.1067721955041661</v>
      </c>
      <c r="N79" s="157">
        <v>9.176224552220863E-2</v>
      </c>
      <c r="O79" s="157">
        <v>0.10683373429099151</v>
      </c>
      <c r="P79" s="157">
        <v>0.11252335015057627</v>
      </c>
      <c r="Q79" s="157">
        <v>0.11687382056599298</v>
      </c>
    </row>
    <row r="80" spans="1:17" x14ac:dyDescent="0.25">
      <c r="A80" s="156" t="s">
        <v>149</v>
      </c>
      <c r="B80" s="204">
        <v>10.390546840112389</v>
      </c>
      <c r="C80" s="204">
        <v>10.986014119707731</v>
      </c>
      <c r="D80" s="204">
        <v>9.2106624631351348</v>
      </c>
      <c r="E80" s="204">
        <v>9.6003438041527041</v>
      </c>
      <c r="F80" s="204">
        <v>10.127174707726857</v>
      </c>
      <c r="G80" s="204">
        <v>15.663666011275886</v>
      </c>
      <c r="H80" s="204">
        <v>18.156649949257677</v>
      </c>
      <c r="I80" s="204">
        <v>18.425192695815525</v>
      </c>
      <c r="J80" s="204">
        <v>18.214077251204731</v>
      </c>
      <c r="K80" s="204">
        <v>19.091297276650536</v>
      </c>
      <c r="L80" s="204">
        <v>26.667205949649805</v>
      </c>
      <c r="M80" s="204">
        <v>27.969179696650723</v>
      </c>
      <c r="N80" s="204">
        <v>24.034410455143448</v>
      </c>
      <c r="O80" s="204">
        <v>28.005812150447312</v>
      </c>
      <c r="P80" s="204">
        <v>29.500944905622653</v>
      </c>
      <c r="Q80" s="204">
        <v>30.628223659926501</v>
      </c>
    </row>
    <row r="81" spans="1:17" x14ac:dyDescent="0.25">
      <c r="A81" s="152" t="s">
        <v>166</v>
      </c>
      <c r="B81" s="151">
        <v>6.1119326933893454</v>
      </c>
      <c r="C81" s="151">
        <v>6.4200029875305527</v>
      </c>
      <c r="D81" s="151">
        <v>5.3980183020922921</v>
      </c>
      <c r="E81" s="151">
        <v>5.6706912402888818</v>
      </c>
      <c r="F81" s="151">
        <v>5.9728007810017392</v>
      </c>
      <c r="G81" s="151">
        <v>9.2188091425417564</v>
      </c>
      <c r="H81" s="151">
        <v>10.659769712665609</v>
      </c>
      <c r="I81" s="151">
        <v>10.804882437608146</v>
      </c>
      <c r="J81" s="151">
        <v>10.631522476594563</v>
      </c>
      <c r="K81" s="151">
        <v>11.058414933906251</v>
      </c>
      <c r="L81" s="151">
        <v>15.575311293089348</v>
      </c>
      <c r="M81" s="151">
        <v>16.157407569545782</v>
      </c>
      <c r="N81" s="151">
        <v>13.884897215579091</v>
      </c>
      <c r="O81" s="151">
        <v>16.110940731820364</v>
      </c>
      <c r="P81" s="151">
        <v>16.946085415966856</v>
      </c>
      <c r="Q81" s="151">
        <v>17.62195613144786</v>
      </c>
    </row>
    <row r="82" spans="1:17" x14ac:dyDescent="0.25">
      <c r="A82" s="154" t="s">
        <v>30</v>
      </c>
      <c r="B82" s="153">
        <v>0.49742594548703351</v>
      </c>
      <c r="C82" s="153">
        <v>0.42635541155967815</v>
      </c>
      <c r="D82" s="153">
        <v>0.39544198033489614</v>
      </c>
      <c r="E82" s="153">
        <v>0.51654002522061171</v>
      </c>
      <c r="F82" s="153">
        <v>0.52591423039043617</v>
      </c>
      <c r="G82" s="153">
        <v>0.7685928883417551</v>
      </c>
      <c r="H82" s="153">
        <v>0.82987119380805541</v>
      </c>
      <c r="I82" s="153">
        <v>0.80981334286072171</v>
      </c>
      <c r="J82" s="153">
        <v>0.68807509250536747</v>
      </c>
      <c r="K82" s="153">
        <v>0.51226228466962209</v>
      </c>
      <c r="L82" s="153">
        <v>1.0156187436158626</v>
      </c>
      <c r="M82" s="153">
        <v>0.6445665619760389</v>
      </c>
      <c r="N82" s="153">
        <v>0.5575775587098758</v>
      </c>
      <c r="O82" s="153">
        <v>0.48869606618492789</v>
      </c>
      <c r="P82" s="153">
        <v>0.46043906233160109</v>
      </c>
      <c r="Q82" s="153">
        <v>0.54786806518065467</v>
      </c>
    </row>
    <row r="83" spans="1:17" x14ac:dyDescent="0.25">
      <c r="A83" s="154" t="s">
        <v>125</v>
      </c>
      <c r="B83" s="153">
        <v>0.10854710951305099</v>
      </c>
      <c r="C83" s="153">
        <v>9.1564315430372092E-2</v>
      </c>
      <c r="D83" s="153">
        <v>0.10243103596592411</v>
      </c>
      <c r="E83" s="153">
        <v>0.12913464016610154</v>
      </c>
      <c r="F83" s="153">
        <v>0.16078270033325492</v>
      </c>
      <c r="G83" s="153">
        <v>0.24665774388229539</v>
      </c>
      <c r="H83" s="153">
        <v>0.28311958336053517</v>
      </c>
      <c r="I83" s="153">
        <v>0.2475974476131669</v>
      </c>
      <c r="J83" s="153">
        <v>0.27172025946246064</v>
      </c>
      <c r="K83" s="153">
        <v>0.14103820727581512</v>
      </c>
      <c r="L83" s="153">
        <v>0.22557449036796995</v>
      </c>
      <c r="M83" s="153">
        <v>0.14116312137474377</v>
      </c>
      <c r="N83" s="153">
        <v>0.15044232048751871</v>
      </c>
      <c r="O83" s="153">
        <v>0.1389426127644475</v>
      </c>
      <c r="P83" s="153">
        <v>0.18768902974629167</v>
      </c>
      <c r="Q83" s="153">
        <v>0.24630242549353099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5.5059596383892613</v>
      </c>
      <c r="C85" s="153">
        <v>5.9020832605405023</v>
      </c>
      <c r="D85" s="153">
        <v>4.9001452857914716</v>
      </c>
      <c r="E85" s="153">
        <v>5.0250165749021685</v>
      </c>
      <c r="F85" s="153">
        <v>5.2861038502780477</v>
      </c>
      <c r="G85" s="153">
        <v>8.2035585103177056</v>
      </c>
      <c r="H85" s="153">
        <v>9.5467789354970183</v>
      </c>
      <c r="I85" s="153">
        <v>9.7474716471342582</v>
      </c>
      <c r="J85" s="153">
        <v>9.6717271246267345</v>
      </c>
      <c r="K85" s="153">
        <v>10.405114441960814</v>
      </c>
      <c r="L85" s="153">
        <v>14.334118059105515</v>
      </c>
      <c r="M85" s="153">
        <v>15.371677886194998</v>
      </c>
      <c r="N85" s="153">
        <v>13.176877336381697</v>
      </c>
      <c r="O85" s="153">
        <v>15.483302052870989</v>
      </c>
      <c r="P85" s="153">
        <v>16.297957323888962</v>
      </c>
      <c r="Q85" s="153">
        <v>16.827785640773673</v>
      </c>
    </row>
    <row r="86" spans="1:17" x14ac:dyDescent="0.25">
      <c r="A86" s="152" t="s">
        <v>165</v>
      </c>
      <c r="B86" s="151">
        <v>4.2786141467230445</v>
      </c>
      <c r="C86" s="151">
        <v>4.5660111321771781</v>
      </c>
      <c r="D86" s="151">
        <v>3.8126441610428428</v>
      </c>
      <c r="E86" s="151">
        <v>3.9296525638638227</v>
      </c>
      <c r="F86" s="151">
        <v>4.1543739267251176</v>
      </c>
      <c r="G86" s="151">
        <v>6.4448568687341297</v>
      </c>
      <c r="H86" s="151">
        <v>7.4968802365920686</v>
      </c>
      <c r="I86" s="151">
        <v>7.6203102582073807</v>
      </c>
      <c r="J86" s="151">
        <v>7.582554774610168</v>
      </c>
      <c r="K86" s="151">
        <v>8.032882342744287</v>
      </c>
      <c r="L86" s="151">
        <v>11.091894656560459</v>
      </c>
      <c r="M86" s="151">
        <v>11.811772127104941</v>
      </c>
      <c r="N86" s="151">
        <v>10.149513239564357</v>
      </c>
      <c r="O86" s="151">
        <v>11.894871418626948</v>
      </c>
      <c r="P86" s="151">
        <v>12.554859489655799</v>
      </c>
      <c r="Q86" s="151">
        <v>13.006267528478642</v>
      </c>
    </row>
    <row r="87" spans="1:17" x14ac:dyDescent="0.25">
      <c r="A87" s="156" t="s">
        <v>148</v>
      </c>
      <c r="B87" s="206">
        <v>19.345950709053458</v>
      </c>
      <c r="C87" s="206">
        <v>19.610882832950498</v>
      </c>
      <c r="D87" s="206">
        <v>17.520127872490075</v>
      </c>
      <c r="E87" s="206">
        <v>18.019554431719996</v>
      </c>
      <c r="F87" s="206">
        <v>19.131863580932169</v>
      </c>
      <c r="G87" s="206">
        <v>29.847167914145949</v>
      </c>
      <c r="H87" s="206">
        <v>34.493157441375935</v>
      </c>
      <c r="I87" s="206">
        <v>35.091764131866839</v>
      </c>
      <c r="J87" s="206">
        <v>34.853817339827479</v>
      </c>
      <c r="K87" s="206">
        <v>31.877803565138471</v>
      </c>
      <c r="L87" s="206">
        <v>43.258533746137338</v>
      </c>
      <c r="M87" s="206">
        <v>43.963748598087484</v>
      </c>
      <c r="N87" s="206">
        <v>38.864041343567052</v>
      </c>
      <c r="O87" s="206">
        <v>46.884591282624058</v>
      </c>
      <c r="P87" s="206">
        <v>49.776729578393926</v>
      </c>
      <c r="Q87" s="206">
        <v>51.889896304513137</v>
      </c>
    </row>
    <row r="88" spans="1:17" x14ac:dyDescent="0.25">
      <c r="A88" s="152" t="s">
        <v>164</v>
      </c>
      <c r="B88" s="151">
        <v>3.7056609565794876</v>
      </c>
      <c r="C88" s="151">
        <v>7.3068647621243956</v>
      </c>
      <c r="D88" s="151">
        <v>1.7302240682903338</v>
      </c>
      <c r="E88" s="151">
        <v>2.8851642456519704</v>
      </c>
      <c r="F88" s="151">
        <v>2.5363174880895176</v>
      </c>
      <c r="G88" s="151">
        <v>2.8409116935041876</v>
      </c>
      <c r="H88" s="151">
        <v>3.6731018187441471</v>
      </c>
      <c r="I88" s="151">
        <v>3.3184631757249745</v>
      </c>
      <c r="J88" s="151">
        <v>2.5398663179471419</v>
      </c>
      <c r="K88" s="151">
        <v>21.594707237277522</v>
      </c>
      <c r="L88" s="151">
        <v>35.603452030842291</v>
      </c>
      <c r="M88" s="151">
        <v>42.869135405125192</v>
      </c>
      <c r="N88" s="151">
        <v>32.352552867575085</v>
      </c>
      <c r="O88" s="151">
        <v>30.994041390212129</v>
      </c>
      <c r="P88" s="151">
        <v>30.997884061768648</v>
      </c>
      <c r="Q88" s="151">
        <v>31.358553601929835</v>
      </c>
    </row>
    <row r="89" spans="1:17" x14ac:dyDescent="0.25">
      <c r="A89" s="154" t="s">
        <v>30</v>
      </c>
      <c r="B89" s="205">
        <v>0.84793572178616516</v>
      </c>
      <c r="C89" s="205">
        <v>0.72678553846708671</v>
      </c>
      <c r="D89" s="205">
        <v>0.67408904594133467</v>
      </c>
      <c r="E89" s="205">
        <v>0.88051848338558525</v>
      </c>
      <c r="F89" s="205">
        <v>0.89649819553965027</v>
      </c>
      <c r="G89" s="205">
        <v>1.3101796789021092</v>
      </c>
      <c r="H89" s="205">
        <v>1.4146375678538528</v>
      </c>
      <c r="I89" s="205">
        <v>1.3804460093418531</v>
      </c>
      <c r="J89" s="205">
        <v>1.1729252474664693</v>
      </c>
      <c r="K89" s="205">
        <v>0.87322644513421077</v>
      </c>
      <c r="L89" s="205">
        <v>1.7312715998042436</v>
      </c>
      <c r="M89" s="205">
        <v>1.0987585547698913</v>
      </c>
      <c r="N89" s="205">
        <v>0.95047299801282847</v>
      </c>
      <c r="O89" s="205">
        <v>0.83305435788808935</v>
      </c>
      <c r="P89" s="205">
        <v>0.78488613671815111</v>
      </c>
      <c r="Q89" s="205">
        <v>0.93392173751149488</v>
      </c>
    </row>
    <row r="90" spans="1:17" x14ac:dyDescent="0.25">
      <c r="A90" s="154" t="s">
        <v>125</v>
      </c>
      <c r="B90" s="205">
        <v>5.5249343877842187E-2</v>
      </c>
      <c r="C90" s="205">
        <v>0.10052316923125069</v>
      </c>
      <c r="D90" s="205">
        <v>2.1625058270195174E-2</v>
      </c>
      <c r="E90" s="205">
        <v>5.0225381128508682E-2</v>
      </c>
      <c r="F90" s="205">
        <v>4.8404638404878395E-2</v>
      </c>
      <c r="G90" s="205">
        <v>4.4681330495238807E-2</v>
      </c>
      <c r="H90" s="205">
        <v>6.5048022267989489E-2</v>
      </c>
      <c r="I90" s="205">
        <v>4.8008482910751611E-2</v>
      </c>
      <c r="J90" s="205">
        <v>3.7353803765807721E-2</v>
      </c>
      <c r="K90" s="205">
        <v>0.2771172199214918</v>
      </c>
      <c r="L90" s="205">
        <v>0.52478442195262165</v>
      </c>
      <c r="M90" s="205">
        <v>0.38010038098877136</v>
      </c>
      <c r="N90" s="205">
        <v>0.3544750096300408</v>
      </c>
      <c r="O90" s="205">
        <v>0.26824866922254581</v>
      </c>
      <c r="P90" s="205">
        <v>0.34397488243031604</v>
      </c>
      <c r="Q90" s="205">
        <v>0.43889082648923555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2.8024758909154803</v>
      </c>
      <c r="C92" s="205">
        <v>6.479556054426058</v>
      </c>
      <c r="D92" s="205">
        <v>1.034509964078804</v>
      </c>
      <c r="E92" s="205">
        <v>1.9544203811378764</v>
      </c>
      <c r="F92" s="205">
        <v>1.5914146541449889</v>
      </c>
      <c r="G92" s="205">
        <v>1.4860506841068395</v>
      </c>
      <c r="H92" s="205">
        <v>2.1934162286223051</v>
      </c>
      <c r="I92" s="205">
        <v>1.8900086834723697</v>
      </c>
      <c r="J92" s="205">
        <v>1.3295872667148649</v>
      </c>
      <c r="K92" s="205">
        <v>20.444363572221818</v>
      </c>
      <c r="L92" s="205">
        <v>33.347396009085429</v>
      </c>
      <c r="M92" s="205">
        <v>41.390276469366526</v>
      </c>
      <c r="N92" s="205">
        <v>31.047604859932218</v>
      </c>
      <c r="O92" s="205">
        <v>29.892738363101493</v>
      </c>
      <c r="P92" s="205">
        <v>29.869023042620181</v>
      </c>
      <c r="Q92" s="205">
        <v>29.985741037929103</v>
      </c>
    </row>
    <row r="93" spans="1:17" x14ac:dyDescent="0.25">
      <c r="A93" s="152" t="s">
        <v>163</v>
      </c>
      <c r="B93" s="151">
        <v>15.64028975247397</v>
      </c>
      <c r="C93" s="151">
        <v>12.304018070826102</v>
      </c>
      <c r="D93" s="151">
        <v>15.789903804199742</v>
      </c>
      <c r="E93" s="151">
        <v>15.134390186068025</v>
      </c>
      <c r="F93" s="151">
        <v>16.59554609284265</v>
      </c>
      <c r="G93" s="151">
        <v>27.00625622064176</v>
      </c>
      <c r="H93" s="151">
        <v>30.820055622631788</v>
      </c>
      <c r="I93" s="151">
        <v>31.773300956141867</v>
      </c>
      <c r="J93" s="151">
        <v>32.313951021880335</v>
      </c>
      <c r="K93" s="151">
        <v>10.283096327860948</v>
      </c>
      <c r="L93" s="151">
        <v>7.6550817152950481</v>
      </c>
      <c r="M93" s="151">
        <v>1.0946131929622911</v>
      </c>
      <c r="N93" s="151">
        <v>6.5114884759919711</v>
      </c>
      <c r="O93" s="151">
        <v>15.890549892411933</v>
      </c>
      <c r="P93" s="151">
        <v>18.778845516625282</v>
      </c>
      <c r="Q93" s="151">
        <v>20.531342702583302</v>
      </c>
    </row>
    <row r="94" spans="1:17" x14ac:dyDescent="0.25">
      <c r="A94" s="156" t="s">
        <v>147</v>
      </c>
      <c r="B94" s="206">
        <v>8.9318552554290402</v>
      </c>
      <c r="C94" s="206">
        <v>9.2967195767441027</v>
      </c>
      <c r="D94" s="206">
        <v>8.0417067915586102</v>
      </c>
      <c r="E94" s="206">
        <v>8.3868053803139233</v>
      </c>
      <c r="F94" s="206">
        <v>8.9026924247940826</v>
      </c>
      <c r="G94" s="206">
        <v>13.815933575937635</v>
      </c>
      <c r="H94" s="206">
        <v>15.922336045771463</v>
      </c>
      <c r="I94" s="206">
        <v>16.239312441890775</v>
      </c>
      <c r="J94" s="206">
        <v>16.213905403825624</v>
      </c>
      <c r="K94" s="206">
        <v>16.17507979500618</v>
      </c>
      <c r="L94" s="206">
        <v>23.369873788186499</v>
      </c>
      <c r="M94" s="206">
        <v>23.92966388535547</v>
      </c>
      <c r="N94" s="206">
        <v>20.911239132450195</v>
      </c>
      <c r="O94" s="206">
        <v>24.637586639197416</v>
      </c>
      <c r="P94" s="206">
        <v>25.908065972753313</v>
      </c>
      <c r="Q94" s="206">
        <v>26.793858086869648</v>
      </c>
    </row>
    <row r="95" spans="1:17" x14ac:dyDescent="0.25">
      <c r="A95" s="152" t="s">
        <v>162</v>
      </c>
      <c r="B95" s="151">
        <v>3.1074865426974063</v>
      </c>
      <c r="C95" s="151">
        <v>3.4193113513852724</v>
      </c>
      <c r="D95" s="151">
        <v>2.6981439617827587</v>
      </c>
      <c r="E95" s="151">
        <v>2.8667296838952083</v>
      </c>
      <c r="F95" s="151">
        <v>3.0052485635462016</v>
      </c>
      <c r="G95" s="151">
        <v>4.5692451449287397</v>
      </c>
      <c r="H95" s="151">
        <v>5.3047531643507444</v>
      </c>
      <c r="I95" s="151">
        <v>5.3517203313509389</v>
      </c>
      <c r="J95" s="151">
        <v>4.3818963169329468</v>
      </c>
      <c r="K95" s="151">
        <v>6.2933773520869032</v>
      </c>
      <c r="L95" s="151">
        <v>8.9888603891038041</v>
      </c>
      <c r="M95" s="151">
        <v>9.6366766710251284</v>
      </c>
      <c r="N95" s="151">
        <v>8.0915083560404408</v>
      </c>
      <c r="O95" s="151">
        <v>9.0061444983146401</v>
      </c>
      <c r="P95" s="151">
        <v>9.3966569842099865</v>
      </c>
      <c r="Q95" s="151">
        <v>9.7120422912809694</v>
      </c>
    </row>
    <row r="96" spans="1:17" x14ac:dyDescent="0.25">
      <c r="A96" s="154" t="s">
        <v>30</v>
      </c>
      <c r="B96" s="153">
        <v>0.18745759795074271</v>
      </c>
      <c r="C96" s="153">
        <v>0.16067429141844183</v>
      </c>
      <c r="D96" s="153">
        <v>0.14902440139081319</v>
      </c>
      <c r="E96" s="153">
        <v>0.19466083997380867</v>
      </c>
      <c r="F96" s="153">
        <v>0.19819355876295869</v>
      </c>
      <c r="G96" s="153">
        <v>0.28964829429936606</v>
      </c>
      <c r="H96" s="153">
        <v>0.31274134775470475</v>
      </c>
      <c r="I96" s="153">
        <v>0.30518244055906252</v>
      </c>
      <c r="J96" s="153">
        <v>0.25930473715941965</v>
      </c>
      <c r="K96" s="153">
        <v>0.1930487508264285</v>
      </c>
      <c r="L96" s="153">
        <v>0.38274129413489477</v>
      </c>
      <c r="M96" s="153">
        <v>0.24290831735584714</v>
      </c>
      <c r="N96" s="153">
        <v>0.21012605147617322</v>
      </c>
      <c r="O96" s="153">
        <v>0.18416769677204459</v>
      </c>
      <c r="P96" s="153">
        <v>0.17351889544656651</v>
      </c>
      <c r="Q96" s="153">
        <v>0.20646697749577561</v>
      </c>
    </row>
    <row r="97" spans="1:17" x14ac:dyDescent="0.25">
      <c r="A97" s="154" t="s">
        <v>125</v>
      </c>
      <c r="B97" s="153">
        <v>5.6453882037833227E-2</v>
      </c>
      <c r="C97" s="153">
        <v>4.9781851176588593E-2</v>
      </c>
      <c r="D97" s="153">
        <v>5.2194897304479501E-2</v>
      </c>
      <c r="E97" s="153">
        <v>6.6947327360140516E-2</v>
      </c>
      <c r="F97" s="153">
        <v>8.2859424270985846E-2</v>
      </c>
      <c r="G97" s="153">
        <v>0.12491937154594787</v>
      </c>
      <c r="H97" s="153">
        <v>0.1437793384066188</v>
      </c>
      <c r="I97" s="153">
        <v>0.12501263264901713</v>
      </c>
      <c r="J97" s="153">
        <v>0.11265626602563125</v>
      </c>
      <c r="K97" s="153">
        <v>8.1582301938085092E-2</v>
      </c>
      <c r="L97" s="153">
        <v>0.13333529690253446</v>
      </c>
      <c r="M97" s="153">
        <v>8.5481032238271346E-2</v>
      </c>
      <c r="N97" s="153">
        <v>8.8967134658376842E-2</v>
      </c>
      <c r="O97" s="153">
        <v>7.8461740472543964E-2</v>
      </c>
      <c r="P97" s="153">
        <v>0.10500539693515587</v>
      </c>
      <c r="Q97" s="153">
        <v>0.13712277027094966</v>
      </c>
    </row>
    <row r="98" spans="1:17" x14ac:dyDescent="0.25">
      <c r="A98" s="154" t="s">
        <v>26</v>
      </c>
      <c r="B98" s="153">
        <v>2.8635750627088306</v>
      </c>
      <c r="C98" s="153">
        <v>3.2088552087902418</v>
      </c>
      <c r="D98" s="153">
        <v>2.4969246630874662</v>
      </c>
      <c r="E98" s="153">
        <v>2.6051215165612591</v>
      </c>
      <c r="F98" s="153">
        <v>2.7241955805122573</v>
      </c>
      <c r="G98" s="153">
        <v>4.1546774790834258</v>
      </c>
      <c r="H98" s="153">
        <v>4.8482324781894208</v>
      </c>
      <c r="I98" s="153">
        <v>4.921525258142859</v>
      </c>
      <c r="J98" s="153">
        <v>4.0099353137478957</v>
      </c>
      <c r="K98" s="153">
        <v>6.0187462993223892</v>
      </c>
      <c r="L98" s="153">
        <v>8.4727837980663754</v>
      </c>
      <c r="M98" s="153">
        <v>9.3082873214310098</v>
      </c>
      <c r="N98" s="153">
        <v>7.7924151699058903</v>
      </c>
      <c r="O98" s="153">
        <v>8.7435150610700507</v>
      </c>
      <c r="P98" s="153">
        <v>9.118132691828265</v>
      </c>
      <c r="Q98" s="153">
        <v>9.3684525435142447</v>
      </c>
    </row>
    <row r="99" spans="1:17" x14ac:dyDescent="0.25">
      <c r="A99" s="152" t="s">
        <v>161</v>
      </c>
      <c r="B99" s="151">
        <v>5.2118323784078306</v>
      </c>
      <c r="C99" s="151">
        <v>5.3995081550228559</v>
      </c>
      <c r="D99" s="151">
        <v>4.7322630401256269</v>
      </c>
      <c r="E99" s="151">
        <v>4.9468798225618942</v>
      </c>
      <c r="F99" s="151">
        <v>5.2705919321276218</v>
      </c>
      <c r="G99" s="151">
        <v>8.1806175007113975</v>
      </c>
      <c r="H99" s="151">
        <v>9.3945116416677941</v>
      </c>
      <c r="I99" s="151">
        <v>9.6078696548836042</v>
      </c>
      <c r="J99" s="151">
        <v>9.441490959882092</v>
      </c>
      <c r="K99" s="151">
        <v>9.4965092704197964</v>
      </c>
      <c r="L99" s="151">
        <v>14.078082302889349</v>
      </c>
      <c r="M99" s="151">
        <v>14.24898563796218</v>
      </c>
      <c r="N99" s="151">
        <v>12.547145768800274</v>
      </c>
      <c r="O99" s="151">
        <v>14.794496817494876</v>
      </c>
      <c r="P99" s="151">
        <v>15.520660744958851</v>
      </c>
      <c r="Q99" s="151">
        <v>15.997310219500521</v>
      </c>
    </row>
    <row r="100" spans="1:17" x14ac:dyDescent="0.25">
      <c r="A100" s="150" t="s">
        <v>33</v>
      </c>
      <c r="B100" s="87">
        <v>0.75502626558029229</v>
      </c>
      <c r="C100" s="87">
        <v>0.85967553938386765</v>
      </c>
      <c r="D100" s="87">
        <v>0.16248438148059877</v>
      </c>
      <c r="E100" s="87">
        <v>0.16322144861764845</v>
      </c>
      <c r="F100" s="87">
        <v>0.14899546855379747</v>
      </c>
      <c r="G100" s="87">
        <v>0.26349967832802412</v>
      </c>
      <c r="H100" s="87">
        <v>0.54729293837015336</v>
      </c>
      <c r="I100" s="87">
        <v>0.53808750070637479</v>
      </c>
      <c r="J100" s="87">
        <v>0.52880338031495078</v>
      </c>
      <c r="K100" s="87">
        <v>1.1390603099295935</v>
      </c>
      <c r="L100" s="87">
        <v>2.0893203527177135</v>
      </c>
      <c r="M100" s="87">
        <v>1.6170785560143524</v>
      </c>
      <c r="N100" s="87">
        <v>1.0981673522503168</v>
      </c>
      <c r="O100" s="87">
        <v>0.26224032567449124</v>
      </c>
      <c r="P100" s="87">
        <v>0.27231325777105098</v>
      </c>
      <c r="Q100" s="87">
        <v>0.57989110215013218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3.3849527789846234E-2</v>
      </c>
      <c r="C103" s="87">
        <v>2.7179404088210828E-2</v>
      </c>
      <c r="D103" s="87">
        <v>3.7669628413539193E-2</v>
      </c>
      <c r="E103" s="87">
        <v>4.60430381426645E-2</v>
      </c>
      <c r="F103" s="87">
        <v>6.0450841340474279E-2</v>
      </c>
      <c r="G103" s="87">
        <v>9.8582578927895792E-2</v>
      </c>
      <c r="H103" s="87">
        <v>0.1060536085091083</v>
      </c>
      <c r="I103" s="87">
        <v>0.1009351285316986</v>
      </c>
      <c r="J103" s="87">
        <v>0.10010987406338402</v>
      </c>
      <c r="K103" s="87">
        <v>5.9150702905706641E-2</v>
      </c>
      <c r="L103" s="87">
        <v>0.18783724145632916</v>
      </c>
      <c r="M103" s="87">
        <v>8.3268850509865572E-2</v>
      </c>
      <c r="N103" s="87">
        <v>0.1113730759331172</v>
      </c>
      <c r="O103" s="87">
        <v>0.11272270336961231</v>
      </c>
      <c r="P103" s="87">
        <v>0.14559587134011387</v>
      </c>
      <c r="Q103" s="87">
        <v>0.18269811430198465</v>
      </c>
    </row>
    <row r="104" spans="1:17" x14ac:dyDescent="0.25">
      <c r="A104" s="150" t="s">
        <v>29</v>
      </c>
      <c r="B104" s="87">
        <v>1.6489449967684404</v>
      </c>
      <c r="C104" s="87">
        <v>2.2519026788280971</v>
      </c>
      <c r="D104" s="87">
        <v>1.4097889594903055</v>
      </c>
      <c r="E104" s="87">
        <v>1.4663860350712548</v>
      </c>
      <c r="F104" s="87">
        <v>1.296532972593623</v>
      </c>
      <c r="G104" s="87">
        <v>1.741799070299312</v>
      </c>
      <c r="H104" s="87">
        <v>2.2128296804461831</v>
      </c>
      <c r="I104" s="87">
        <v>1.8606422488564507</v>
      </c>
      <c r="J104" s="87">
        <v>2.1391471026546443</v>
      </c>
      <c r="K104" s="87">
        <v>3.7394027794563134</v>
      </c>
      <c r="L104" s="87">
        <v>0</v>
      </c>
      <c r="M104" s="87">
        <v>3.5729348369529372</v>
      </c>
      <c r="N104" s="87">
        <v>1.6665212950687374</v>
      </c>
      <c r="O104" s="87">
        <v>2.0889598371837121</v>
      </c>
      <c r="P104" s="87">
        <v>2.5636020630521466</v>
      </c>
      <c r="Q104" s="87">
        <v>2.9395275707287425</v>
      </c>
    </row>
    <row r="105" spans="1:17" x14ac:dyDescent="0.25">
      <c r="A105" s="150" t="s">
        <v>28</v>
      </c>
      <c r="B105" s="87">
        <v>6.0045369580906234E-2</v>
      </c>
      <c r="C105" s="87">
        <v>8.021403428656794E-2</v>
      </c>
      <c r="D105" s="87">
        <v>5.3292134647375811E-2</v>
      </c>
      <c r="E105" s="87">
        <v>2.5482652355907055E-2</v>
      </c>
      <c r="F105" s="87">
        <v>0</v>
      </c>
      <c r="G105" s="87">
        <v>4.2284355846162532E-2</v>
      </c>
      <c r="H105" s="87">
        <v>4.7043640708553512E-2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2.7139662186883449</v>
      </c>
      <c r="C106" s="87">
        <v>2.1805364984361115</v>
      </c>
      <c r="D106" s="87">
        <v>3.069027936093808</v>
      </c>
      <c r="E106" s="87">
        <v>3.2457466483744195</v>
      </c>
      <c r="F106" s="87">
        <v>3.7517308753080489</v>
      </c>
      <c r="G106" s="87">
        <v>6.0137774250538509</v>
      </c>
      <c r="H106" s="87">
        <v>6.4580194565585058</v>
      </c>
      <c r="I106" s="87">
        <v>7.0775966373668622</v>
      </c>
      <c r="J106" s="87">
        <v>6.6183206978171585</v>
      </c>
      <c r="K106" s="87">
        <v>4.4885457771211419</v>
      </c>
      <c r="L106" s="87">
        <v>11.729617324791253</v>
      </c>
      <c r="M106" s="87">
        <v>8.7818001505951315</v>
      </c>
      <c r="N106" s="87">
        <v>9.514000561248583</v>
      </c>
      <c r="O106" s="87">
        <v>12.187373257559328</v>
      </c>
      <c r="P106" s="87">
        <v>12.359468078385429</v>
      </c>
      <c r="Q106" s="87">
        <v>12.275402375795794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1.2881774331678234E-2</v>
      </c>
      <c r="G109" s="87">
        <v>2.0674392256152706E-2</v>
      </c>
      <c r="H109" s="87">
        <v>2.3272317075288498E-2</v>
      </c>
      <c r="I109" s="87">
        <v>3.0608139422216754E-2</v>
      </c>
      <c r="J109" s="87">
        <v>5.5109905031954183E-2</v>
      </c>
      <c r="K109" s="87">
        <v>7.0349701007040868E-2</v>
      </c>
      <c r="L109" s="87">
        <v>7.1307383924053655E-2</v>
      </c>
      <c r="M109" s="87">
        <v>0.19390324388989458</v>
      </c>
      <c r="N109" s="87">
        <v>0.15708348429952007</v>
      </c>
      <c r="O109" s="87">
        <v>0.14320069370773064</v>
      </c>
      <c r="P109" s="87">
        <v>0.17968147441011087</v>
      </c>
      <c r="Q109" s="87">
        <v>1.9791056523867714E-2</v>
      </c>
    </row>
    <row r="110" spans="1:17" x14ac:dyDescent="0.25">
      <c r="A110" s="149" t="s">
        <v>160</v>
      </c>
      <c r="B110" s="148">
        <v>0.61253633432380294</v>
      </c>
      <c r="C110" s="148">
        <v>0.47790007033597437</v>
      </c>
      <c r="D110" s="148">
        <v>0.61129978965022558</v>
      </c>
      <c r="E110" s="148">
        <v>0.57319587385682103</v>
      </c>
      <c r="F110" s="148">
        <v>0.62685192912026078</v>
      </c>
      <c r="G110" s="148">
        <v>1.0660709302974982</v>
      </c>
      <c r="H110" s="148">
        <v>1.2230712397529238</v>
      </c>
      <c r="I110" s="148">
        <v>1.2797224556562323</v>
      </c>
      <c r="J110" s="148">
        <v>2.3905181270105853</v>
      </c>
      <c r="K110" s="148">
        <v>0.38519317249948137</v>
      </c>
      <c r="L110" s="148">
        <v>0.30293109619334402</v>
      </c>
      <c r="M110" s="148">
        <v>4.4001576368163348E-2</v>
      </c>
      <c r="N110" s="148">
        <v>0.2725850076094809</v>
      </c>
      <c r="O110" s="148">
        <v>0.83694532338790018</v>
      </c>
      <c r="P110" s="148">
        <v>0.99074824358447622</v>
      </c>
      <c r="Q110" s="148">
        <v>1.084505576088155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97.905344519190706</v>
      </c>
      <c r="C112" s="96">
        <v>115.5275009755953</v>
      </c>
      <c r="D112" s="96">
        <v>95.606596334490305</v>
      </c>
      <c r="E112" s="96">
        <v>85.150053200788378</v>
      </c>
      <c r="F112" s="96">
        <v>82.585213747935256</v>
      </c>
      <c r="G112" s="96">
        <v>80.078080955372741</v>
      </c>
      <c r="H112" s="96">
        <v>77.307653352929762</v>
      </c>
      <c r="I112" s="96">
        <v>76.014619735819281</v>
      </c>
      <c r="J112" s="96">
        <v>72.912734992900269</v>
      </c>
      <c r="K112" s="96">
        <v>86.864499627807533</v>
      </c>
      <c r="L112" s="96">
        <v>85.336186021226922</v>
      </c>
      <c r="M112" s="96">
        <v>104.51791087910624</v>
      </c>
      <c r="N112" s="96">
        <v>92.185383959694519</v>
      </c>
      <c r="O112" s="96">
        <v>114.00648565652101</v>
      </c>
      <c r="P112" s="96">
        <v>119.20592538273161</v>
      </c>
      <c r="Q112" s="96">
        <v>118.32951781694675</v>
      </c>
    </row>
    <row r="113" spans="1:17" x14ac:dyDescent="0.25">
      <c r="A113" s="132" t="s">
        <v>83</v>
      </c>
      <c r="B113" s="160">
        <v>0.15529262456828807</v>
      </c>
      <c r="C113" s="160">
        <v>0.18598000605382023</v>
      </c>
      <c r="D113" s="160">
        <v>0.15010248665523035</v>
      </c>
      <c r="E113" s="160">
        <v>0.1344738442165388</v>
      </c>
      <c r="F113" s="160">
        <v>0.12999952036216228</v>
      </c>
      <c r="G113" s="160">
        <v>0.12557612430010967</v>
      </c>
      <c r="H113" s="160">
        <v>0.12141690996066666</v>
      </c>
      <c r="I113" s="160">
        <v>0.11913762896997274</v>
      </c>
      <c r="J113" s="160">
        <v>0.11381175391102598</v>
      </c>
      <c r="K113" s="160">
        <v>0.14249359639098613</v>
      </c>
      <c r="L113" s="160">
        <v>0.14058616141316765</v>
      </c>
      <c r="M113" s="160">
        <v>0.17427079724104289</v>
      </c>
      <c r="N113" s="160">
        <v>0.15188143859156045</v>
      </c>
      <c r="O113" s="160">
        <v>0.18537623589132543</v>
      </c>
      <c r="P113" s="160">
        <v>0.19340320815470238</v>
      </c>
      <c r="Q113" s="160">
        <v>0.19196056446936241</v>
      </c>
    </row>
    <row r="114" spans="1:17" x14ac:dyDescent="0.25">
      <c r="A114" s="76" t="s">
        <v>82</v>
      </c>
      <c r="B114" s="159">
        <v>2.0141445946663925E-2</v>
      </c>
      <c r="C114" s="159">
        <v>2.4121597851197576E-2</v>
      </c>
      <c r="D114" s="159">
        <v>1.9468285308660703E-2</v>
      </c>
      <c r="E114" s="159">
        <v>1.7441251135120659E-2</v>
      </c>
      <c r="F114" s="159">
        <v>1.6860931546142596E-2</v>
      </c>
      <c r="G114" s="159">
        <v>1.6287217289382511E-2</v>
      </c>
      <c r="H114" s="159">
        <v>1.5747767389354302E-2</v>
      </c>
      <c r="I114" s="159">
        <v>1.5452144754351872E-2</v>
      </c>
      <c r="J114" s="159">
        <v>1.47613790150473E-2</v>
      </c>
      <c r="K114" s="159">
        <v>1.8481412606899002E-2</v>
      </c>
      <c r="L114" s="159">
        <v>1.823401838190402E-2</v>
      </c>
      <c r="M114" s="159">
        <v>2.2602914030659477E-2</v>
      </c>
      <c r="N114" s="159">
        <v>1.9699015289346613E-2</v>
      </c>
      <c r="O114" s="159">
        <v>2.4043288890125504E-2</v>
      </c>
      <c r="P114" s="159">
        <v>2.5084386807091182E-2</v>
      </c>
      <c r="Q114" s="159">
        <v>2.4897275990403336E-2</v>
      </c>
    </row>
    <row r="115" spans="1:17" x14ac:dyDescent="0.25">
      <c r="A115" s="76" t="s">
        <v>81</v>
      </c>
      <c r="B115" s="159">
        <v>2.824327263860698</v>
      </c>
      <c r="C115" s="159">
        <v>3.3824426825872953</v>
      </c>
      <c r="D115" s="159">
        <v>2.7299335471481561</v>
      </c>
      <c r="E115" s="159">
        <v>2.445693384040367</v>
      </c>
      <c r="F115" s="159">
        <v>2.3643182711888158</v>
      </c>
      <c r="G115" s="159">
        <v>2.2838693887538644</v>
      </c>
      <c r="H115" s="159">
        <v>2.2082252138435252</v>
      </c>
      <c r="I115" s="159">
        <v>2.1667716325037016</v>
      </c>
      <c r="J115" s="159">
        <v>2.069909246574456</v>
      </c>
      <c r="K115" s="159">
        <v>2.5915496652299317</v>
      </c>
      <c r="L115" s="159">
        <v>2.5568588959363425</v>
      </c>
      <c r="M115" s="159">
        <v>3.1694857712072406</v>
      </c>
      <c r="N115" s="159">
        <v>2.7622875785700765</v>
      </c>
      <c r="O115" s="159">
        <v>3.371461835713335</v>
      </c>
      <c r="P115" s="159">
        <v>3.5174494296041185</v>
      </c>
      <c r="Q115" s="159">
        <v>3.4912118803073042</v>
      </c>
    </row>
    <row r="116" spans="1:17" x14ac:dyDescent="0.25">
      <c r="A116" s="76" t="s">
        <v>80</v>
      </c>
      <c r="B116" s="159">
        <v>5.1429220833367692E-2</v>
      </c>
      <c r="C116" s="159">
        <v>6.1592151130957104E-2</v>
      </c>
      <c r="D116" s="159">
        <v>4.9710370697192016E-2</v>
      </c>
      <c r="E116" s="159">
        <v>4.4534536329399743E-2</v>
      </c>
      <c r="F116" s="159">
        <v>4.3052746770968084E-2</v>
      </c>
      <c r="G116" s="159">
        <v>4.1587823285122068E-2</v>
      </c>
      <c r="H116" s="159">
        <v>4.0210390497498208E-2</v>
      </c>
      <c r="I116" s="159">
        <v>3.9455546887007559E-2</v>
      </c>
      <c r="J116" s="159">
        <v>3.7691743839058871E-2</v>
      </c>
      <c r="K116" s="159">
        <v>4.7190487355761354E-2</v>
      </c>
      <c r="L116" s="159">
        <v>4.6558790293700421E-2</v>
      </c>
      <c r="M116" s="159">
        <v>5.7714339885957942E-2</v>
      </c>
      <c r="N116" s="159">
        <v>5.0299517234188289E-2</v>
      </c>
      <c r="O116" s="159">
        <v>6.139219682465398E-2</v>
      </c>
      <c r="P116" s="159">
        <v>6.4050538972609608E-2</v>
      </c>
      <c r="Q116" s="159">
        <v>6.3572769723210493E-2</v>
      </c>
    </row>
    <row r="117" spans="1:17" x14ac:dyDescent="0.25">
      <c r="A117" s="129" t="s">
        <v>79</v>
      </c>
      <c r="B117" s="158">
        <v>0.16229145707455978</v>
      </c>
      <c r="C117" s="158">
        <v>0.19436187811957117</v>
      </c>
      <c r="D117" s="158">
        <v>0.15686740653339798</v>
      </c>
      <c r="E117" s="158">
        <v>0.14053440192018019</v>
      </c>
      <c r="F117" s="158">
        <v>0.13585842622739441</v>
      </c>
      <c r="G117" s="158">
        <v>0.13123567357494814</v>
      </c>
      <c r="H117" s="158">
        <v>0.12688900896476391</v>
      </c>
      <c r="I117" s="158">
        <v>0.12450700380456781</v>
      </c>
      <c r="J117" s="158">
        <v>0.11894109862448345</v>
      </c>
      <c r="K117" s="158">
        <v>0.14891559368241741</v>
      </c>
      <c r="L117" s="158">
        <v>0.14692219314143401</v>
      </c>
      <c r="M117" s="158">
        <v>0.18212495080445407</v>
      </c>
      <c r="N117" s="158">
        <v>0.15872653347271809</v>
      </c>
      <c r="O117" s="158">
        <v>0.19373089683709349</v>
      </c>
      <c r="P117" s="158">
        <v>0.20211963408808681</v>
      </c>
      <c r="Q117" s="158">
        <v>0.200611972366327</v>
      </c>
    </row>
    <row r="118" spans="1:17" x14ac:dyDescent="0.25">
      <c r="A118" s="92" t="s">
        <v>125</v>
      </c>
      <c r="B118" s="91">
        <v>2.651822557277456E-2</v>
      </c>
      <c r="C118" s="91">
        <v>3.1758493143326676E-2</v>
      </c>
      <c r="D118" s="91">
        <v>2.5631942348990466E-2</v>
      </c>
      <c r="E118" s="91">
        <v>2.2963149373550651E-2</v>
      </c>
      <c r="F118" s="91">
        <v>2.219910066495388E-2</v>
      </c>
      <c r="G118" s="91">
        <v>2.1443748536046737E-2</v>
      </c>
      <c r="H118" s="91">
        <v>2.0733508855537208E-2</v>
      </c>
      <c r="I118" s="91">
        <v>2.0344292126004901E-2</v>
      </c>
      <c r="J118" s="91">
        <v>1.943483002773597E-2</v>
      </c>
      <c r="K118" s="91">
        <v>2.4332625855714326E-2</v>
      </c>
      <c r="L118" s="91">
        <v>2.4006906645624288E-2</v>
      </c>
      <c r="M118" s="91">
        <v>2.9758994188117723E-2</v>
      </c>
      <c r="N118" s="91">
        <v>2.5935721416810782E-2</v>
      </c>
      <c r="O118" s="91">
        <v>3.1655391573579508E-2</v>
      </c>
      <c r="P118" s="91">
        <v>3.3026100979376388E-2</v>
      </c>
      <c r="Q118" s="91">
        <v>3.2779750898196833E-2</v>
      </c>
    </row>
    <row r="119" spans="1:17" x14ac:dyDescent="0.25">
      <c r="A119" s="92" t="s">
        <v>26</v>
      </c>
      <c r="B119" s="91">
        <v>4.4129689615162788E-2</v>
      </c>
      <c r="C119" s="91">
        <v>5.2850159269297085E-2</v>
      </c>
      <c r="D119" s="91">
        <v>4.2654801958393149E-2</v>
      </c>
      <c r="E119" s="91">
        <v>3.8213592069364991E-2</v>
      </c>
      <c r="F119" s="91">
        <v>3.6942118144056152E-2</v>
      </c>
      <c r="G119" s="91">
        <v>3.5685116429995486E-2</v>
      </c>
      <c r="H119" s="91">
        <v>3.450318754990344E-2</v>
      </c>
      <c r="I119" s="91">
        <v>3.3855481562934088E-2</v>
      </c>
      <c r="J119" s="91">
        <v>3.2342021320158003E-2</v>
      </c>
      <c r="K119" s="91">
        <v>4.0492574572447496E-2</v>
      </c>
      <c r="L119" s="91">
        <v>3.9950536508719492E-2</v>
      </c>
      <c r="M119" s="91">
        <v>4.9522739490131903E-2</v>
      </c>
      <c r="N119" s="91">
        <v>4.3160328843580294E-2</v>
      </c>
      <c r="O119" s="91">
        <v>5.2678585184926602E-2</v>
      </c>
      <c r="P119" s="91">
        <v>5.495961942925788E-2</v>
      </c>
      <c r="Q119" s="91">
        <v>5.4549661659297394E-2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9.1643541886622437E-2</v>
      </c>
      <c r="C121" s="157">
        <v>0.10975322570694743</v>
      </c>
      <c r="D121" s="157">
        <v>8.8580662226014378E-2</v>
      </c>
      <c r="E121" s="157">
        <v>7.9357660477264544E-2</v>
      </c>
      <c r="F121" s="157">
        <v>7.6717207418384378E-2</v>
      </c>
      <c r="G121" s="157">
        <v>7.4106808608905908E-2</v>
      </c>
      <c r="H121" s="157">
        <v>7.165231255932325E-2</v>
      </c>
      <c r="I121" s="157">
        <v>7.030723011562881E-2</v>
      </c>
      <c r="J121" s="157">
        <v>6.716424727658947E-2</v>
      </c>
      <c r="K121" s="157">
        <v>8.4090393254255574E-2</v>
      </c>
      <c r="L121" s="157">
        <v>8.2964749987090233E-2</v>
      </c>
      <c r="M121" s="157">
        <v>0.10284321712620444</v>
      </c>
      <c r="N121" s="157">
        <v>8.9630483212327028E-2</v>
      </c>
      <c r="O121" s="157">
        <v>0.10939692007858738</v>
      </c>
      <c r="P121" s="157">
        <v>0.11413391367945254</v>
      </c>
      <c r="Q121" s="157">
        <v>0.11328255980883276</v>
      </c>
    </row>
    <row r="122" spans="1:17" x14ac:dyDescent="0.25">
      <c r="A122" s="156" t="s">
        <v>146</v>
      </c>
      <c r="B122" s="206">
        <v>46.082998905761862</v>
      </c>
      <c r="C122" s="206">
        <v>55.270172446308884</v>
      </c>
      <c r="D122" s="206">
        <v>44.57246274037432</v>
      </c>
      <c r="E122" s="206">
        <v>39.862296161497135</v>
      </c>
      <c r="F122" s="206">
        <v>38.539678627861079</v>
      </c>
      <c r="G122" s="206">
        <v>37.244043460354604</v>
      </c>
      <c r="H122" s="206">
        <v>36.028361441356807</v>
      </c>
      <c r="I122" s="206">
        <v>35.366455389282201</v>
      </c>
      <c r="J122" s="206">
        <v>33.812004753628273</v>
      </c>
      <c r="K122" s="206">
        <v>42.423063311468589</v>
      </c>
      <c r="L122" s="206">
        <v>41.783875028785147</v>
      </c>
      <c r="M122" s="206">
        <v>51.835640989984682</v>
      </c>
      <c r="N122" s="206">
        <v>45.245477821004634</v>
      </c>
      <c r="O122" s="206">
        <v>55.274779078009097</v>
      </c>
      <c r="P122" s="206">
        <v>57.67780312580765</v>
      </c>
      <c r="Q122" s="206">
        <v>57.221718648171063</v>
      </c>
    </row>
    <row r="123" spans="1:17" x14ac:dyDescent="0.25">
      <c r="A123" s="152" t="s">
        <v>159</v>
      </c>
      <c r="B123" s="151">
        <v>23.940137617331139</v>
      </c>
      <c r="C123" s="151">
        <v>28.468277267937573</v>
      </c>
      <c r="D123" s="151">
        <v>23.04491606027802</v>
      </c>
      <c r="E123" s="151">
        <v>20.821566907209267</v>
      </c>
      <c r="F123" s="151">
        <v>20.091401215606194</v>
      </c>
      <c r="G123" s="151">
        <v>19.363168466963142</v>
      </c>
      <c r="H123" s="151">
        <v>18.671153122005084</v>
      </c>
      <c r="I123" s="151">
        <v>18.30009742657165</v>
      </c>
      <c r="J123" s="151">
        <v>17.390219083594658</v>
      </c>
      <c r="K123" s="151">
        <v>21.60018005189584</v>
      </c>
      <c r="L123" s="151">
        <v>21.506606767868995</v>
      </c>
      <c r="M123" s="151">
        <v>26.695062242080486</v>
      </c>
      <c r="N123" s="151">
        <v>22.957489512333957</v>
      </c>
      <c r="O123" s="151">
        <v>27.891188706256628</v>
      </c>
      <c r="P123" s="151">
        <v>29.048032801968375</v>
      </c>
      <c r="Q123" s="151">
        <v>28.879591146195629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2.1738528032682236</v>
      </c>
      <c r="C125" s="153">
        <v>2.1133498671198434</v>
      </c>
      <c r="D125" s="153">
        <v>1.8854808287102123</v>
      </c>
      <c r="E125" s="153">
        <v>2.113510869001666</v>
      </c>
      <c r="F125" s="153">
        <v>1.9721331886722731</v>
      </c>
      <c r="G125" s="153">
        <v>1.8007065106751217</v>
      </c>
      <c r="H125" s="153">
        <v>1.6224864385476983</v>
      </c>
      <c r="I125" s="153">
        <v>1.5315254136200356</v>
      </c>
      <c r="J125" s="153">
        <v>1.2583798150582779</v>
      </c>
      <c r="K125" s="153">
        <v>1.1213286624196857</v>
      </c>
      <c r="L125" s="153">
        <v>1.5678535751758744</v>
      </c>
      <c r="M125" s="153">
        <v>1.1786647279561486</v>
      </c>
      <c r="N125" s="153">
        <v>1.0339559237357914</v>
      </c>
      <c r="O125" s="153">
        <v>0.95003709680211501</v>
      </c>
      <c r="P125" s="153">
        <v>0.88664394198114438</v>
      </c>
      <c r="Q125" s="153">
        <v>1.0081538986188661</v>
      </c>
    </row>
    <row r="126" spans="1:17" x14ac:dyDescent="0.25">
      <c r="A126" s="154" t="s">
        <v>125</v>
      </c>
      <c r="B126" s="153">
        <v>0.42081475853370098</v>
      </c>
      <c r="C126" s="153">
        <v>0.40262141794049944</v>
      </c>
      <c r="D126" s="153">
        <v>0.43325333424637602</v>
      </c>
      <c r="E126" s="153">
        <v>0.46872083955130966</v>
      </c>
      <c r="F126" s="153">
        <v>0.53484955384383548</v>
      </c>
      <c r="G126" s="153">
        <v>0.51263980859703573</v>
      </c>
      <c r="H126" s="153">
        <v>0.49103369673790603</v>
      </c>
      <c r="I126" s="153">
        <v>0.4153903881171041</v>
      </c>
      <c r="J126" s="153">
        <v>0.44082775141620822</v>
      </c>
      <c r="K126" s="153">
        <v>0.27387243320895965</v>
      </c>
      <c r="L126" s="153">
        <v>0.30891271053502645</v>
      </c>
      <c r="M126" s="153">
        <v>0.23219307911264631</v>
      </c>
      <c r="N126" s="153">
        <v>0.24747866422298823</v>
      </c>
      <c r="O126" s="153">
        <v>0.23961178919024773</v>
      </c>
      <c r="P126" s="153">
        <v>0.32061731994350995</v>
      </c>
      <c r="Q126" s="153">
        <v>0.40205969240790651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21.345470055529216</v>
      </c>
      <c r="C128" s="153">
        <v>25.952305982877231</v>
      </c>
      <c r="D128" s="153">
        <v>20.726181897321432</v>
      </c>
      <c r="E128" s="153">
        <v>18.239335198656292</v>
      </c>
      <c r="F128" s="153">
        <v>17.584418473090086</v>
      </c>
      <c r="G128" s="153">
        <v>17.049822147690985</v>
      </c>
      <c r="H128" s="153">
        <v>16.557632986719479</v>
      </c>
      <c r="I128" s="153">
        <v>16.353181624834509</v>
      </c>
      <c r="J128" s="153">
        <v>15.691011517120174</v>
      </c>
      <c r="K128" s="153">
        <v>20.204978956267194</v>
      </c>
      <c r="L128" s="153">
        <v>19.629840482158095</v>
      </c>
      <c r="M128" s="153">
        <v>25.284204435011691</v>
      </c>
      <c r="N128" s="153">
        <v>21.676054924375176</v>
      </c>
      <c r="O128" s="153">
        <v>26.701539820264266</v>
      </c>
      <c r="P128" s="153">
        <v>27.840771540043722</v>
      </c>
      <c r="Q128" s="153">
        <v>27.469377555168858</v>
      </c>
    </row>
    <row r="129" spans="1:17" x14ac:dyDescent="0.25">
      <c r="A129" s="152" t="s">
        <v>158</v>
      </c>
      <c r="B129" s="151">
        <v>22.142861288430723</v>
      </c>
      <c r="C129" s="151">
        <v>26.801895178371311</v>
      </c>
      <c r="D129" s="151">
        <v>21.527546680096297</v>
      </c>
      <c r="E129" s="151">
        <v>19.040729254287868</v>
      </c>
      <c r="F129" s="151">
        <v>18.448277412254882</v>
      </c>
      <c r="G129" s="151">
        <v>17.880874993391465</v>
      </c>
      <c r="H129" s="151">
        <v>17.357208319351727</v>
      </c>
      <c r="I129" s="151">
        <v>17.066357962710551</v>
      </c>
      <c r="J129" s="151">
        <v>16.421785670033611</v>
      </c>
      <c r="K129" s="151">
        <v>20.822883259572748</v>
      </c>
      <c r="L129" s="151">
        <v>20.277268260916156</v>
      </c>
      <c r="M129" s="151">
        <v>25.1405787479042</v>
      </c>
      <c r="N129" s="151">
        <v>22.287988308670677</v>
      </c>
      <c r="O129" s="151">
        <v>27.383590371752469</v>
      </c>
      <c r="P129" s="151">
        <v>28.629770323839274</v>
      </c>
      <c r="Q129" s="151">
        <v>28.342127501975433</v>
      </c>
    </row>
    <row r="130" spans="1:17" x14ac:dyDescent="0.25">
      <c r="A130" s="156" t="s">
        <v>145</v>
      </c>
      <c r="B130" s="206">
        <v>31.784250930735716</v>
      </c>
      <c r="C130" s="206">
        <v>36.544074739788627</v>
      </c>
      <c r="D130" s="206">
        <v>31.404857305617405</v>
      </c>
      <c r="E130" s="206">
        <v>27.718183048095547</v>
      </c>
      <c r="F130" s="206">
        <v>26.971108698663308</v>
      </c>
      <c r="G130" s="206">
        <v>26.288748176128109</v>
      </c>
      <c r="H130" s="206">
        <v>25.352660495232815</v>
      </c>
      <c r="I130" s="206">
        <v>24.949663092196985</v>
      </c>
      <c r="J130" s="206">
        <v>23.963290981849649</v>
      </c>
      <c r="K130" s="206">
        <v>26.233071059758085</v>
      </c>
      <c r="L130" s="206">
        <v>25.10537960477037</v>
      </c>
      <c r="M130" s="206">
        <v>30.222990548773325</v>
      </c>
      <c r="N130" s="206">
        <v>27.093487001145903</v>
      </c>
      <c r="O130" s="206">
        <v>34.265104400255694</v>
      </c>
      <c r="P130" s="206">
        <v>36.034927600118365</v>
      </c>
      <c r="Q130" s="206">
        <v>35.896644540282267</v>
      </c>
    </row>
    <row r="131" spans="1:17" x14ac:dyDescent="0.25">
      <c r="A131" s="152" t="s">
        <v>157</v>
      </c>
      <c r="B131" s="151">
        <v>6.0881814225358024</v>
      </c>
      <c r="C131" s="151">
        <v>13.616042391112877</v>
      </c>
      <c r="D131" s="151">
        <v>3.1014294168892937</v>
      </c>
      <c r="E131" s="151">
        <v>4.4380404070384341</v>
      </c>
      <c r="F131" s="151">
        <v>3.5755688083497215</v>
      </c>
      <c r="G131" s="151">
        <v>2.5022143580246703</v>
      </c>
      <c r="H131" s="151">
        <v>2.6997500455941981</v>
      </c>
      <c r="I131" s="151">
        <v>2.3593723560627278</v>
      </c>
      <c r="J131" s="151">
        <v>1.7462522121620698</v>
      </c>
      <c r="K131" s="151">
        <v>17.770844478434906</v>
      </c>
      <c r="L131" s="151">
        <v>20.662701693035107</v>
      </c>
      <c r="M131" s="151">
        <v>29.470495931267003</v>
      </c>
      <c r="N131" s="151">
        <v>22.554099889475864</v>
      </c>
      <c r="O131" s="151">
        <v>22.651665183973968</v>
      </c>
      <c r="P131" s="151">
        <v>22.440335421464567</v>
      </c>
      <c r="Q131" s="151">
        <v>21.693372546746797</v>
      </c>
    </row>
    <row r="132" spans="1:17" x14ac:dyDescent="0.25">
      <c r="A132" s="154" t="s">
        <v>30</v>
      </c>
      <c r="B132" s="205">
        <v>1.3931081578623861</v>
      </c>
      <c r="C132" s="205">
        <v>1.3543350018344267</v>
      </c>
      <c r="D132" s="205">
        <v>1.2083056957767864</v>
      </c>
      <c r="E132" s="205">
        <v>1.3544381794896303</v>
      </c>
      <c r="F132" s="205">
        <v>1.2638366449651068</v>
      </c>
      <c r="G132" s="205">
        <v>1.1539782850825797</v>
      </c>
      <c r="H132" s="205">
        <v>1.0397663954816527</v>
      </c>
      <c r="I132" s="205">
        <v>0.98147424907517145</v>
      </c>
      <c r="J132" s="205">
        <v>0.80642957214557276</v>
      </c>
      <c r="K132" s="205">
        <v>0.71860068212219053</v>
      </c>
      <c r="L132" s="205">
        <v>1.0047550609808786</v>
      </c>
      <c r="M132" s="205">
        <v>0.75534435700141533</v>
      </c>
      <c r="N132" s="205">
        <v>0.66260808002313598</v>
      </c>
      <c r="O132" s="205">
        <v>0.60882890867179906</v>
      </c>
      <c r="P132" s="205">
        <v>0.56820356320178644</v>
      </c>
      <c r="Q132" s="205">
        <v>0.64607291645285303</v>
      </c>
    </row>
    <row r="133" spans="1:17" x14ac:dyDescent="0.25">
      <c r="A133" s="154" t="s">
        <v>125</v>
      </c>
      <c r="B133" s="205">
        <v>9.0771398934147401E-2</v>
      </c>
      <c r="C133" s="205">
        <v>0.18732079737353452</v>
      </c>
      <c r="D133" s="205">
        <v>3.8762951625912895E-2</v>
      </c>
      <c r="E133" s="205">
        <v>7.7258087210510681E-2</v>
      </c>
      <c r="F133" s="205">
        <v>6.8238347948425954E-2</v>
      </c>
      <c r="G133" s="205">
        <v>3.9354361825631776E-2</v>
      </c>
      <c r="H133" s="205">
        <v>4.7810654250760795E-2</v>
      </c>
      <c r="I133" s="205">
        <v>3.4133236211485618E-2</v>
      </c>
      <c r="J133" s="205">
        <v>2.5682124290474992E-2</v>
      </c>
      <c r="K133" s="205">
        <v>0.22804694518016194</v>
      </c>
      <c r="L133" s="205">
        <v>0.30456215185441821</v>
      </c>
      <c r="M133" s="205">
        <v>0.26130097156247772</v>
      </c>
      <c r="N133" s="205">
        <v>0.24711696811819775</v>
      </c>
      <c r="O133" s="205">
        <v>0.19604668409569112</v>
      </c>
      <c r="P133" s="205">
        <v>0.24901414957594739</v>
      </c>
      <c r="Q133" s="205">
        <v>0.30361802802647964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4.6043018657392691</v>
      </c>
      <c r="C135" s="205">
        <v>12.074386591904917</v>
      </c>
      <c r="D135" s="205">
        <v>1.8543607694865945</v>
      </c>
      <c r="E135" s="205">
        <v>3.0063441403382929</v>
      </c>
      <c r="F135" s="205">
        <v>2.2434938154361888</v>
      </c>
      <c r="G135" s="205">
        <v>1.3088817111164588</v>
      </c>
      <c r="H135" s="205">
        <v>1.6121729958617845</v>
      </c>
      <c r="I135" s="205">
        <v>1.3437648707760708</v>
      </c>
      <c r="J135" s="205">
        <v>0.91414051572602195</v>
      </c>
      <c r="K135" s="205">
        <v>16.824196851132555</v>
      </c>
      <c r="L135" s="205">
        <v>19.353384480199811</v>
      </c>
      <c r="M135" s="205">
        <v>28.45385060270311</v>
      </c>
      <c r="N135" s="205">
        <v>21.644374841334532</v>
      </c>
      <c r="O135" s="205">
        <v>21.846789591206477</v>
      </c>
      <c r="P135" s="205">
        <v>21.623117708686834</v>
      </c>
      <c r="Q135" s="205">
        <v>20.743681602267465</v>
      </c>
    </row>
    <row r="136" spans="1:17" x14ac:dyDescent="0.25">
      <c r="A136" s="152" t="s">
        <v>156</v>
      </c>
      <c r="B136" s="151">
        <v>25.696069508199912</v>
      </c>
      <c r="C136" s="151">
        <v>22.92803234867575</v>
      </c>
      <c r="D136" s="151">
        <v>28.303427888728113</v>
      </c>
      <c r="E136" s="151">
        <v>23.280142641057115</v>
      </c>
      <c r="F136" s="151">
        <v>23.395539890313586</v>
      </c>
      <c r="G136" s="151">
        <v>23.78653381810344</v>
      </c>
      <c r="H136" s="151">
        <v>22.652910449638618</v>
      </c>
      <c r="I136" s="151">
        <v>22.590290736134257</v>
      </c>
      <c r="J136" s="151">
        <v>22.21703876968758</v>
      </c>
      <c r="K136" s="151">
        <v>8.4622265813231792</v>
      </c>
      <c r="L136" s="151">
        <v>4.4426779117352622</v>
      </c>
      <c r="M136" s="151">
        <v>0.75249461750632118</v>
      </c>
      <c r="N136" s="151">
        <v>4.5393871116700391</v>
      </c>
      <c r="O136" s="151">
        <v>11.613439216281728</v>
      </c>
      <c r="P136" s="151">
        <v>13.5945921786538</v>
      </c>
      <c r="Q136" s="151">
        <v>14.20327199353547</v>
      </c>
    </row>
    <row r="137" spans="1:17" x14ac:dyDescent="0.25">
      <c r="A137" s="156" t="s">
        <v>144</v>
      </c>
      <c r="B137" s="204">
        <v>16.824612670409557</v>
      </c>
      <c r="C137" s="204">
        <v>19.864755473754911</v>
      </c>
      <c r="D137" s="204">
        <v>16.523194192155923</v>
      </c>
      <c r="E137" s="204">
        <v>14.786896573554099</v>
      </c>
      <c r="F137" s="204">
        <v>14.384336525315383</v>
      </c>
      <c r="G137" s="204">
        <v>13.946733091686582</v>
      </c>
      <c r="H137" s="204">
        <v>13.414142125684332</v>
      </c>
      <c r="I137" s="204">
        <v>13.2331772974205</v>
      </c>
      <c r="J137" s="204">
        <v>12.782324035458263</v>
      </c>
      <c r="K137" s="204">
        <v>15.25973450131483</v>
      </c>
      <c r="L137" s="204">
        <v>15.537771328504878</v>
      </c>
      <c r="M137" s="204">
        <v>18.853080567178882</v>
      </c>
      <c r="N137" s="204">
        <v>16.703525054386102</v>
      </c>
      <c r="O137" s="204">
        <v>20.63059772409968</v>
      </c>
      <c r="P137" s="204">
        <v>21.491087459178974</v>
      </c>
      <c r="Q137" s="204">
        <v>21.238900165636821</v>
      </c>
    </row>
    <row r="138" spans="1:17" x14ac:dyDescent="0.25">
      <c r="A138" s="152" t="s">
        <v>155</v>
      </c>
      <c r="B138" s="151">
        <v>6.0046825231245524</v>
      </c>
      <c r="C138" s="151">
        <v>7.4940634130210881</v>
      </c>
      <c r="D138" s="151">
        <v>5.6883139905269164</v>
      </c>
      <c r="E138" s="151">
        <v>5.1864040057165202</v>
      </c>
      <c r="F138" s="151">
        <v>4.9828844034641504</v>
      </c>
      <c r="G138" s="151">
        <v>4.7333664327918887</v>
      </c>
      <c r="H138" s="151">
        <v>4.5857952556719637</v>
      </c>
      <c r="I138" s="151">
        <v>4.4751931488905612</v>
      </c>
      <c r="J138" s="151">
        <v>3.543374846099244</v>
      </c>
      <c r="K138" s="151">
        <v>6.0912077016158452</v>
      </c>
      <c r="L138" s="151">
        <v>6.1356209683154432</v>
      </c>
      <c r="M138" s="151">
        <v>7.7916403425221397</v>
      </c>
      <c r="N138" s="151">
        <v>6.6344560443597596</v>
      </c>
      <c r="O138" s="151">
        <v>7.7414038802078187</v>
      </c>
      <c r="P138" s="151">
        <v>8.0007289645283084</v>
      </c>
      <c r="Q138" s="151">
        <v>7.9020633446127162</v>
      </c>
    </row>
    <row r="139" spans="1:17" x14ac:dyDescent="0.25">
      <c r="A139" s="154" t="s">
        <v>30</v>
      </c>
      <c r="B139" s="153">
        <v>0.36222952111794293</v>
      </c>
      <c r="C139" s="153">
        <v>0.3521479049412134</v>
      </c>
      <c r="D139" s="153">
        <v>0.31417804215352446</v>
      </c>
      <c r="E139" s="153">
        <v>0.35217473271651822</v>
      </c>
      <c r="F139" s="153">
        <v>0.3286169419748961</v>
      </c>
      <c r="G139" s="153">
        <v>0.30005208082864365</v>
      </c>
      <c r="H139" s="153">
        <v>0.27035523507935183</v>
      </c>
      <c r="I139" s="153">
        <v>0.2551983815654395</v>
      </c>
      <c r="J139" s="153">
        <v>0.20968407663469676</v>
      </c>
      <c r="K139" s="153">
        <v>0.18684721605503724</v>
      </c>
      <c r="L139" s="153">
        <v>0.26125175028648784</v>
      </c>
      <c r="M139" s="153">
        <v>0.19640113595744965</v>
      </c>
      <c r="N139" s="153">
        <v>0.17228827938524593</v>
      </c>
      <c r="O139" s="153">
        <v>0.15830486871122754</v>
      </c>
      <c r="P139" s="153">
        <v>0.14774165482736532</v>
      </c>
      <c r="Q139" s="153">
        <v>0.16798888285392322</v>
      </c>
    </row>
    <row r="140" spans="1:17" x14ac:dyDescent="0.25">
      <c r="A140" s="154" t="s">
        <v>125</v>
      </c>
      <c r="B140" s="153">
        <v>0.10908740365480687</v>
      </c>
      <c r="C140" s="153">
        <v>0.10910628228803775</v>
      </c>
      <c r="D140" s="153">
        <v>0.11003896336762306</v>
      </c>
      <c r="E140" s="153">
        <v>0.12111915844149751</v>
      </c>
      <c r="F140" s="153">
        <v>0.13738595132800457</v>
      </c>
      <c r="G140" s="153">
        <v>0.12940631139856895</v>
      </c>
      <c r="H140" s="153">
        <v>0.12429279695041646</v>
      </c>
      <c r="I140" s="153">
        <v>0.10453753980347286</v>
      </c>
      <c r="J140" s="153">
        <v>9.109831689721265E-2</v>
      </c>
      <c r="K140" s="153">
        <v>7.8961536561291387E-2</v>
      </c>
      <c r="L140" s="153">
        <v>9.1012075844835769E-2</v>
      </c>
      <c r="M140" s="153">
        <v>6.9114849656702115E-2</v>
      </c>
      <c r="N140" s="153">
        <v>7.2946664368579314E-2</v>
      </c>
      <c r="O140" s="153">
        <v>6.7443290772835937E-2</v>
      </c>
      <c r="P140" s="153">
        <v>8.9406234802719628E-2</v>
      </c>
      <c r="Q140" s="153">
        <v>0.11156796728970032</v>
      </c>
    </row>
    <row r="141" spans="1:17" x14ac:dyDescent="0.25">
      <c r="A141" s="154" t="s">
        <v>26</v>
      </c>
      <c r="B141" s="153">
        <v>5.5333655983518026</v>
      </c>
      <c r="C141" s="153">
        <v>7.0328092257918371</v>
      </c>
      <c r="D141" s="153">
        <v>5.2640969850057688</v>
      </c>
      <c r="E141" s="153">
        <v>4.7131101145585044</v>
      </c>
      <c r="F141" s="153">
        <v>4.5168815101612498</v>
      </c>
      <c r="G141" s="153">
        <v>4.3039080405646759</v>
      </c>
      <c r="H141" s="153">
        <v>4.1911472236421954</v>
      </c>
      <c r="I141" s="153">
        <v>4.1154572275216488</v>
      </c>
      <c r="J141" s="153">
        <v>3.2425924525673344</v>
      </c>
      <c r="K141" s="153">
        <v>5.825398948999517</v>
      </c>
      <c r="L141" s="153">
        <v>5.7833571421841192</v>
      </c>
      <c r="M141" s="153">
        <v>7.5261243569079879</v>
      </c>
      <c r="N141" s="153">
        <v>6.3892211006059343</v>
      </c>
      <c r="O141" s="153">
        <v>7.5156557207237551</v>
      </c>
      <c r="P141" s="153">
        <v>7.763581074898223</v>
      </c>
      <c r="Q141" s="153">
        <v>7.6225064944690928</v>
      </c>
    </row>
    <row r="142" spans="1:17" x14ac:dyDescent="0.25">
      <c r="A142" s="152" t="s">
        <v>154</v>
      </c>
      <c r="B142" s="151">
        <v>9.6363091819307307</v>
      </c>
      <c r="C142" s="151">
        <v>11.323284245492291</v>
      </c>
      <c r="D142" s="151">
        <v>9.5461182989557383</v>
      </c>
      <c r="E142" s="151">
        <v>8.5634832561706933</v>
      </c>
      <c r="F142" s="151">
        <v>8.3620936013004457</v>
      </c>
      <c r="G142" s="151">
        <v>8.1090038601409624</v>
      </c>
      <c r="H142" s="151">
        <v>7.7710395618608779</v>
      </c>
      <c r="I142" s="151">
        <v>7.6878599993876948</v>
      </c>
      <c r="J142" s="151">
        <v>7.3058815885440369</v>
      </c>
      <c r="K142" s="151">
        <v>8.7957076459006434</v>
      </c>
      <c r="L142" s="151">
        <v>9.195375496046287</v>
      </c>
      <c r="M142" s="151">
        <v>11.025863181940803</v>
      </c>
      <c r="N142" s="151">
        <v>9.8455688699088917</v>
      </c>
      <c r="O142" s="151">
        <v>12.169781472126191</v>
      </c>
      <c r="P142" s="151">
        <v>12.64679166207161</v>
      </c>
      <c r="Q142" s="151">
        <v>12.454444477291425</v>
      </c>
    </row>
    <row r="143" spans="1:17" x14ac:dyDescent="0.25">
      <c r="A143" s="150" t="s">
        <v>33</v>
      </c>
      <c r="B143" s="87">
        <v>1.3959901254216651</v>
      </c>
      <c r="C143" s="87">
        <v>1.8028217037296483</v>
      </c>
      <c r="D143" s="87">
        <v>0.32777026851518209</v>
      </c>
      <c r="E143" s="87">
        <v>0.28255065666044271</v>
      </c>
      <c r="F143" s="87">
        <v>0.23638121827921679</v>
      </c>
      <c r="G143" s="87">
        <v>0.26118320648281512</v>
      </c>
      <c r="H143" s="87">
        <v>0.45269825145820997</v>
      </c>
      <c r="I143" s="87">
        <v>0.43053728748500464</v>
      </c>
      <c r="J143" s="87">
        <v>0.4091558035524544</v>
      </c>
      <c r="K143" s="87">
        <v>1.0548867742766888</v>
      </c>
      <c r="L143" s="87">
        <v>1.3645781564219186</v>
      </c>
      <c r="M143" s="87">
        <v>1.2510429506945224</v>
      </c>
      <c r="N143" s="87">
        <v>0.86155668146459519</v>
      </c>
      <c r="O143" s="87">
        <v>0.21568492069191339</v>
      </c>
      <c r="P143" s="87">
        <v>0.22185256938781078</v>
      </c>
      <c r="Q143" s="87">
        <v>0.45145646769198811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6.2585381064185569E-2</v>
      </c>
      <c r="C146" s="87">
        <v>5.699780596268101E-2</v>
      </c>
      <c r="D146" s="87">
        <v>7.5988744933291635E-2</v>
      </c>
      <c r="E146" s="87">
        <v>7.9704541112895141E-2</v>
      </c>
      <c r="F146" s="87">
        <v>9.5905222224295331E-2</v>
      </c>
      <c r="G146" s="87">
        <v>9.7715922201923336E-2</v>
      </c>
      <c r="H146" s="87">
        <v>8.7723191305705911E-2</v>
      </c>
      <c r="I146" s="87">
        <v>8.0760724590220836E-2</v>
      </c>
      <c r="J146" s="87">
        <v>7.7458914770066625E-2</v>
      </c>
      <c r="K146" s="87">
        <v>5.4779622852679739E-2</v>
      </c>
      <c r="L146" s="87">
        <v>0.12268037130851973</v>
      </c>
      <c r="M146" s="87">
        <v>6.4420437742715775E-2</v>
      </c>
      <c r="N146" s="87">
        <v>8.7376680347321933E-2</v>
      </c>
      <c r="O146" s="87">
        <v>9.2711093436602776E-2</v>
      </c>
      <c r="P146" s="87">
        <v>0.1186163994123947</v>
      </c>
      <c r="Q146" s="87">
        <v>0.14223402468315016</v>
      </c>
    </row>
    <row r="147" spans="1:17" x14ac:dyDescent="0.25">
      <c r="A147" s="150" t="s">
        <v>29</v>
      </c>
      <c r="B147" s="87">
        <v>3.048782589150083</v>
      </c>
      <c r="C147" s="87">
        <v>4.7224549706135495</v>
      </c>
      <c r="D147" s="87">
        <v>2.8438850650827101</v>
      </c>
      <c r="E147" s="87">
        <v>2.5384429597709528</v>
      </c>
      <c r="F147" s="87">
        <v>2.0569487553924932</v>
      </c>
      <c r="G147" s="87">
        <v>1.7264866094570008</v>
      </c>
      <c r="H147" s="87">
        <v>1.8303618718268606</v>
      </c>
      <c r="I147" s="87">
        <v>1.4887464692100114</v>
      </c>
      <c r="J147" s="87">
        <v>1.6551415597651384</v>
      </c>
      <c r="K147" s="87">
        <v>3.4630708324704744</v>
      </c>
      <c r="L147" s="87">
        <v>0</v>
      </c>
      <c r="M147" s="87">
        <v>2.7641792196403245</v>
      </c>
      <c r="N147" s="87">
        <v>1.3074533254219554</v>
      </c>
      <c r="O147" s="87">
        <v>1.7181077534613052</v>
      </c>
      <c r="P147" s="87">
        <v>2.0885567938604894</v>
      </c>
      <c r="Q147" s="87">
        <v>2.2884792141901737</v>
      </c>
    </row>
    <row r="148" spans="1:17" x14ac:dyDescent="0.25">
      <c r="A148" s="150" t="s">
        <v>28</v>
      </c>
      <c r="B148" s="87">
        <v>0.11101963843312877</v>
      </c>
      <c r="C148" s="87">
        <v>0.16821649021115853</v>
      </c>
      <c r="D148" s="87">
        <v>0.1075031158314949</v>
      </c>
      <c r="E148" s="87">
        <v>4.4112708333313953E-2</v>
      </c>
      <c r="F148" s="87">
        <v>0</v>
      </c>
      <c r="G148" s="87">
        <v>4.1912626664434662E-2</v>
      </c>
      <c r="H148" s="87">
        <v>3.8912568385062594E-2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5.0179314478616686</v>
      </c>
      <c r="C149" s="87">
        <v>4.5727932749752531</v>
      </c>
      <c r="D149" s="87">
        <v>6.1909711045930598</v>
      </c>
      <c r="E149" s="87">
        <v>5.6186723902930886</v>
      </c>
      <c r="F149" s="87">
        <v>5.9521187024614779</v>
      </c>
      <c r="G149" s="87">
        <v>5.9609092539164692</v>
      </c>
      <c r="H149" s="87">
        <v>5.3418085834863209</v>
      </c>
      <c r="I149" s="87">
        <v>5.6629623512249294</v>
      </c>
      <c r="J149" s="87">
        <v>5.1208528993714131</v>
      </c>
      <c r="K149" s="87">
        <v>4.1568541496395772</v>
      </c>
      <c r="L149" s="87">
        <v>7.6608546716056454</v>
      </c>
      <c r="M149" s="87">
        <v>6.79398606329217</v>
      </c>
      <c r="N149" s="87">
        <v>7.4641180455829383</v>
      </c>
      <c r="O149" s="87">
        <v>10.023754461631691</v>
      </c>
      <c r="P149" s="87">
        <v>10.069211363046344</v>
      </c>
      <c r="Q149" s="87">
        <v>9.5566387818791654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2.073970294296397E-2</v>
      </c>
      <c r="G152" s="87">
        <v>2.0796241418318394E-2</v>
      </c>
      <c r="H152" s="87">
        <v>1.9535095398718075E-2</v>
      </c>
      <c r="I152" s="87">
        <v>2.4853166877528116E-2</v>
      </c>
      <c r="J152" s="87">
        <v>4.3272411084964109E-2</v>
      </c>
      <c r="K152" s="87">
        <v>6.611626666122418E-2</v>
      </c>
      <c r="L152" s="87">
        <v>4.7262296710202975E-2</v>
      </c>
      <c r="M152" s="87">
        <v>0.15223451057107026</v>
      </c>
      <c r="N152" s="87">
        <v>0.12506413709208175</v>
      </c>
      <c r="O152" s="87">
        <v>0.11952324290467894</v>
      </c>
      <c r="P152" s="87">
        <v>0.14855453636457108</v>
      </c>
      <c r="Q152" s="87">
        <v>1.5635988846946842E-2</v>
      </c>
    </row>
    <row r="153" spans="1:17" x14ac:dyDescent="0.25">
      <c r="A153" s="149" t="s">
        <v>153</v>
      </c>
      <c r="B153" s="148">
        <v>1.1836209653542735</v>
      </c>
      <c r="C153" s="148">
        <v>1.0474078152415351</v>
      </c>
      <c r="D153" s="148">
        <v>1.2887619026732684</v>
      </c>
      <c r="E153" s="148">
        <v>1.0370093116668853</v>
      </c>
      <c r="F153" s="148">
        <v>1.0393585205507878</v>
      </c>
      <c r="G153" s="148">
        <v>1.1043627987537306</v>
      </c>
      <c r="H153" s="148">
        <v>1.0573073081514899</v>
      </c>
      <c r="I153" s="148">
        <v>1.0701241491422446</v>
      </c>
      <c r="J153" s="148">
        <v>1.9330676008149836</v>
      </c>
      <c r="K153" s="148">
        <v>0.37281915379834085</v>
      </c>
      <c r="L153" s="148">
        <v>0.20677486414314805</v>
      </c>
      <c r="M153" s="148">
        <v>3.5577042715938645E-2</v>
      </c>
      <c r="N153" s="148">
        <v>0.22350014011745195</v>
      </c>
      <c r="O153" s="148">
        <v>0.7194123717656703</v>
      </c>
      <c r="P153" s="148">
        <v>0.84356683257905396</v>
      </c>
      <c r="Q153" s="148">
        <v>0.88239234373267827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129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1</v>
      </c>
      <c r="C158" s="77">
        <f t="shared" si="0"/>
        <v>1</v>
      </c>
      <c r="D158" s="77">
        <f t="shared" si="0"/>
        <v>1</v>
      </c>
      <c r="E158" s="77">
        <f t="shared" si="0"/>
        <v>1</v>
      </c>
      <c r="F158" s="77">
        <f t="shared" si="0"/>
        <v>0.99999999999999989</v>
      </c>
      <c r="G158" s="77">
        <f t="shared" si="0"/>
        <v>1</v>
      </c>
      <c r="H158" s="77">
        <f t="shared" si="0"/>
        <v>1</v>
      </c>
      <c r="I158" s="77">
        <f t="shared" si="0"/>
        <v>1</v>
      </c>
      <c r="J158" s="77">
        <f t="shared" si="0"/>
        <v>1</v>
      </c>
      <c r="K158" s="77">
        <f t="shared" si="0"/>
        <v>1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IF(B$6=0,0,B$6/B$5)</f>
        <v>1.5373483034170539E-3</v>
      </c>
      <c r="C159" s="203">
        <f t="shared" si="1"/>
        <v>1.549715235659442E-3</v>
      </c>
      <c r="D159" s="203">
        <f t="shared" si="1"/>
        <v>1.5212946099920023E-3</v>
      </c>
      <c r="E159" s="203">
        <f t="shared" si="1"/>
        <v>1.5204305505990821E-3</v>
      </c>
      <c r="F159" s="203">
        <f t="shared" si="1"/>
        <v>1.5139324941656227E-3</v>
      </c>
      <c r="G159" s="203">
        <f t="shared" si="1"/>
        <v>1.5113896547680197E-3</v>
      </c>
      <c r="H159" s="203">
        <f t="shared" si="1"/>
        <v>1.5172104015523324E-3</v>
      </c>
      <c r="I159" s="203">
        <f t="shared" si="1"/>
        <v>1.5118683891325853E-3</v>
      </c>
      <c r="J159" s="203">
        <f t="shared" si="1"/>
        <v>1.515374911549309E-3</v>
      </c>
      <c r="K159" s="203">
        <f t="shared" si="1"/>
        <v>1.5409997945157604E-3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1.9975468722644471E-4</v>
      </c>
      <c r="C160" s="202">
        <f t="shared" si="2"/>
        <v>2.0136157922127633E-4</v>
      </c>
      <c r="D160" s="202">
        <f t="shared" si="2"/>
        <v>1.9766875751108833E-4</v>
      </c>
      <c r="E160" s="202">
        <f t="shared" si="2"/>
        <v>1.9755648632739222E-4</v>
      </c>
      <c r="F160" s="202">
        <f t="shared" si="2"/>
        <v>1.9671216417374592E-4</v>
      </c>
      <c r="G160" s="202">
        <f t="shared" si="2"/>
        <v>1.963817614358587E-4</v>
      </c>
      <c r="H160" s="202">
        <f t="shared" si="2"/>
        <v>1.9713807765303623E-4</v>
      </c>
      <c r="I160" s="202">
        <f t="shared" si="2"/>
        <v>1.9644396557856719E-4</v>
      </c>
      <c r="J160" s="202">
        <f t="shared" si="2"/>
        <v>1.9689958405295474E-4</v>
      </c>
      <c r="K160" s="202">
        <f t="shared" si="2"/>
        <v>2.0022914214385738E-4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2.7841899617844133E-2</v>
      </c>
      <c r="C161" s="202">
        <f t="shared" si="3"/>
        <v>2.8065868958629118E-2</v>
      </c>
      <c r="D161" s="202">
        <f t="shared" si="3"/>
        <v>2.7551161780593802E-2</v>
      </c>
      <c r="E161" s="202">
        <f t="shared" si="3"/>
        <v>2.7535513371688636E-2</v>
      </c>
      <c r="F161" s="202">
        <f t="shared" si="3"/>
        <v>2.7417831363955352E-2</v>
      </c>
      <c r="G161" s="202">
        <f t="shared" si="3"/>
        <v>2.737177967931434E-2</v>
      </c>
      <c r="H161" s="202">
        <f t="shared" si="3"/>
        <v>2.7477195379393169E-2</v>
      </c>
      <c r="I161" s="202">
        <f t="shared" si="3"/>
        <v>2.7380449721159921E-2</v>
      </c>
      <c r="J161" s="202">
        <f t="shared" si="3"/>
        <v>2.7443954032393181E-2</v>
      </c>
      <c r="K161" s="202">
        <f t="shared" si="3"/>
        <v>2.790802936111679E-2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5.0833520153078084E-4</v>
      </c>
      <c r="C162" s="202">
        <f t="shared" si="4"/>
        <v>5.1242441604370463E-4</v>
      </c>
      <c r="D162" s="202">
        <f t="shared" si="4"/>
        <v>5.0302693308933632E-4</v>
      </c>
      <c r="E162" s="202">
        <f t="shared" si="4"/>
        <v>5.0274122567699631E-4</v>
      </c>
      <c r="F162" s="202">
        <f t="shared" si="4"/>
        <v>5.0059259688590247E-4</v>
      </c>
      <c r="G162" s="202">
        <f t="shared" si="4"/>
        <v>4.9975178886941857E-4</v>
      </c>
      <c r="H162" s="202">
        <f t="shared" si="4"/>
        <v>5.0167646038535706E-4</v>
      </c>
      <c r="I162" s="202">
        <f t="shared" si="4"/>
        <v>4.9991008580782255E-4</v>
      </c>
      <c r="J162" s="202">
        <f t="shared" si="4"/>
        <v>5.0106954250050257E-4</v>
      </c>
      <c r="K162" s="202">
        <f t="shared" si="4"/>
        <v>5.0954259315402122E-4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1.6067930293108968E-3</v>
      </c>
      <c r="C163" s="201">
        <f t="shared" si="5"/>
        <v>1.6197185976267181E-3</v>
      </c>
      <c r="D163" s="201">
        <f t="shared" si="5"/>
        <v>1.5900141623275772E-3</v>
      </c>
      <c r="E163" s="201">
        <f t="shared" si="5"/>
        <v>1.5891110718526545E-3</v>
      </c>
      <c r="F163" s="201">
        <f t="shared" si="5"/>
        <v>1.5823194867849474E-3</v>
      </c>
      <c r="G163" s="201">
        <f t="shared" si="5"/>
        <v>1.5796617828608304E-3</v>
      </c>
      <c r="H163" s="201">
        <f t="shared" si="5"/>
        <v>1.5857454630116652E-3</v>
      </c>
      <c r="I163" s="201">
        <f t="shared" si="5"/>
        <v>1.5801621424983746E-3</v>
      </c>
      <c r="J163" s="201">
        <f t="shared" si="5"/>
        <v>1.5838270606979724E-3</v>
      </c>
      <c r="K163" s="201">
        <f t="shared" si="5"/>
        <v>1.6106094646827327E-3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IF(B$15=0,0,B$15/B$5)</f>
        <v>0.42390030366321824</v>
      </c>
      <c r="C164" s="200">
        <f t="shared" si="6"/>
        <v>0.41926596940492339</v>
      </c>
      <c r="D164" s="200">
        <f t="shared" si="6"/>
        <v>0.42991619992218538</v>
      </c>
      <c r="E164" s="200">
        <f t="shared" si="6"/>
        <v>0.4302399940505372</v>
      </c>
      <c r="F164" s="200">
        <f t="shared" si="6"/>
        <v>0.43267504948317703</v>
      </c>
      <c r="G164" s="200">
        <f t="shared" si="6"/>
        <v>0.43362794285258238</v>
      </c>
      <c r="H164" s="200">
        <f t="shared" si="6"/>
        <v>0.43144669970329569</v>
      </c>
      <c r="I164" s="200">
        <f t="shared" si="6"/>
        <v>0.43344854386964549</v>
      </c>
      <c r="J164" s="200">
        <f t="shared" si="6"/>
        <v>0.43213452381642642</v>
      </c>
      <c r="K164" s="200">
        <f t="shared" si="6"/>
        <v>0.42253195863140897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IF(B$26=0,0,B$26/B$5)</f>
        <v>0.54440556549745245</v>
      </c>
      <c r="C165" s="71">
        <f t="shared" si="7"/>
        <v>0.54878494180789628</v>
      </c>
      <c r="D165" s="71">
        <f t="shared" si="7"/>
        <v>0.53872063383430091</v>
      </c>
      <c r="E165" s="71">
        <f t="shared" si="7"/>
        <v>0.53841465324331805</v>
      </c>
      <c r="F165" s="71">
        <f t="shared" si="7"/>
        <v>0.53611356241085728</v>
      </c>
      <c r="G165" s="71">
        <f t="shared" si="7"/>
        <v>0.53521309248016913</v>
      </c>
      <c r="H165" s="71">
        <f t="shared" si="7"/>
        <v>0.53727433451470874</v>
      </c>
      <c r="I165" s="71">
        <f t="shared" si="7"/>
        <v>0.53538262182617724</v>
      </c>
      <c r="J165" s="71">
        <f t="shared" si="7"/>
        <v>0.53662435105237971</v>
      </c>
      <c r="K165" s="71">
        <f t="shared" si="7"/>
        <v>0.54569863101297789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0.99999999999999978</v>
      </c>
      <c r="C167" s="77">
        <f t="shared" si="8"/>
        <v>0.99999999999999967</v>
      </c>
      <c r="D167" s="77">
        <f t="shared" si="8"/>
        <v>1</v>
      </c>
      <c r="E167" s="77">
        <f t="shared" si="8"/>
        <v>1</v>
      </c>
      <c r="F167" s="77">
        <f t="shared" si="8"/>
        <v>1</v>
      </c>
      <c r="G167" s="77">
        <f t="shared" si="8"/>
        <v>1.0000000000000002</v>
      </c>
      <c r="H167" s="77">
        <f t="shared" si="8"/>
        <v>0.99999999999999989</v>
      </c>
      <c r="I167" s="77">
        <f t="shared" si="8"/>
        <v>0.99999999999999989</v>
      </c>
      <c r="J167" s="77">
        <f t="shared" si="8"/>
        <v>0.99999999999999989</v>
      </c>
      <c r="K167" s="77">
        <f t="shared" si="8"/>
        <v>1.0000000000000002</v>
      </c>
      <c r="L167" s="77">
        <f t="shared" si="8"/>
        <v>0.99999999999999967</v>
      </c>
      <c r="M167" s="77">
        <f t="shared" si="8"/>
        <v>1.0000000000000002</v>
      </c>
      <c r="N167" s="77">
        <f t="shared" si="8"/>
        <v>1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9.3626183898743614E-4</v>
      </c>
      <c r="C168" s="203">
        <f t="shared" si="9"/>
        <v>9.407444316245823E-4</v>
      </c>
      <c r="D168" s="203">
        <f t="shared" si="9"/>
        <v>9.3332526391938942E-4</v>
      </c>
      <c r="E168" s="203">
        <f t="shared" si="9"/>
        <v>9.3481116332883843E-4</v>
      </c>
      <c r="F168" s="203">
        <f t="shared" si="9"/>
        <v>9.3385944069942605E-4</v>
      </c>
      <c r="G168" s="203">
        <f t="shared" si="9"/>
        <v>9.3275411198984854E-4</v>
      </c>
      <c r="H168" s="203">
        <f t="shared" si="9"/>
        <v>9.3328951179031663E-4</v>
      </c>
      <c r="I168" s="203">
        <f t="shared" si="9"/>
        <v>9.3267591902085713E-4</v>
      </c>
      <c r="J168" s="203">
        <f t="shared" si="9"/>
        <v>9.304455722349786E-4</v>
      </c>
      <c r="K168" s="203">
        <f t="shared" si="9"/>
        <v>9.4622320829394519E-4</v>
      </c>
      <c r="L168" s="203">
        <f t="shared" si="9"/>
        <v>9.4688888825483102E-4</v>
      </c>
      <c r="M168" s="203">
        <f t="shared" si="9"/>
        <v>9.5050164691970267E-4</v>
      </c>
      <c r="N168" s="203">
        <f t="shared" si="9"/>
        <v>9.4723629828478712E-4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1.1331268378686337E-4</v>
      </c>
      <c r="C169" s="202">
        <f t="shared" si="10"/>
        <v>1.1385519719591949E-4</v>
      </c>
      <c r="D169" s="202">
        <f t="shared" si="10"/>
        <v>1.1295727978742037E-4</v>
      </c>
      <c r="E169" s="202">
        <f t="shared" si="10"/>
        <v>1.1313711329436334E-4</v>
      </c>
      <c r="F169" s="202">
        <f t="shared" si="10"/>
        <v>1.1302192944208112E-4</v>
      </c>
      <c r="G169" s="202">
        <f t="shared" si="10"/>
        <v>1.1288815515231157E-4</v>
      </c>
      <c r="H169" s="202">
        <f t="shared" si="10"/>
        <v>1.1295295282510317E-4</v>
      </c>
      <c r="I169" s="202">
        <f t="shared" si="10"/>
        <v>1.1287869171505427E-4</v>
      </c>
      <c r="J169" s="202">
        <f t="shared" si="10"/>
        <v>1.1260876019637071E-4</v>
      </c>
      <c r="K169" s="202">
        <f t="shared" si="10"/>
        <v>1.1451827547426286E-4</v>
      </c>
      <c r="L169" s="202">
        <f t="shared" si="10"/>
        <v>1.1459884052537363E-4</v>
      </c>
      <c r="M169" s="202">
        <f t="shared" si="10"/>
        <v>1.1503608079635766E-4</v>
      </c>
      <c r="N169" s="202">
        <f t="shared" si="10"/>
        <v>1.1464088641598837E-4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1.8275164100366184E-2</v>
      </c>
      <c r="C170" s="202">
        <f t="shared" si="11"/>
        <v>1.83626611152264E-2</v>
      </c>
      <c r="D170" s="202">
        <f t="shared" si="11"/>
        <v>1.8217844247065702E-2</v>
      </c>
      <c r="E170" s="202">
        <f t="shared" si="11"/>
        <v>1.8246847944977485E-2</v>
      </c>
      <c r="F170" s="202">
        <f t="shared" si="11"/>
        <v>1.822827099726235E-2</v>
      </c>
      <c r="G170" s="202">
        <f t="shared" si="11"/>
        <v>1.8206695768291981E-2</v>
      </c>
      <c r="H170" s="202">
        <f t="shared" si="11"/>
        <v>1.8217146390976161E-2</v>
      </c>
      <c r="I170" s="202">
        <f t="shared" si="11"/>
        <v>1.8205169497242248E-2</v>
      </c>
      <c r="J170" s="202">
        <f t="shared" si="11"/>
        <v>1.8161634716889846E-2</v>
      </c>
      <c r="K170" s="202">
        <f t="shared" si="11"/>
        <v>1.8469602932710015E-2</v>
      </c>
      <c r="L170" s="202">
        <f t="shared" si="11"/>
        <v>1.8482596531313445E-2</v>
      </c>
      <c r="M170" s="202">
        <f t="shared" si="11"/>
        <v>1.855311500670806E-2</v>
      </c>
      <c r="N170" s="202">
        <f t="shared" si="11"/>
        <v>1.8489377727601893E-2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3.1077168971720663E-4</v>
      </c>
      <c r="C171" s="202">
        <f t="shared" si="12"/>
        <v>3.1225958854011113E-4</v>
      </c>
      <c r="D171" s="202">
        <f t="shared" si="12"/>
        <v>3.0979695769473606E-4</v>
      </c>
      <c r="E171" s="202">
        <f t="shared" si="12"/>
        <v>3.1029016958375596E-4</v>
      </c>
      <c r="F171" s="202">
        <f t="shared" si="12"/>
        <v>3.099742660219868E-4</v>
      </c>
      <c r="G171" s="202">
        <f t="shared" si="12"/>
        <v>3.0960737627334581E-4</v>
      </c>
      <c r="H171" s="202">
        <f t="shared" si="12"/>
        <v>3.0978509055554454E-4</v>
      </c>
      <c r="I171" s="202">
        <f t="shared" si="12"/>
        <v>3.0958142182333447E-4</v>
      </c>
      <c r="J171" s="202">
        <f t="shared" si="12"/>
        <v>3.0884110687035888E-4</v>
      </c>
      <c r="K171" s="202">
        <f t="shared" si="12"/>
        <v>3.1407814891736902E-4</v>
      </c>
      <c r="L171" s="202">
        <f t="shared" si="12"/>
        <v>3.1429910685631387E-4</v>
      </c>
      <c r="M171" s="202">
        <f t="shared" si="12"/>
        <v>3.1549828327050671E-4</v>
      </c>
      <c r="N171" s="202">
        <f t="shared" si="12"/>
        <v>3.1441442203582697E-4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9.7827785251489337E-4</v>
      </c>
      <c r="C172" s="201">
        <f t="shared" si="13"/>
        <v>9.8296160754597389E-4</v>
      </c>
      <c r="D172" s="201">
        <f t="shared" si="13"/>
        <v>9.7520949467770472E-4</v>
      </c>
      <c r="E172" s="201">
        <f t="shared" si="13"/>
        <v>9.7676207582840209E-4</v>
      </c>
      <c r="F172" s="201">
        <f t="shared" si="13"/>
        <v>9.7576764336162699E-4</v>
      </c>
      <c r="G172" s="201">
        <f t="shared" si="13"/>
        <v>9.7461271153454539E-4</v>
      </c>
      <c r="H172" s="201">
        <f t="shared" si="13"/>
        <v>9.7517213812359151E-4</v>
      </c>
      <c r="I172" s="201">
        <f t="shared" si="13"/>
        <v>9.7453100955054736E-4</v>
      </c>
      <c r="J172" s="201">
        <f t="shared" si="13"/>
        <v>9.7220057294275769E-4</v>
      </c>
      <c r="K172" s="201">
        <f t="shared" si="13"/>
        <v>9.8868625171208641E-4</v>
      </c>
      <c r="L172" s="201">
        <f t="shared" si="13"/>
        <v>9.8938180495956396E-4</v>
      </c>
      <c r="M172" s="201">
        <f t="shared" si="13"/>
        <v>9.9315669104500792E-4</v>
      </c>
      <c r="N172" s="201">
        <f t="shared" si="13"/>
        <v>9.8974480548345107E-4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0.79197750242237563</v>
      </c>
      <c r="C173" s="200">
        <f t="shared" si="14"/>
        <v>0.79576929695389631</v>
      </c>
      <c r="D173" s="200">
        <f t="shared" si="14"/>
        <v>0.78949347360562672</v>
      </c>
      <c r="E173" s="200">
        <f t="shared" si="14"/>
        <v>0.79075038577927548</v>
      </c>
      <c r="F173" s="200">
        <f t="shared" si="14"/>
        <v>0.78994533009970602</v>
      </c>
      <c r="G173" s="200">
        <f t="shared" si="14"/>
        <v>0.78901034008482562</v>
      </c>
      <c r="H173" s="200">
        <f t="shared" si="14"/>
        <v>0.78946323112354466</v>
      </c>
      <c r="I173" s="200">
        <f t="shared" si="14"/>
        <v>0.7889441971857879</v>
      </c>
      <c r="J173" s="200">
        <f t="shared" si="14"/>
        <v>0.7870575620550363</v>
      </c>
      <c r="K173" s="200">
        <f t="shared" si="14"/>
        <v>0.80040375676230269</v>
      </c>
      <c r="L173" s="200">
        <f t="shared" si="14"/>
        <v>0.80096685089994801</v>
      </c>
      <c r="M173" s="200">
        <f t="shared" si="14"/>
        <v>0.80402285880832802</v>
      </c>
      <c r="N173" s="200">
        <f t="shared" si="14"/>
        <v>0.80126072267425708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9.0635519967627531E-2</v>
      </c>
      <c r="C174" s="200">
        <f t="shared" si="15"/>
        <v>8.7430372098111442E-2</v>
      </c>
      <c r="D174" s="200">
        <f t="shared" si="15"/>
        <v>9.2359573053663907E-2</v>
      </c>
      <c r="E174" s="200">
        <f t="shared" si="15"/>
        <v>9.1136172570644991E-2</v>
      </c>
      <c r="F174" s="200">
        <f t="shared" si="15"/>
        <v>9.1638615757487288E-2</v>
      </c>
      <c r="G174" s="200">
        <f t="shared" si="15"/>
        <v>9.2357030491048153E-2</v>
      </c>
      <c r="H174" s="200">
        <f t="shared" si="15"/>
        <v>9.217236001542993E-2</v>
      </c>
      <c r="I174" s="200">
        <f t="shared" si="15"/>
        <v>9.2381807243462136E-2</v>
      </c>
      <c r="J174" s="200">
        <f t="shared" si="15"/>
        <v>9.2659569078421294E-2</v>
      </c>
      <c r="K174" s="200">
        <f t="shared" si="15"/>
        <v>8.2392435606961939E-2</v>
      </c>
      <c r="L174" s="200">
        <f t="shared" si="15"/>
        <v>7.997664782999013E-2</v>
      </c>
      <c r="M174" s="200">
        <f t="shared" si="15"/>
        <v>7.7966070896283352E-2</v>
      </c>
      <c r="N174" s="200">
        <f t="shared" si="15"/>
        <v>7.9920554933034141E-2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1.7360971950897253E-2</v>
      </c>
      <c r="C175" s="199">
        <f t="shared" si="16"/>
        <v>3.2575887096205729E-2</v>
      </c>
      <c r="D175" s="199">
        <f t="shared" si="16"/>
        <v>9.1210953137727518E-3</v>
      </c>
      <c r="E175" s="199">
        <f t="shared" si="16"/>
        <v>1.459208259464684E-2</v>
      </c>
      <c r="F175" s="199">
        <f t="shared" si="16"/>
        <v>1.2148561625835417E-2</v>
      </c>
      <c r="G175" s="199">
        <f t="shared" si="16"/>
        <v>8.7907224113879297E-3</v>
      </c>
      <c r="H175" s="199">
        <f t="shared" si="16"/>
        <v>9.8152354937649545E-3</v>
      </c>
      <c r="I175" s="199">
        <f t="shared" si="16"/>
        <v>8.736113245613646E-3</v>
      </c>
      <c r="J175" s="199">
        <f t="shared" si="16"/>
        <v>6.7522853018699997E-3</v>
      </c>
      <c r="K175" s="199">
        <f t="shared" si="16"/>
        <v>5.5814401449049603E-2</v>
      </c>
      <c r="L175" s="199">
        <f t="shared" si="16"/>
        <v>6.5823884861952273E-2</v>
      </c>
      <c r="M175" s="199">
        <f t="shared" si="16"/>
        <v>7.6024864958939384E-2</v>
      </c>
      <c r="N175" s="199">
        <f t="shared" si="16"/>
        <v>6.65302395038984E-2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7.3274548016730279E-2</v>
      </c>
      <c r="C176" s="199">
        <f t="shared" si="17"/>
        <v>5.485448500190572E-2</v>
      </c>
      <c r="D176" s="199">
        <f t="shared" si="17"/>
        <v>8.3238477739891154E-2</v>
      </c>
      <c r="E176" s="199">
        <f t="shared" si="17"/>
        <v>7.6544089975998139E-2</v>
      </c>
      <c r="F176" s="199">
        <f t="shared" si="17"/>
        <v>7.9490054131651874E-2</v>
      </c>
      <c r="G176" s="199">
        <f t="shared" si="17"/>
        <v>8.3566308079660229E-2</v>
      </c>
      <c r="H176" s="199">
        <f t="shared" si="17"/>
        <v>8.2357124521664965E-2</v>
      </c>
      <c r="I176" s="199">
        <f t="shared" si="17"/>
        <v>8.3645693997848505E-2</v>
      </c>
      <c r="J176" s="199">
        <f t="shared" si="17"/>
        <v>8.5907283776551296E-2</v>
      </c>
      <c r="K176" s="199">
        <f t="shared" si="17"/>
        <v>2.6578034157912336E-2</v>
      </c>
      <c r="L176" s="199">
        <f t="shared" si="17"/>
        <v>1.4152762968037863E-2</v>
      </c>
      <c r="M176" s="199">
        <f t="shared" si="17"/>
        <v>1.9412059373439708E-3</v>
      </c>
      <c r="N176" s="199">
        <f t="shared" si="17"/>
        <v>1.3390315429135734E-2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9.6773189444624E-2</v>
      </c>
      <c r="C177" s="200">
        <f t="shared" si="18"/>
        <v>9.6087849007859064E-2</v>
      </c>
      <c r="D177" s="200">
        <f t="shared" si="18"/>
        <v>9.7597820097564403E-2</v>
      </c>
      <c r="E177" s="200">
        <f t="shared" si="18"/>
        <v>9.7531593183066714E-2</v>
      </c>
      <c r="F177" s="200">
        <f t="shared" si="18"/>
        <v>9.7855159866019184E-2</v>
      </c>
      <c r="G177" s="200">
        <f t="shared" si="18"/>
        <v>9.809607130088431E-2</v>
      </c>
      <c r="H177" s="200">
        <f t="shared" si="18"/>
        <v>9.7816062776754531E-2</v>
      </c>
      <c r="I177" s="200">
        <f t="shared" si="18"/>
        <v>9.8139159031397749E-2</v>
      </c>
      <c r="J177" s="200">
        <f t="shared" si="18"/>
        <v>9.9797138137408092E-2</v>
      </c>
      <c r="K177" s="200">
        <f t="shared" si="18"/>
        <v>9.6370698813627975E-2</v>
      </c>
      <c r="L177" s="200">
        <f t="shared" si="18"/>
        <v>9.8208736098152061E-2</v>
      </c>
      <c r="M177" s="200">
        <f t="shared" si="18"/>
        <v>9.7083762586649219E-2</v>
      </c>
      <c r="N177" s="200">
        <f t="shared" si="18"/>
        <v>9.7963308252886946E-2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5.1503849375614572E-2</v>
      </c>
      <c r="C178" s="199">
        <f t="shared" si="19"/>
        <v>5.3929439772954654E-2</v>
      </c>
      <c r="D178" s="199">
        <f t="shared" si="19"/>
        <v>5.0318981516461289E-2</v>
      </c>
      <c r="E178" s="199">
        <f t="shared" si="19"/>
        <v>5.1292699942323883E-2</v>
      </c>
      <c r="F178" s="199">
        <f t="shared" si="19"/>
        <v>5.0924142188955031E-2</v>
      </c>
      <c r="G178" s="199">
        <f t="shared" si="19"/>
        <v>5.0018811706593232E-2</v>
      </c>
      <c r="H178" s="199">
        <f t="shared" si="19"/>
        <v>5.014816155289769E-2</v>
      </c>
      <c r="I178" s="199">
        <f t="shared" si="19"/>
        <v>4.9842146975116741E-2</v>
      </c>
      <c r="J178" s="199">
        <f t="shared" si="19"/>
        <v>4.1212038940194803E-2</v>
      </c>
      <c r="K178" s="199">
        <f t="shared" si="19"/>
        <v>5.7544630137229831E-2</v>
      </c>
      <c r="L178" s="199">
        <f t="shared" si="19"/>
        <v>5.8791984020159775E-2</v>
      </c>
      <c r="M178" s="199">
        <f t="shared" si="19"/>
        <v>6.0458908112033201E-2</v>
      </c>
      <c r="N178" s="199">
        <f t="shared" si="19"/>
        <v>5.8865670787232101E-2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3.5117090440047405E-2</v>
      </c>
      <c r="C179" s="199">
        <f t="shared" si="20"/>
        <v>3.4620960780485877E-2</v>
      </c>
      <c r="D179" s="199">
        <f t="shared" si="20"/>
        <v>3.587841545612569E-2</v>
      </c>
      <c r="E179" s="199">
        <f t="shared" si="20"/>
        <v>3.5983038239455319E-2</v>
      </c>
      <c r="F179" s="199">
        <f t="shared" si="20"/>
        <v>3.6308968919715127E-2</v>
      </c>
      <c r="G179" s="199">
        <f t="shared" si="20"/>
        <v>3.6407147915646414E-2</v>
      </c>
      <c r="H179" s="199">
        <f t="shared" si="20"/>
        <v>3.6105671611738908E-2</v>
      </c>
      <c r="I179" s="199">
        <f t="shared" si="20"/>
        <v>3.6378580080581299E-2</v>
      </c>
      <c r="J179" s="199">
        <f t="shared" si="20"/>
        <v>3.6102110323903217E-2</v>
      </c>
      <c r="K179" s="199">
        <f t="shared" si="20"/>
        <v>3.5303985476426256E-2</v>
      </c>
      <c r="L179" s="199">
        <f t="shared" si="20"/>
        <v>3.7435419695947769E-2</v>
      </c>
      <c r="M179" s="199">
        <f t="shared" si="20"/>
        <v>3.6348795896203184E-2</v>
      </c>
      <c r="N179" s="199">
        <f t="shared" si="20"/>
        <v>3.7114583304004467E-2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0" t="s">
        <v>160</v>
      </c>
      <c r="B180" s="198">
        <f t="shared" ref="B180:Q180" si="21">IF(B$67=0,0,B$67/B$33)</f>
        <v>1.0152249628962029E-2</v>
      </c>
      <c r="C180" s="198">
        <f t="shared" si="21"/>
        <v>7.5374484544185509E-3</v>
      </c>
      <c r="D180" s="198">
        <f t="shared" si="21"/>
        <v>1.1400423124977428E-2</v>
      </c>
      <c r="E180" s="198">
        <f t="shared" si="21"/>
        <v>1.0255855001287522E-2</v>
      </c>
      <c r="F180" s="198">
        <f t="shared" si="21"/>
        <v>1.0622048757349038E-2</v>
      </c>
      <c r="G180" s="198">
        <f t="shared" si="21"/>
        <v>1.1670111678644648E-2</v>
      </c>
      <c r="H180" s="198">
        <f t="shared" si="21"/>
        <v>1.1562229612117933E-2</v>
      </c>
      <c r="I180" s="198">
        <f t="shared" si="21"/>
        <v>1.191843197569971E-2</v>
      </c>
      <c r="J180" s="198">
        <f t="shared" si="21"/>
        <v>2.2482988873310066E-2</v>
      </c>
      <c r="K180" s="198">
        <f t="shared" si="21"/>
        <v>3.5220831999718846E-3</v>
      </c>
      <c r="L180" s="198">
        <f t="shared" si="21"/>
        <v>1.981332382044509E-3</v>
      </c>
      <c r="M180" s="198">
        <f t="shared" si="21"/>
        <v>2.760585784128425E-4</v>
      </c>
      <c r="N180" s="198">
        <f t="shared" si="21"/>
        <v>1.9830541616503855E-3</v>
      </c>
      <c r="O180" s="198">
        <f t="shared" si="21"/>
        <v>0</v>
      </c>
      <c r="P180" s="198">
        <f t="shared" si="21"/>
        <v>0</v>
      </c>
      <c r="Q180" s="198">
        <f t="shared" si="21"/>
        <v>0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1</v>
      </c>
      <c r="C183" s="77">
        <f t="shared" si="22"/>
        <v>1</v>
      </c>
      <c r="D183" s="77">
        <f t="shared" si="22"/>
        <v>0.99999999999999989</v>
      </c>
      <c r="E183" s="77">
        <f t="shared" si="22"/>
        <v>1.0000000000000002</v>
      </c>
      <c r="F183" s="77">
        <f t="shared" si="22"/>
        <v>0.99999999999999967</v>
      </c>
      <c r="G183" s="77">
        <f t="shared" si="22"/>
        <v>0.99999999999999978</v>
      </c>
      <c r="H183" s="77">
        <f t="shared" si="22"/>
        <v>1</v>
      </c>
      <c r="I183" s="77">
        <f t="shared" si="22"/>
        <v>1</v>
      </c>
      <c r="J183" s="77">
        <f t="shared" si="22"/>
        <v>1.0000000000000002</v>
      </c>
      <c r="K183" s="77">
        <f t="shared" si="22"/>
        <v>1</v>
      </c>
      <c r="L183" s="77">
        <f t="shared" si="22"/>
        <v>0.99999999999999978</v>
      </c>
      <c r="M183" s="77">
        <f t="shared" si="22"/>
        <v>1.0000000000000002</v>
      </c>
      <c r="N183" s="77">
        <f t="shared" si="22"/>
        <v>1.0000000000000002</v>
      </c>
      <c r="O183" s="77">
        <f t="shared" si="22"/>
        <v>1.0000000000000002</v>
      </c>
      <c r="P183" s="77">
        <f t="shared" si="22"/>
        <v>1</v>
      </c>
      <c r="Q183" s="77">
        <f t="shared" si="22"/>
        <v>1.0000000000000002</v>
      </c>
    </row>
    <row r="184" spans="1:17" x14ac:dyDescent="0.25">
      <c r="A184" s="132" t="s">
        <v>83</v>
      </c>
      <c r="B184" s="203">
        <f t="shared" ref="B184:Q184" si="23">IF(B$71=0,0,B$71/B$70)</f>
        <v>1.6855658623986939E-3</v>
      </c>
      <c r="C184" s="203">
        <f t="shared" si="23"/>
        <v>1.7237410540634375E-3</v>
      </c>
      <c r="D184" s="203">
        <f t="shared" si="23"/>
        <v>1.6614296127241399E-3</v>
      </c>
      <c r="E184" s="203">
        <f t="shared" si="23"/>
        <v>1.6745766878401437E-3</v>
      </c>
      <c r="F184" s="203">
        <f t="shared" si="23"/>
        <v>1.6669108800098122E-3</v>
      </c>
      <c r="G184" s="203">
        <f t="shared" si="23"/>
        <v>1.6580937792563843E-3</v>
      </c>
      <c r="H184" s="203">
        <f t="shared" si="23"/>
        <v>1.6619785680422974E-3</v>
      </c>
      <c r="I184" s="203">
        <f t="shared" si="23"/>
        <v>1.6574169837345392E-3</v>
      </c>
      <c r="J184" s="203">
        <f t="shared" si="23"/>
        <v>1.6488252296796412E-3</v>
      </c>
      <c r="K184" s="203">
        <f t="shared" si="23"/>
        <v>1.7749812833274877E-3</v>
      </c>
      <c r="L184" s="203">
        <f t="shared" si="23"/>
        <v>1.7866867688375605E-3</v>
      </c>
      <c r="M184" s="203">
        <f t="shared" si="23"/>
        <v>1.8184785433743463E-3</v>
      </c>
      <c r="N184" s="203">
        <f t="shared" si="23"/>
        <v>1.788699753517716E-3</v>
      </c>
      <c r="O184" s="203">
        <f t="shared" si="23"/>
        <v>1.7548336530240774E-3</v>
      </c>
      <c r="P184" s="203">
        <f t="shared" si="23"/>
        <v>1.749082753129968E-3</v>
      </c>
      <c r="Q184" s="203">
        <f t="shared" si="23"/>
        <v>1.7481646267560823E-3</v>
      </c>
    </row>
    <row r="185" spans="1:17" x14ac:dyDescent="0.25">
      <c r="A185" s="76" t="s">
        <v>82</v>
      </c>
      <c r="B185" s="202">
        <f t="shared" ref="B185:Q185" si="24">IF(B$72=0,0,B$72/B$70)</f>
        <v>2.2694860850277883E-4</v>
      </c>
      <c r="C185" s="202">
        <f t="shared" si="24"/>
        <v>2.3208860737254197E-4</v>
      </c>
      <c r="D185" s="202">
        <f t="shared" si="24"/>
        <v>2.236988462714054E-4</v>
      </c>
      <c r="E185" s="202">
        <f t="shared" si="24"/>
        <v>2.2546899982637389E-4</v>
      </c>
      <c r="F185" s="202">
        <f t="shared" si="24"/>
        <v>2.2443685717389537E-4</v>
      </c>
      <c r="G185" s="202">
        <f t="shared" si="24"/>
        <v>2.2324970169592927E-4</v>
      </c>
      <c r="H185" s="202">
        <f t="shared" si="24"/>
        <v>2.2377275892493341E-4</v>
      </c>
      <c r="I185" s="202">
        <f t="shared" si="24"/>
        <v>2.2315857633242381E-4</v>
      </c>
      <c r="J185" s="202">
        <f t="shared" si="24"/>
        <v>2.2200176207149515E-4</v>
      </c>
      <c r="K185" s="202">
        <f t="shared" si="24"/>
        <v>2.3898771407033104E-4</v>
      </c>
      <c r="L185" s="202">
        <f t="shared" si="24"/>
        <v>2.4056376856195446E-4</v>
      </c>
      <c r="M185" s="202">
        <f t="shared" si="24"/>
        <v>2.4484428892245224E-4</v>
      </c>
      <c r="N185" s="202">
        <f t="shared" si="24"/>
        <v>2.4083480162111272E-4</v>
      </c>
      <c r="O185" s="202">
        <f t="shared" si="24"/>
        <v>2.3627498906563714E-4</v>
      </c>
      <c r="P185" s="202">
        <f t="shared" si="24"/>
        <v>2.3550067418555908E-4</v>
      </c>
      <c r="Q185" s="202">
        <f t="shared" si="24"/>
        <v>2.3537705546045835E-4</v>
      </c>
    </row>
    <row r="186" spans="1:17" x14ac:dyDescent="0.25">
      <c r="A186" s="76" t="s">
        <v>81</v>
      </c>
      <c r="B186" s="202">
        <f t="shared" ref="B186:Q186" si="25">IF(B$73=0,0,B$73/B$70)</f>
        <v>2.9496945358225543E-2</v>
      </c>
      <c r="C186" s="202">
        <f t="shared" si="25"/>
        <v>3.0165000856794008E-2</v>
      </c>
      <c r="D186" s="202">
        <f t="shared" si="25"/>
        <v>2.9074567536222395E-2</v>
      </c>
      <c r="E186" s="202">
        <f t="shared" si="25"/>
        <v>2.9304637784421061E-2</v>
      </c>
      <c r="F186" s="202">
        <f t="shared" si="25"/>
        <v>2.9170488226849825E-2</v>
      </c>
      <c r="G186" s="202">
        <f t="shared" si="25"/>
        <v>2.9016191355429023E-2</v>
      </c>
      <c r="H186" s="202">
        <f t="shared" si="25"/>
        <v>2.9084174105378207E-2</v>
      </c>
      <c r="I186" s="202">
        <f t="shared" si="25"/>
        <v>2.9004347617387172E-2</v>
      </c>
      <c r="J186" s="202">
        <f t="shared" si="25"/>
        <v>2.8853994252062126E-2</v>
      </c>
      <c r="K186" s="202">
        <f t="shared" si="25"/>
        <v>3.1061690969272769E-2</v>
      </c>
      <c r="L186" s="202">
        <f t="shared" si="25"/>
        <v>3.1266533790419347E-2</v>
      </c>
      <c r="M186" s="202">
        <f t="shared" si="25"/>
        <v>3.1822881220841363E-2</v>
      </c>
      <c r="N186" s="202">
        <f t="shared" si="25"/>
        <v>3.1301760476271298E-2</v>
      </c>
      <c r="O186" s="202">
        <f t="shared" si="25"/>
        <v>3.0709112904294806E-2</v>
      </c>
      <c r="P186" s="202">
        <f t="shared" si="25"/>
        <v>3.0608473716161416E-2</v>
      </c>
      <c r="Q186" s="202">
        <f t="shared" si="25"/>
        <v>3.0592406753673272E-2</v>
      </c>
    </row>
    <row r="187" spans="1:17" x14ac:dyDescent="0.25">
      <c r="A187" s="76" t="s">
        <v>80</v>
      </c>
      <c r="B187" s="202">
        <f t="shared" ref="B187:Q187" si="26">IF(B$74=0,0,B$74/B$70)</f>
        <v>5.5736866489557559E-4</v>
      </c>
      <c r="C187" s="202">
        <f t="shared" si="26"/>
        <v>5.699921144355606E-4</v>
      </c>
      <c r="D187" s="202">
        <f t="shared" si="26"/>
        <v>5.4938749396847347E-4</v>
      </c>
      <c r="E187" s="202">
        <f t="shared" si="26"/>
        <v>5.5373485758573415E-4</v>
      </c>
      <c r="F187" s="202">
        <f t="shared" si="26"/>
        <v>5.5119999308055393E-4</v>
      </c>
      <c r="G187" s="202">
        <f t="shared" si="26"/>
        <v>5.4828442876781087E-4</v>
      </c>
      <c r="H187" s="202">
        <f t="shared" si="26"/>
        <v>5.4956901787068006E-4</v>
      </c>
      <c r="I187" s="202">
        <f t="shared" si="26"/>
        <v>5.4806063174816719E-4</v>
      </c>
      <c r="J187" s="202">
        <f t="shared" si="26"/>
        <v>5.452195831759832E-4</v>
      </c>
      <c r="K187" s="202">
        <f t="shared" si="26"/>
        <v>5.8693580012055891E-4</v>
      </c>
      <c r="L187" s="202">
        <f t="shared" si="26"/>
        <v>5.9080647107815601E-4</v>
      </c>
      <c r="M187" s="202">
        <f t="shared" si="26"/>
        <v>6.0131910622550832E-4</v>
      </c>
      <c r="N187" s="202">
        <f t="shared" si="26"/>
        <v>5.9147210782879418E-4</v>
      </c>
      <c r="O187" s="202">
        <f t="shared" si="26"/>
        <v>5.802735521161762E-4</v>
      </c>
      <c r="P187" s="202">
        <f t="shared" si="26"/>
        <v>5.7837189317336485E-4</v>
      </c>
      <c r="Q187" s="202">
        <f t="shared" si="26"/>
        <v>5.7806829490845361E-4</v>
      </c>
    </row>
    <row r="188" spans="1:17" x14ac:dyDescent="0.25">
      <c r="A188" s="129" t="s">
        <v>79</v>
      </c>
      <c r="B188" s="201">
        <f t="shared" ref="B188:Q188" si="27">IF(B$75=0,0,B$75/B$70)</f>
        <v>1.7617426181188161E-3</v>
      </c>
      <c r="C188" s="201">
        <f t="shared" si="27"/>
        <v>1.801643083363719E-3</v>
      </c>
      <c r="D188" s="201">
        <f t="shared" si="27"/>
        <v>1.7365155649126567E-3</v>
      </c>
      <c r="E188" s="201">
        <f t="shared" si="27"/>
        <v>1.7502568034202474E-3</v>
      </c>
      <c r="F188" s="201">
        <f t="shared" si="27"/>
        <v>1.7422445502901409E-3</v>
      </c>
      <c r="G188" s="201">
        <f t="shared" si="27"/>
        <v>1.7330289731880659E-3</v>
      </c>
      <c r="H188" s="201">
        <f t="shared" si="27"/>
        <v>1.737089329486925E-3</v>
      </c>
      <c r="I188" s="201">
        <f t="shared" si="27"/>
        <v>1.7323215908536321E-3</v>
      </c>
      <c r="J188" s="201">
        <f t="shared" si="27"/>
        <v>1.7233415446741434E-3</v>
      </c>
      <c r="K188" s="201">
        <f t="shared" si="27"/>
        <v>1.8551990420304376E-3</v>
      </c>
      <c r="L188" s="201">
        <f t="shared" si="27"/>
        <v>1.867433540336852E-3</v>
      </c>
      <c r="M188" s="201">
        <f t="shared" si="27"/>
        <v>1.9006620989808765E-3</v>
      </c>
      <c r="N188" s="201">
        <f t="shared" si="27"/>
        <v>1.869537499001276E-3</v>
      </c>
      <c r="O188" s="201">
        <f t="shared" si="27"/>
        <v>1.8341408681842324E-3</v>
      </c>
      <c r="P188" s="201">
        <f t="shared" si="27"/>
        <v>1.8281300645354391E-3</v>
      </c>
      <c r="Q188" s="201">
        <f t="shared" si="27"/>
        <v>1.8271704447437856E-3</v>
      </c>
    </row>
    <row r="189" spans="1:17" x14ac:dyDescent="0.25">
      <c r="A189" s="127" t="s">
        <v>149</v>
      </c>
      <c r="B189" s="200">
        <f t="shared" ref="B189:Q189" si="28">IF(B$80=0,0,B$80/B$70)</f>
        <v>0.25964613990303143</v>
      </c>
      <c r="C189" s="200">
        <f t="shared" si="28"/>
        <v>0.26588412701341041</v>
      </c>
      <c r="D189" s="200">
        <f t="shared" si="28"/>
        <v>0.25607733719250036</v>
      </c>
      <c r="E189" s="200">
        <f t="shared" si="28"/>
        <v>0.25769226478933155</v>
      </c>
      <c r="F189" s="200">
        <f t="shared" si="28"/>
        <v>0.25652347971608369</v>
      </c>
      <c r="G189" s="200">
        <f t="shared" si="28"/>
        <v>0.25526358929777754</v>
      </c>
      <c r="H189" s="200">
        <f t="shared" si="28"/>
        <v>0.2559759826574507</v>
      </c>
      <c r="I189" s="200">
        <f t="shared" si="28"/>
        <v>0.25537655238070806</v>
      </c>
      <c r="J189" s="200">
        <f t="shared" si="28"/>
        <v>0.25422453280971319</v>
      </c>
      <c r="K189" s="200">
        <f t="shared" si="28"/>
        <v>0.27423398904735102</v>
      </c>
      <c r="L189" s="200">
        <f t="shared" si="28"/>
        <v>0.27561638101983954</v>
      </c>
      <c r="M189" s="200">
        <f t="shared" si="28"/>
        <v>0.28114649720396007</v>
      </c>
      <c r="N189" s="200">
        <f t="shared" si="28"/>
        <v>0.27650935419111811</v>
      </c>
      <c r="O189" s="200">
        <f t="shared" si="28"/>
        <v>0.27150551550585539</v>
      </c>
      <c r="P189" s="200">
        <f t="shared" si="28"/>
        <v>0.2706490890992746</v>
      </c>
      <c r="Q189" s="200">
        <f t="shared" si="28"/>
        <v>0.27038950865339528</v>
      </c>
    </row>
    <row r="190" spans="1:17" x14ac:dyDescent="0.25">
      <c r="A190" s="142" t="s">
        <v>166</v>
      </c>
      <c r="B190" s="199">
        <f t="shared" ref="B190:Q190" si="29">IF(B$81=0,0,B$81/B$70)</f>
        <v>0.15272918313205128</v>
      </c>
      <c r="C190" s="199">
        <f t="shared" si="29"/>
        <v>0.15537727069737825</v>
      </c>
      <c r="D190" s="199">
        <f t="shared" si="29"/>
        <v>0.15007716963342765</v>
      </c>
      <c r="E190" s="199">
        <f t="shared" si="29"/>
        <v>0.15221259763624004</v>
      </c>
      <c r="F190" s="199">
        <f t="shared" si="29"/>
        <v>0.15129230848802228</v>
      </c>
      <c r="G190" s="199">
        <f t="shared" si="29"/>
        <v>0.15023470936384536</v>
      </c>
      <c r="H190" s="199">
        <f t="shared" si="29"/>
        <v>0.15028350685437261</v>
      </c>
      <c r="I190" s="199">
        <f t="shared" si="29"/>
        <v>0.14975765362941831</v>
      </c>
      <c r="J190" s="199">
        <f t="shared" si="29"/>
        <v>0.14839037945166544</v>
      </c>
      <c r="K190" s="199">
        <f t="shared" si="29"/>
        <v>0.15884689216876319</v>
      </c>
      <c r="L190" s="199">
        <f t="shared" si="29"/>
        <v>0.16097715448569883</v>
      </c>
      <c r="M190" s="199">
        <f t="shared" si="29"/>
        <v>0.16241443586629453</v>
      </c>
      <c r="N190" s="199">
        <f t="shared" si="29"/>
        <v>0.15974196534819535</v>
      </c>
      <c r="O190" s="199">
        <f t="shared" si="29"/>
        <v>0.15618933831230833</v>
      </c>
      <c r="P190" s="199">
        <f t="shared" si="29"/>
        <v>0.1554676501482429</v>
      </c>
      <c r="Q190" s="199">
        <f t="shared" si="29"/>
        <v>0.15556867132742191</v>
      </c>
    </row>
    <row r="191" spans="1:17" x14ac:dyDescent="0.25">
      <c r="A191" s="142" t="s">
        <v>165</v>
      </c>
      <c r="B191" s="199">
        <f t="shared" ref="B191:Q191" si="30">IF(B$86=0,0,B$86/B$70)</f>
        <v>0.10691695677098019</v>
      </c>
      <c r="C191" s="199">
        <f t="shared" si="30"/>
        <v>0.11050685631603216</v>
      </c>
      <c r="D191" s="199">
        <f t="shared" si="30"/>
        <v>0.10600016755907272</v>
      </c>
      <c r="E191" s="199">
        <f t="shared" si="30"/>
        <v>0.10547966715309154</v>
      </c>
      <c r="F191" s="199">
        <f t="shared" si="30"/>
        <v>0.10523117122806142</v>
      </c>
      <c r="G191" s="199">
        <f t="shared" si="30"/>
        <v>0.10502887993393217</v>
      </c>
      <c r="H191" s="199">
        <f t="shared" si="30"/>
        <v>0.1056924758030781</v>
      </c>
      <c r="I191" s="199">
        <f t="shared" si="30"/>
        <v>0.1056188987512898</v>
      </c>
      <c r="J191" s="199">
        <f t="shared" si="30"/>
        <v>0.10583415335804772</v>
      </c>
      <c r="K191" s="199">
        <f t="shared" si="30"/>
        <v>0.11538709687858788</v>
      </c>
      <c r="L191" s="199">
        <f t="shared" si="30"/>
        <v>0.11463922653414074</v>
      </c>
      <c r="M191" s="199">
        <f t="shared" si="30"/>
        <v>0.11873206133766551</v>
      </c>
      <c r="N191" s="199">
        <f t="shared" si="30"/>
        <v>0.11676738884292277</v>
      </c>
      <c r="O191" s="199">
        <f t="shared" si="30"/>
        <v>0.11531617719354705</v>
      </c>
      <c r="P191" s="199">
        <f t="shared" si="30"/>
        <v>0.11518143895103171</v>
      </c>
      <c r="Q191" s="199">
        <f t="shared" si="30"/>
        <v>0.11482083732597338</v>
      </c>
    </row>
    <row r="192" spans="1:17" x14ac:dyDescent="0.25">
      <c r="A192" s="127" t="s">
        <v>148</v>
      </c>
      <c r="B192" s="200">
        <f t="shared" ref="B192:Q192" si="31">IF(B$87=0,0,B$87/B$70)</f>
        <v>0.48342993892953878</v>
      </c>
      <c r="C192" s="200">
        <f t="shared" si="31"/>
        <v>0.47462368108990177</v>
      </c>
      <c r="D192" s="200">
        <f t="shared" si="31"/>
        <v>0.48709934934823818</v>
      </c>
      <c r="E192" s="200">
        <f t="shared" si="31"/>
        <v>0.48368057298072803</v>
      </c>
      <c r="F192" s="200">
        <f t="shared" si="31"/>
        <v>0.48461415556399845</v>
      </c>
      <c r="G192" s="200">
        <f t="shared" si="31"/>
        <v>0.48640562219940725</v>
      </c>
      <c r="H192" s="200">
        <f t="shared" si="31"/>
        <v>0.48629124291595149</v>
      </c>
      <c r="I192" s="200">
        <f t="shared" si="31"/>
        <v>0.48637829133740251</v>
      </c>
      <c r="J192" s="200">
        <f t="shared" si="31"/>
        <v>0.48647512073479587</v>
      </c>
      <c r="K192" s="200">
        <f t="shared" si="31"/>
        <v>0.45790378239134116</v>
      </c>
      <c r="L192" s="200">
        <f t="shared" si="31"/>
        <v>0.44709447783342093</v>
      </c>
      <c r="M192" s="200">
        <f t="shared" si="31"/>
        <v>0.44192407701495556</v>
      </c>
      <c r="N192" s="200">
        <f t="shared" si="31"/>
        <v>0.44712022344891345</v>
      </c>
      <c r="O192" s="200">
        <f t="shared" si="31"/>
        <v>0.45452797644602005</v>
      </c>
      <c r="P192" s="200">
        <f t="shared" si="31"/>
        <v>0.45666423776702725</v>
      </c>
      <c r="Q192" s="200">
        <f t="shared" si="31"/>
        <v>0.45809001924620951</v>
      </c>
    </row>
    <row r="193" spans="1:17" x14ac:dyDescent="0.25">
      <c r="A193" s="142" t="s">
        <v>164</v>
      </c>
      <c r="B193" s="199">
        <f t="shared" ref="B193:Q193" si="32">IF(B$88=0,0,B$88/B$70)</f>
        <v>9.2599607890784683E-2</v>
      </c>
      <c r="C193" s="199">
        <f t="shared" si="32"/>
        <v>0.17684114887467312</v>
      </c>
      <c r="D193" s="199">
        <f t="shared" si="32"/>
        <v>4.810415905777863E-2</v>
      </c>
      <c r="E193" s="199">
        <f t="shared" si="32"/>
        <v>7.7443529515022105E-2</v>
      </c>
      <c r="F193" s="199">
        <f t="shared" si="32"/>
        <v>6.4245459023538343E-2</v>
      </c>
      <c r="G193" s="199">
        <f t="shared" si="32"/>
        <v>4.6297036417902837E-2</v>
      </c>
      <c r="H193" s="199">
        <f t="shared" si="32"/>
        <v>5.1784103900309152E-2</v>
      </c>
      <c r="I193" s="199">
        <f t="shared" si="32"/>
        <v>4.5994508660495183E-2</v>
      </c>
      <c r="J193" s="199">
        <f t="shared" si="32"/>
        <v>3.5450400213742933E-2</v>
      </c>
      <c r="K193" s="199">
        <f t="shared" si="32"/>
        <v>0.31019383450862587</v>
      </c>
      <c r="L193" s="199">
        <f t="shared" si="32"/>
        <v>0.36797610589882862</v>
      </c>
      <c r="M193" s="199">
        <f t="shared" si="32"/>
        <v>0.43092101334514604</v>
      </c>
      <c r="N193" s="199">
        <f t="shared" si="32"/>
        <v>0.37220731985679989</v>
      </c>
      <c r="O193" s="199">
        <f t="shared" si="32"/>
        <v>0.30047524206952719</v>
      </c>
      <c r="P193" s="199">
        <f t="shared" si="32"/>
        <v>0.28438238545110545</v>
      </c>
      <c r="Q193" s="199">
        <f t="shared" si="32"/>
        <v>0.27683694603552189</v>
      </c>
    </row>
    <row r="194" spans="1:17" x14ac:dyDescent="0.25">
      <c r="A194" s="142" t="s">
        <v>163</v>
      </c>
      <c r="B194" s="199">
        <f t="shared" ref="B194:Q194" si="33">IF(B$93=0,0,B$93/B$70)</f>
        <v>0.39083033103875414</v>
      </c>
      <c r="C194" s="199">
        <f t="shared" si="33"/>
        <v>0.29778253221522866</v>
      </c>
      <c r="D194" s="199">
        <f t="shared" si="33"/>
        <v>0.43899519029045958</v>
      </c>
      <c r="E194" s="199">
        <f t="shared" si="33"/>
        <v>0.40623704346570588</v>
      </c>
      <c r="F194" s="199">
        <f t="shared" si="33"/>
        <v>0.42036869654046005</v>
      </c>
      <c r="G194" s="199">
        <f t="shared" si="33"/>
        <v>0.44010858578150436</v>
      </c>
      <c r="H194" s="199">
        <f t="shared" si="33"/>
        <v>0.43450713901564231</v>
      </c>
      <c r="I194" s="199">
        <f t="shared" si="33"/>
        <v>0.44038378267690736</v>
      </c>
      <c r="J194" s="199">
        <f t="shared" si="33"/>
        <v>0.45102472052105291</v>
      </c>
      <c r="K194" s="199">
        <f t="shared" si="33"/>
        <v>0.14770994788271527</v>
      </c>
      <c r="L194" s="199">
        <f t="shared" si="33"/>
        <v>7.9118371934592341E-2</v>
      </c>
      <c r="M194" s="199">
        <f t="shared" si="33"/>
        <v>1.1003063669809481E-2</v>
      </c>
      <c r="N194" s="199">
        <f t="shared" si="33"/>
        <v>7.4912903592113583E-2</v>
      </c>
      <c r="O194" s="199">
        <f t="shared" si="33"/>
        <v>0.15405273437649289</v>
      </c>
      <c r="P194" s="199">
        <f t="shared" si="33"/>
        <v>0.17228185231592186</v>
      </c>
      <c r="Q194" s="199">
        <f t="shared" si="33"/>
        <v>0.18125307321068759</v>
      </c>
    </row>
    <row r="195" spans="1:17" x14ac:dyDescent="0.25">
      <c r="A195" s="127" t="s">
        <v>147</v>
      </c>
      <c r="B195" s="200">
        <f t="shared" ref="B195:Q195" si="34">IF(B$94=0,0,B$94/B$70)</f>
        <v>0.22319535005528837</v>
      </c>
      <c r="C195" s="200">
        <f t="shared" si="34"/>
        <v>0.22499972618065855</v>
      </c>
      <c r="D195" s="200">
        <f t="shared" si="34"/>
        <v>0.22357771440516216</v>
      </c>
      <c r="E195" s="200">
        <f t="shared" si="34"/>
        <v>0.22511848709684704</v>
      </c>
      <c r="F195" s="200">
        <f t="shared" si="34"/>
        <v>0.22550708421251348</v>
      </c>
      <c r="G195" s="200">
        <f t="shared" si="34"/>
        <v>0.2251519402644778</v>
      </c>
      <c r="H195" s="200">
        <f t="shared" si="34"/>
        <v>0.22447619064689475</v>
      </c>
      <c r="I195" s="200">
        <f t="shared" si="34"/>
        <v>0.22507985088183335</v>
      </c>
      <c r="J195" s="200">
        <f t="shared" si="34"/>
        <v>0.22630696408382772</v>
      </c>
      <c r="K195" s="200">
        <f t="shared" si="34"/>
        <v>0.23234443375248637</v>
      </c>
      <c r="L195" s="200">
        <f t="shared" si="34"/>
        <v>0.24153711680750553</v>
      </c>
      <c r="M195" s="200">
        <f t="shared" si="34"/>
        <v>0.2405412405227399</v>
      </c>
      <c r="N195" s="200">
        <f t="shared" si="34"/>
        <v>0.24057811772172841</v>
      </c>
      <c r="O195" s="200">
        <f t="shared" si="34"/>
        <v>0.23885187208143963</v>
      </c>
      <c r="P195" s="200">
        <f t="shared" si="34"/>
        <v>0.23768711403251233</v>
      </c>
      <c r="Q195" s="200">
        <f t="shared" si="34"/>
        <v>0.23653928492485327</v>
      </c>
    </row>
    <row r="196" spans="1:17" x14ac:dyDescent="0.25">
      <c r="A196" s="142" t="s">
        <v>162</v>
      </c>
      <c r="B196" s="199">
        <f t="shared" ref="B196:Q196" si="35">IF(B$95=0,0,B$95/B$70)</f>
        <v>7.7652013703185516E-2</v>
      </c>
      <c r="C196" s="199">
        <f t="shared" si="35"/>
        <v>8.2754364207416872E-2</v>
      </c>
      <c r="D196" s="199">
        <f t="shared" si="35"/>
        <v>7.5014530590036585E-2</v>
      </c>
      <c r="E196" s="199">
        <f t="shared" si="35"/>
        <v>7.694870932249484E-2</v>
      </c>
      <c r="F196" s="199">
        <f t="shared" si="35"/>
        <v>7.6123582458238595E-2</v>
      </c>
      <c r="G196" s="199">
        <f t="shared" si="35"/>
        <v>7.4462894908274901E-2</v>
      </c>
      <c r="H196" s="199">
        <f t="shared" si="35"/>
        <v>7.4787441945226213E-2</v>
      </c>
      <c r="I196" s="199">
        <f t="shared" si="35"/>
        <v>7.4175826005691128E-2</v>
      </c>
      <c r="J196" s="199">
        <f t="shared" si="35"/>
        <v>6.1160690636644741E-2</v>
      </c>
      <c r="K196" s="199">
        <f t="shared" si="35"/>
        <v>9.0400246292002592E-2</v>
      </c>
      <c r="L196" s="199">
        <f t="shared" si="35"/>
        <v>9.2903515074473392E-2</v>
      </c>
      <c r="M196" s="199">
        <f t="shared" si="35"/>
        <v>9.6867978257877574E-2</v>
      </c>
      <c r="N196" s="199">
        <f t="shared" si="35"/>
        <v>9.3090602498301409E-2</v>
      </c>
      <c r="O196" s="199">
        <f t="shared" si="35"/>
        <v>8.7311087127179929E-2</v>
      </c>
      <c r="P196" s="199">
        <f t="shared" si="35"/>
        <v>8.6207294766007844E-2</v>
      </c>
      <c r="Q196" s="199">
        <f t="shared" si="35"/>
        <v>8.5739035091229265E-2</v>
      </c>
    </row>
    <row r="197" spans="1:17" x14ac:dyDescent="0.25">
      <c r="A197" s="142" t="s">
        <v>161</v>
      </c>
      <c r="B197" s="199">
        <f t="shared" ref="B197:Q197" si="36">IF(B$99=0,0,B$99/B$70)</f>
        <v>0.13023685660615256</v>
      </c>
      <c r="C197" s="199">
        <f t="shared" si="36"/>
        <v>0.13067919779245976</v>
      </c>
      <c r="D197" s="199">
        <f t="shared" si="36"/>
        <v>0.13156766118181848</v>
      </c>
      <c r="E197" s="199">
        <f t="shared" si="36"/>
        <v>0.13278406389625425</v>
      </c>
      <c r="F197" s="199">
        <f t="shared" si="36"/>
        <v>0.13350520965746929</v>
      </c>
      <c r="G197" s="199">
        <f t="shared" si="36"/>
        <v>0.13331577578330334</v>
      </c>
      <c r="H197" s="199">
        <f t="shared" si="36"/>
        <v>0.13244565246250681</v>
      </c>
      <c r="I197" s="199">
        <f t="shared" si="36"/>
        <v>0.1331668367704307</v>
      </c>
      <c r="J197" s="199">
        <f t="shared" si="36"/>
        <v>0.13178041331434429</v>
      </c>
      <c r="K197" s="199">
        <f t="shared" si="36"/>
        <v>0.13641113966820353</v>
      </c>
      <c r="L197" s="199">
        <f t="shared" si="36"/>
        <v>0.14550268608372019</v>
      </c>
      <c r="M197" s="199">
        <f t="shared" si="36"/>
        <v>0.14323095794269294</v>
      </c>
      <c r="N197" s="199">
        <f t="shared" si="36"/>
        <v>0.1443514988623455</v>
      </c>
      <c r="O197" s="199">
        <f t="shared" si="36"/>
        <v>0.14342692379372854</v>
      </c>
      <c r="P197" s="199">
        <f t="shared" si="36"/>
        <v>0.14239044567150014</v>
      </c>
      <c r="Q197" s="199">
        <f t="shared" si="36"/>
        <v>0.14122610890053378</v>
      </c>
    </row>
    <row r="198" spans="1:17" x14ac:dyDescent="0.25">
      <c r="A198" s="140" t="s">
        <v>160</v>
      </c>
      <c r="B198" s="198">
        <f t="shared" ref="B198:Q198" si="37">IF(B$110=0,0,B$110/B$70)</f>
        <v>1.5306479745950301E-2</v>
      </c>
      <c r="C198" s="198">
        <f t="shared" si="37"/>
        <v>1.1566164180781921E-2</v>
      </c>
      <c r="D198" s="198">
        <f t="shared" si="37"/>
        <v>1.6995522633307107E-2</v>
      </c>
      <c r="E198" s="198">
        <f t="shared" si="37"/>
        <v>1.5385713878097979E-2</v>
      </c>
      <c r="F198" s="198">
        <f t="shared" si="37"/>
        <v>1.5878292096805625E-2</v>
      </c>
      <c r="G198" s="198">
        <f t="shared" si="37"/>
        <v>1.7373269572899551E-2</v>
      </c>
      <c r="H198" s="198">
        <f t="shared" si="37"/>
        <v>1.7243096239161735E-2</v>
      </c>
      <c r="I198" s="198">
        <f t="shared" si="37"/>
        <v>1.7737188105711534E-2</v>
      </c>
      <c r="J198" s="198">
        <f t="shared" si="37"/>
        <v>3.3365860132838716E-2</v>
      </c>
      <c r="K198" s="198">
        <f t="shared" si="37"/>
        <v>5.5330477922802485E-3</v>
      </c>
      <c r="L198" s="198">
        <f t="shared" si="37"/>
        <v>3.1309156493119147E-3</v>
      </c>
      <c r="M198" s="198">
        <f t="shared" si="37"/>
        <v>4.423043221694153E-4</v>
      </c>
      <c r="N198" s="198">
        <f t="shared" si="37"/>
        <v>3.1360163610815194E-3</v>
      </c>
      <c r="O198" s="198">
        <f t="shared" si="37"/>
        <v>8.1138611605311804E-3</v>
      </c>
      <c r="P198" s="198">
        <f t="shared" si="37"/>
        <v>9.0893735950043526E-3</v>
      </c>
      <c r="Q198" s="198">
        <f t="shared" si="37"/>
        <v>9.5741409330901868E-3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1</v>
      </c>
      <c r="C200" s="77">
        <f t="shared" si="38"/>
        <v>0.99999999999999967</v>
      </c>
      <c r="D200" s="77">
        <f t="shared" si="38"/>
        <v>0.99999999999999978</v>
      </c>
      <c r="E200" s="77">
        <f t="shared" si="38"/>
        <v>1.0000000000000002</v>
      </c>
      <c r="F200" s="77">
        <f t="shared" si="38"/>
        <v>1</v>
      </c>
      <c r="G200" s="77">
        <f t="shared" si="38"/>
        <v>0.99999999999999989</v>
      </c>
      <c r="H200" s="77">
        <f t="shared" si="38"/>
        <v>1</v>
      </c>
      <c r="I200" s="77">
        <f t="shared" si="38"/>
        <v>1.0000000000000002</v>
      </c>
      <c r="J200" s="77">
        <f t="shared" si="38"/>
        <v>0.99999999999999978</v>
      </c>
      <c r="K200" s="77">
        <f t="shared" si="38"/>
        <v>0.99999999999999967</v>
      </c>
      <c r="L200" s="77">
        <f t="shared" si="38"/>
        <v>1.0000000000000002</v>
      </c>
      <c r="M200" s="77">
        <f t="shared" si="38"/>
        <v>1</v>
      </c>
      <c r="N200" s="77">
        <f t="shared" si="38"/>
        <v>1</v>
      </c>
      <c r="O200" s="77">
        <f t="shared" si="38"/>
        <v>1</v>
      </c>
      <c r="P200" s="77">
        <f t="shared" si="38"/>
        <v>1</v>
      </c>
      <c r="Q200" s="77">
        <f t="shared" si="38"/>
        <v>1</v>
      </c>
    </row>
    <row r="201" spans="1:17" x14ac:dyDescent="0.25">
      <c r="A201" s="132" t="s">
        <v>83</v>
      </c>
      <c r="B201" s="203">
        <f t="shared" ref="B201:Q201" si="39">IF(B$113=0,0,B$113/B$112)</f>
        <v>1.5861506369332955E-3</v>
      </c>
      <c r="C201" s="203">
        <f t="shared" si="39"/>
        <v>1.6098331954147241E-3</v>
      </c>
      <c r="D201" s="203">
        <f t="shared" si="39"/>
        <v>1.5700013640280648E-3</v>
      </c>
      <c r="E201" s="203">
        <f t="shared" si="39"/>
        <v>1.5792573129630616E-3</v>
      </c>
      <c r="F201" s="203">
        <f t="shared" si="39"/>
        <v>1.5741258569475149E-3</v>
      </c>
      <c r="G201" s="203">
        <f t="shared" si="39"/>
        <v>1.5681710001278983E-3</v>
      </c>
      <c r="H201" s="203">
        <f t="shared" si="39"/>
        <v>1.5705677859133369E-3</v>
      </c>
      <c r="I201" s="203">
        <f t="shared" si="39"/>
        <v>1.5672988878195127E-3</v>
      </c>
      <c r="J201" s="203">
        <f t="shared" si="39"/>
        <v>1.5609310763354052E-3</v>
      </c>
      <c r="K201" s="203">
        <f t="shared" si="39"/>
        <v>1.6404123318678545E-3</v>
      </c>
      <c r="L201" s="203">
        <f t="shared" si="39"/>
        <v>1.6474390052796312E-3</v>
      </c>
      <c r="M201" s="203">
        <f t="shared" si="39"/>
        <v>1.6673773497311709E-3</v>
      </c>
      <c r="N201" s="203">
        <f t="shared" si="39"/>
        <v>1.6475652871171676E-3</v>
      </c>
      <c r="O201" s="203">
        <f t="shared" si="39"/>
        <v>1.6260148255935838E-3</v>
      </c>
      <c r="P201" s="203">
        <f t="shared" si="39"/>
        <v>1.6224294852269074E-3</v>
      </c>
      <c r="Q201" s="203">
        <f t="shared" si="39"/>
        <v>1.6222542609048854E-3</v>
      </c>
    </row>
    <row r="202" spans="1:17" x14ac:dyDescent="0.25">
      <c r="A202" s="76" t="s">
        <v>82</v>
      </c>
      <c r="B202" s="202">
        <f t="shared" ref="B202:Q202" si="40">IF(B$114=0,0,B$114/B$112)</f>
        <v>2.0572366141580702E-4</v>
      </c>
      <c r="C202" s="202">
        <f t="shared" si="40"/>
        <v>2.0879528811320138E-4</v>
      </c>
      <c r="D202" s="202">
        <f t="shared" si="40"/>
        <v>2.036291014957665E-4</v>
      </c>
      <c r="E202" s="202">
        <f t="shared" si="40"/>
        <v>2.048295976280045E-4</v>
      </c>
      <c r="F202" s="202">
        <f t="shared" si="40"/>
        <v>2.0416404802928954E-4</v>
      </c>
      <c r="G202" s="202">
        <f t="shared" si="40"/>
        <v>2.0339170338584068E-4</v>
      </c>
      <c r="H202" s="202">
        <f t="shared" si="40"/>
        <v>2.0370256638707688E-4</v>
      </c>
      <c r="I202" s="202">
        <f t="shared" si="40"/>
        <v>2.0327859046133698E-4</v>
      </c>
      <c r="J202" s="202">
        <f t="shared" si="40"/>
        <v>2.0245268561774099E-4</v>
      </c>
      <c r="K202" s="202">
        <f t="shared" si="40"/>
        <v>2.1276140064223237E-4</v>
      </c>
      <c r="L202" s="202">
        <f t="shared" si="40"/>
        <v>2.1367275984619707E-4</v>
      </c>
      <c r="M202" s="202">
        <f t="shared" si="40"/>
        <v>2.1625876216377701E-4</v>
      </c>
      <c r="N202" s="202">
        <f t="shared" si="40"/>
        <v>2.1368913859445935E-4</v>
      </c>
      <c r="O202" s="202">
        <f t="shared" si="40"/>
        <v>2.1089404477007718E-4</v>
      </c>
      <c r="P202" s="202">
        <f t="shared" si="40"/>
        <v>2.1042902629674946E-4</v>
      </c>
      <c r="Q202" s="202">
        <f t="shared" si="40"/>
        <v>2.1040629971060047E-4</v>
      </c>
    </row>
    <row r="203" spans="1:17" x14ac:dyDescent="0.25">
      <c r="A203" s="76" t="s">
        <v>81</v>
      </c>
      <c r="B203" s="202">
        <f t="shared" ref="B203:Q203" si="41">IF(B$115=0,0,B$115/B$112)</f>
        <v>2.8847528985581513E-2</v>
      </c>
      <c r="C203" s="202">
        <f t="shared" si="41"/>
        <v>2.9278246772617561E-2</v>
      </c>
      <c r="D203" s="202">
        <f t="shared" si="41"/>
        <v>2.8553820048118649E-2</v>
      </c>
      <c r="E203" s="202">
        <f t="shared" si="41"/>
        <v>2.8722159201395814E-2</v>
      </c>
      <c r="F203" s="202">
        <f t="shared" si="41"/>
        <v>2.8628832740024566E-2</v>
      </c>
      <c r="G203" s="202">
        <f t="shared" si="41"/>
        <v>2.8520530980589525E-2</v>
      </c>
      <c r="H203" s="202">
        <f t="shared" si="41"/>
        <v>2.8564121636992349E-2</v>
      </c>
      <c r="I203" s="202">
        <f t="shared" si="41"/>
        <v>2.850466976002887E-2</v>
      </c>
      <c r="J203" s="202">
        <f t="shared" si="41"/>
        <v>2.838885754012669E-2</v>
      </c>
      <c r="K203" s="202">
        <f t="shared" si="41"/>
        <v>2.9834393524789393E-2</v>
      </c>
      <c r="L203" s="202">
        <f t="shared" si="41"/>
        <v>2.9962188552700698E-2</v>
      </c>
      <c r="M203" s="202">
        <f t="shared" si="41"/>
        <v>3.0324809829707762E-2</v>
      </c>
      <c r="N203" s="202">
        <f t="shared" si="41"/>
        <v>2.9964485256988346E-2</v>
      </c>
      <c r="O203" s="202">
        <f t="shared" si="41"/>
        <v>2.9572544196045852E-2</v>
      </c>
      <c r="P203" s="202">
        <f t="shared" si="41"/>
        <v>2.9507337142098668E-2</v>
      </c>
      <c r="Q203" s="202">
        <f t="shared" si="41"/>
        <v>2.9504150314447617E-2</v>
      </c>
    </row>
    <row r="204" spans="1:17" x14ac:dyDescent="0.25">
      <c r="A204" s="76" t="s">
        <v>80</v>
      </c>
      <c r="B204" s="202">
        <f t="shared" ref="B204:Q204" si="42">IF(B$116=0,0,B$116/B$112)</f>
        <v>5.2529533587706136E-4</v>
      </c>
      <c r="C204" s="202">
        <f t="shared" si="42"/>
        <v>5.3313843553119168E-4</v>
      </c>
      <c r="D204" s="202">
        <f t="shared" si="42"/>
        <v>5.1994708109129577E-4</v>
      </c>
      <c r="E204" s="202">
        <f t="shared" si="42"/>
        <v>5.2301243105961335E-4</v>
      </c>
      <c r="F204" s="202">
        <f t="shared" si="42"/>
        <v>5.2131301497109058E-4</v>
      </c>
      <c r="G204" s="202">
        <f t="shared" si="42"/>
        <v>5.1934090813563361E-4</v>
      </c>
      <c r="H204" s="202">
        <f t="shared" si="42"/>
        <v>5.2013466653718233E-4</v>
      </c>
      <c r="I204" s="202">
        <f t="shared" si="42"/>
        <v>5.1905208529794806E-4</v>
      </c>
      <c r="J204" s="202">
        <f t="shared" si="42"/>
        <v>5.1694321770715402E-4</v>
      </c>
      <c r="K204" s="202">
        <f t="shared" si="42"/>
        <v>5.4326551765060166E-4</v>
      </c>
      <c r="L204" s="202">
        <f t="shared" si="42"/>
        <v>5.4559258462897752E-4</v>
      </c>
      <c r="M204" s="202">
        <f t="shared" si="42"/>
        <v>5.5219568971977403E-4</v>
      </c>
      <c r="N204" s="202">
        <f t="shared" si="42"/>
        <v>5.4563440616768859E-4</v>
      </c>
      <c r="O204" s="202">
        <f t="shared" si="42"/>
        <v>5.3849740627578437E-4</v>
      </c>
      <c r="P204" s="202">
        <f t="shared" si="42"/>
        <v>5.3731002688804338E-4</v>
      </c>
      <c r="Q204" s="202">
        <f t="shared" si="42"/>
        <v>5.3725199676344683E-4</v>
      </c>
    </row>
    <row r="205" spans="1:17" x14ac:dyDescent="0.25">
      <c r="A205" s="129" t="s">
        <v>79</v>
      </c>
      <c r="B205" s="201">
        <f t="shared" ref="B205:Q205" si="43">IF(B$117=0,0,B$117/B$112)</f>
        <v>1.6576363412188246E-3</v>
      </c>
      <c r="C205" s="201">
        <f t="shared" si="43"/>
        <v>1.6823862411827753E-3</v>
      </c>
      <c r="D205" s="201">
        <f t="shared" si="43"/>
        <v>1.6407592420148492E-3</v>
      </c>
      <c r="E205" s="201">
        <f t="shared" si="43"/>
        <v>1.6504323442851239E-3</v>
      </c>
      <c r="F205" s="201">
        <f t="shared" si="43"/>
        <v>1.6450696203567199E-3</v>
      </c>
      <c r="G205" s="201">
        <f t="shared" si="43"/>
        <v>1.6388463860427095E-3</v>
      </c>
      <c r="H205" s="201">
        <f t="shared" si="43"/>
        <v>1.6413511917828137E-3</v>
      </c>
      <c r="I205" s="201">
        <f t="shared" si="43"/>
        <v>1.6379349687899334E-3</v>
      </c>
      <c r="J205" s="201">
        <f t="shared" si="43"/>
        <v>1.6312801684927208E-3</v>
      </c>
      <c r="K205" s="201">
        <f t="shared" si="43"/>
        <v>1.7143435387354231E-3</v>
      </c>
      <c r="L205" s="201">
        <f t="shared" si="43"/>
        <v>1.7216868949930326E-3</v>
      </c>
      <c r="M205" s="201">
        <f t="shared" si="43"/>
        <v>1.7425238341695743E-3</v>
      </c>
      <c r="N205" s="201">
        <f t="shared" si="43"/>
        <v>1.7218188681854037E-3</v>
      </c>
      <c r="O205" s="201">
        <f t="shared" si="43"/>
        <v>1.6992971559597616E-3</v>
      </c>
      <c r="P205" s="201">
        <f t="shared" si="43"/>
        <v>1.6955502290607295E-3</v>
      </c>
      <c r="Q205" s="201">
        <f t="shared" si="43"/>
        <v>1.6953671076110483E-3</v>
      </c>
    </row>
    <row r="206" spans="1:17" x14ac:dyDescent="0.25">
      <c r="A206" s="127" t="s">
        <v>146</v>
      </c>
      <c r="B206" s="200">
        <f t="shared" ref="B206:Q206" si="44">IF(B$122=0,0,B$122/B$112)</f>
        <v>0.47068930845474938</v>
      </c>
      <c r="C206" s="200">
        <f t="shared" si="44"/>
        <v>0.47841571902420427</v>
      </c>
      <c r="D206" s="200">
        <f t="shared" si="44"/>
        <v>0.46620698204162192</v>
      </c>
      <c r="E206" s="200">
        <f t="shared" si="44"/>
        <v>0.46814176460347839</v>
      </c>
      <c r="F206" s="200">
        <f t="shared" si="44"/>
        <v>0.46666560366957488</v>
      </c>
      <c r="G206" s="200">
        <f t="shared" si="44"/>
        <v>0.46509660341524156</v>
      </c>
      <c r="H206" s="200">
        <f t="shared" si="44"/>
        <v>0.46603874104000886</v>
      </c>
      <c r="I206" s="200">
        <f t="shared" si="44"/>
        <v>0.46525859778282852</v>
      </c>
      <c r="J206" s="200">
        <f t="shared" si="44"/>
        <v>0.46373249826550395</v>
      </c>
      <c r="K206" s="200">
        <f t="shared" si="44"/>
        <v>0.48838206048777938</v>
      </c>
      <c r="L206" s="200">
        <f t="shared" si="44"/>
        <v>0.48963841691251153</v>
      </c>
      <c r="M206" s="200">
        <f t="shared" si="44"/>
        <v>0.49594983820468747</v>
      </c>
      <c r="N206" s="200">
        <f t="shared" si="44"/>
        <v>0.49080966935915732</v>
      </c>
      <c r="O206" s="200">
        <f t="shared" si="44"/>
        <v>0.48483889981962142</v>
      </c>
      <c r="P206" s="200">
        <f t="shared" si="44"/>
        <v>0.48385013530680548</v>
      </c>
      <c r="Q206" s="200">
        <f t="shared" si="44"/>
        <v>0.48357941200007126</v>
      </c>
    </row>
    <row r="207" spans="1:17" x14ac:dyDescent="0.25">
      <c r="A207" s="142" t="s">
        <v>159</v>
      </c>
      <c r="B207" s="199">
        <f t="shared" ref="B207:Q207" si="45">IF(B$123=0,0,B$123/B$112)</f>
        <v>0.2445232968118361</v>
      </c>
      <c r="C207" s="199">
        <f t="shared" si="45"/>
        <v>0.24641991757401016</v>
      </c>
      <c r="D207" s="199">
        <f t="shared" si="45"/>
        <v>0.24103897580092506</v>
      </c>
      <c r="E207" s="199">
        <f t="shared" si="45"/>
        <v>0.24452793773494066</v>
      </c>
      <c r="F207" s="199">
        <f t="shared" si="45"/>
        <v>0.24328085263457352</v>
      </c>
      <c r="G207" s="199">
        <f t="shared" si="45"/>
        <v>0.24180360263321213</v>
      </c>
      <c r="H207" s="199">
        <f t="shared" si="45"/>
        <v>0.2415175252670827</v>
      </c>
      <c r="I207" s="199">
        <f t="shared" si="45"/>
        <v>0.24074444482090013</v>
      </c>
      <c r="J207" s="199">
        <f t="shared" si="45"/>
        <v>0.23850729348292854</v>
      </c>
      <c r="K207" s="199">
        <f t="shared" si="45"/>
        <v>0.24866522163193436</v>
      </c>
      <c r="L207" s="199">
        <f t="shared" si="45"/>
        <v>0.2520221229774593</v>
      </c>
      <c r="M207" s="199">
        <f t="shared" si="45"/>
        <v>0.25541136459336738</v>
      </c>
      <c r="N207" s="199">
        <f t="shared" si="45"/>
        <v>0.24903611099967299</v>
      </c>
      <c r="O207" s="199">
        <f t="shared" si="45"/>
        <v>0.24464563174315593</v>
      </c>
      <c r="P207" s="199">
        <f t="shared" si="45"/>
        <v>0.24367943714798196</v>
      </c>
      <c r="Q207" s="199">
        <f t="shared" si="45"/>
        <v>0.24406075237179403</v>
      </c>
    </row>
    <row r="208" spans="1:17" x14ac:dyDescent="0.25">
      <c r="A208" s="142" t="s">
        <v>158</v>
      </c>
      <c r="B208" s="199">
        <f t="shared" ref="B208:Q208" si="46">IF(B$129=0,0,B$129/B$112)</f>
        <v>0.22616601164291331</v>
      </c>
      <c r="C208" s="199">
        <f t="shared" si="46"/>
        <v>0.23199580145019408</v>
      </c>
      <c r="D208" s="199">
        <f t="shared" si="46"/>
        <v>0.22516800624069683</v>
      </c>
      <c r="E208" s="199">
        <f t="shared" si="46"/>
        <v>0.2236138268685377</v>
      </c>
      <c r="F208" s="199">
        <f t="shared" si="46"/>
        <v>0.22338475103500127</v>
      </c>
      <c r="G208" s="199">
        <f t="shared" si="46"/>
        <v>0.22329300078202949</v>
      </c>
      <c r="H208" s="199">
        <f t="shared" si="46"/>
        <v>0.22452121577292622</v>
      </c>
      <c r="I208" s="199">
        <f t="shared" si="46"/>
        <v>0.22451415296192839</v>
      </c>
      <c r="J208" s="199">
        <f t="shared" si="46"/>
        <v>0.22522520478257535</v>
      </c>
      <c r="K208" s="199">
        <f t="shared" si="46"/>
        <v>0.23971683885584502</v>
      </c>
      <c r="L208" s="199">
        <f t="shared" si="46"/>
        <v>0.23761629393505226</v>
      </c>
      <c r="M208" s="199">
        <f t="shared" si="46"/>
        <v>0.24053847361132008</v>
      </c>
      <c r="N208" s="199">
        <f t="shared" si="46"/>
        <v>0.24177355835948436</v>
      </c>
      <c r="O208" s="199">
        <f t="shared" si="46"/>
        <v>0.24019326807646549</v>
      </c>
      <c r="P208" s="199">
        <f t="shared" si="46"/>
        <v>0.24017069815882355</v>
      </c>
      <c r="Q208" s="199">
        <f t="shared" si="46"/>
        <v>0.23951865962827723</v>
      </c>
    </row>
    <row r="209" spans="1:17" x14ac:dyDescent="0.25">
      <c r="A209" s="127" t="s">
        <v>145</v>
      </c>
      <c r="B209" s="200">
        <f t="shared" ref="B209:Q209" si="47">IF(B$130=0,0,B$130/B$112)</f>
        <v>0.32464265446209217</v>
      </c>
      <c r="C209" s="200">
        <f t="shared" si="47"/>
        <v>0.31632359768180573</v>
      </c>
      <c r="D209" s="200">
        <f t="shared" si="47"/>
        <v>0.32848002658460951</v>
      </c>
      <c r="E209" s="200">
        <f t="shared" si="47"/>
        <v>0.32552161749957559</v>
      </c>
      <c r="F209" s="200">
        <f t="shared" si="47"/>
        <v>0.3265852018132922</v>
      </c>
      <c r="G209" s="200">
        <f t="shared" si="47"/>
        <v>0.32828893827736388</v>
      </c>
      <c r="H209" s="200">
        <f t="shared" si="47"/>
        <v>0.32794502737641323</v>
      </c>
      <c r="I209" s="200">
        <f t="shared" si="47"/>
        <v>0.32822190229862208</v>
      </c>
      <c r="J209" s="200">
        <f t="shared" si="47"/>
        <v>0.32865714040466354</v>
      </c>
      <c r="K209" s="200">
        <f t="shared" si="47"/>
        <v>0.30199990988447728</v>
      </c>
      <c r="L209" s="200">
        <f t="shared" si="47"/>
        <v>0.29419383236234087</v>
      </c>
      <c r="M209" s="200">
        <f t="shared" si="47"/>
        <v>0.28916565873318734</v>
      </c>
      <c r="N209" s="200">
        <f t="shared" si="47"/>
        <v>0.29390219834623427</v>
      </c>
      <c r="O209" s="200">
        <f t="shared" si="47"/>
        <v>0.30055399219558154</v>
      </c>
      <c r="P209" s="200">
        <f t="shared" si="47"/>
        <v>0.30229141281712202</v>
      </c>
      <c r="Q209" s="200">
        <f t="shared" si="47"/>
        <v>0.30336170722687822</v>
      </c>
    </row>
    <row r="210" spans="1:17" x14ac:dyDescent="0.25">
      <c r="A210" s="142" t="s">
        <v>157</v>
      </c>
      <c r="B210" s="199">
        <f t="shared" ref="B210:Q210" si="48">IF(B$131=0,0,B$131/B$112)</f>
        <v>6.2184362380160368E-2</v>
      </c>
      <c r="C210" s="199">
        <f t="shared" si="48"/>
        <v>0.11785975006928617</v>
      </c>
      <c r="D210" s="199">
        <f t="shared" si="48"/>
        <v>3.2439491999470396E-2</v>
      </c>
      <c r="E210" s="199">
        <f t="shared" si="48"/>
        <v>5.2120230583688511E-2</v>
      </c>
      <c r="F210" s="199">
        <f t="shared" si="48"/>
        <v>4.3295508312940774E-2</v>
      </c>
      <c r="G210" s="199">
        <f t="shared" si="48"/>
        <v>3.1247181852661361E-2</v>
      </c>
      <c r="H210" s="199">
        <f t="shared" si="48"/>
        <v>3.4922157490269813E-2</v>
      </c>
      <c r="I210" s="199">
        <f t="shared" si="48"/>
        <v>3.1038402405517192E-2</v>
      </c>
      <c r="J210" s="199">
        <f t="shared" si="48"/>
        <v>2.3949893147364554E-2</v>
      </c>
      <c r="K210" s="199">
        <f t="shared" si="48"/>
        <v>0.20458121044360461</v>
      </c>
      <c r="L210" s="199">
        <f t="shared" si="48"/>
        <v>0.24213294097647356</v>
      </c>
      <c r="M210" s="199">
        <f t="shared" si="48"/>
        <v>0.28196598729719091</v>
      </c>
      <c r="N210" s="199">
        <f t="shared" si="48"/>
        <v>0.24466025871668565</v>
      </c>
      <c r="O210" s="199">
        <f t="shared" si="48"/>
        <v>0.19868751372811327</v>
      </c>
      <c r="P210" s="199">
        <f t="shared" si="48"/>
        <v>0.18824848974089098</v>
      </c>
      <c r="Q210" s="199">
        <f t="shared" si="48"/>
        <v>0.18333018630487435</v>
      </c>
    </row>
    <row r="211" spans="1:17" x14ac:dyDescent="0.25">
      <c r="A211" s="142" t="s">
        <v>156</v>
      </c>
      <c r="B211" s="199">
        <f t="shared" ref="B211:Q211" si="49">IF(B$136=0,0,B$136/B$112)</f>
        <v>0.26245829208193178</v>
      </c>
      <c r="C211" s="199">
        <f t="shared" si="49"/>
        <v>0.19846384761251956</v>
      </c>
      <c r="D211" s="199">
        <f t="shared" si="49"/>
        <v>0.29604053458513913</v>
      </c>
      <c r="E211" s="199">
        <f t="shared" si="49"/>
        <v>0.27340138691588711</v>
      </c>
      <c r="F211" s="199">
        <f t="shared" si="49"/>
        <v>0.28328969350035138</v>
      </c>
      <c r="G211" s="199">
        <f t="shared" si="49"/>
        <v>0.29704175642470254</v>
      </c>
      <c r="H211" s="199">
        <f t="shared" si="49"/>
        <v>0.29302286988614346</v>
      </c>
      <c r="I211" s="199">
        <f t="shared" si="49"/>
        <v>0.29718349989310489</v>
      </c>
      <c r="J211" s="199">
        <f t="shared" si="49"/>
        <v>0.30470724725729903</v>
      </c>
      <c r="K211" s="199">
        <f t="shared" si="49"/>
        <v>9.7418699440872683E-2</v>
      </c>
      <c r="L211" s="199">
        <f t="shared" si="49"/>
        <v>5.2060891385867301E-2</v>
      </c>
      <c r="M211" s="199">
        <f t="shared" si="49"/>
        <v>7.1996714359964251E-3</v>
      </c>
      <c r="N211" s="199">
        <f t="shared" si="49"/>
        <v>4.9241939629548641E-2</v>
      </c>
      <c r="O211" s="199">
        <f t="shared" si="49"/>
        <v>0.10186647846746828</v>
      </c>
      <c r="P211" s="199">
        <f t="shared" si="49"/>
        <v>0.11404292307623105</v>
      </c>
      <c r="Q211" s="199">
        <f t="shared" si="49"/>
        <v>0.12003152092200384</v>
      </c>
    </row>
    <row r="212" spans="1:17" x14ac:dyDescent="0.25">
      <c r="A212" s="127" t="s">
        <v>144</v>
      </c>
      <c r="B212" s="200">
        <f t="shared" ref="B212:Q212" si="50">IF(B$137=0,0,B$137/B$112)</f>
        <v>0.17184570212213202</v>
      </c>
      <c r="C212" s="200">
        <f t="shared" si="50"/>
        <v>0.17194828336113024</v>
      </c>
      <c r="D212" s="200">
        <f t="shared" si="50"/>
        <v>0.17282483453701972</v>
      </c>
      <c r="E212" s="200">
        <f t="shared" si="50"/>
        <v>0.17365692700961449</v>
      </c>
      <c r="F212" s="200">
        <f t="shared" si="50"/>
        <v>0.17417568923680374</v>
      </c>
      <c r="G212" s="200">
        <f t="shared" si="50"/>
        <v>0.17416417732911271</v>
      </c>
      <c r="H212" s="200">
        <f t="shared" si="50"/>
        <v>0.17351635373596513</v>
      </c>
      <c r="I212" s="200">
        <f t="shared" si="50"/>
        <v>0.1740872656261519</v>
      </c>
      <c r="J212" s="200">
        <f t="shared" si="50"/>
        <v>0.17530989664155261</v>
      </c>
      <c r="K212" s="200">
        <f t="shared" si="50"/>
        <v>0.17567285331405744</v>
      </c>
      <c r="L212" s="200">
        <f t="shared" si="50"/>
        <v>0.18207717092769929</v>
      </c>
      <c r="M212" s="200">
        <f t="shared" si="50"/>
        <v>0.18038133759663319</v>
      </c>
      <c r="N212" s="200">
        <f t="shared" si="50"/>
        <v>0.1811949393375554</v>
      </c>
      <c r="O212" s="200">
        <f t="shared" si="50"/>
        <v>0.18095986035615194</v>
      </c>
      <c r="P212" s="200">
        <f t="shared" si="50"/>
        <v>0.18028539596650128</v>
      </c>
      <c r="Q212" s="200">
        <f t="shared" si="50"/>
        <v>0.17948945079361303</v>
      </c>
    </row>
    <row r="213" spans="1:17" x14ac:dyDescent="0.25">
      <c r="A213" s="142" t="s">
        <v>155</v>
      </c>
      <c r="B213" s="199">
        <f t="shared" ref="B213:Q213" si="51">IF(B$138=0,0,B$138/B$112)</f>
        <v>6.1331509046960733E-2</v>
      </c>
      <c r="C213" s="199">
        <f t="shared" si="51"/>
        <v>6.4868220551262318E-2</v>
      </c>
      <c r="D213" s="199">
        <f t="shared" si="51"/>
        <v>5.949708711128799E-2</v>
      </c>
      <c r="E213" s="199">
        <f t="shared" si="51"/>
        <v>6.0908993133412401E-2</v>
      </c>
      <c r="F213" s="199">
        <f t="shared" si="51"/>
        <v>6.0336277855655839E-2</v>
      </c>
      <c r="G213" s="199">
        <f t="shared" si="51"/>
        <v>5.9109388940399042E-2</v>
      </c>
      <c r="H213" s="199">
        <f t="shared" si="51"/>
        <v>5.9318774491014525E-2</v>
      </c>
      <c r="I213" s="199">
        <f t="shared" si="51"/>
        <v>5.8872795318106158E-2</v>
      </c>
      <c r="J213" s="199">
        <f t="shared" si="51"/>
        <v>4.859747541282429E-2</v>
      </c>
      <c r="K213" s="199">
        <f t="shared" si="51"/>
        <v>7.0123096635738805E-2</v>
      </c>
      <c r="L213" s="199">
        <f t="shared" si="51"/>
        <v>7.1899404629933189E-2</v>
      </c>
      <c r="M213" s="199">
        <f t="shared" si="51"/>
        <v>7.4548374311983454E-2</v>
      </c>
      <c r="N213" s="199">
        <f t="shared" si="51"/>
        <v>7.1968632763524526E-2</v>
      </c>
      <c r="O213" s="199">
        <f t="shared" si="51"/>
        <v>6.7903188451323176E-2</v>
      </c>
      <c r="P213" s="199">
        <f t="shared" si="51"/>
        <v>6.711687308194253E-2</v>
      </c>
      <c r="Q213" s="199">
        <f t="shared" si="51"/>
        <v>6.6780153341257087E-2</v>
      </c>
    </row>
    <row r="214" spans="1:17" x14ac:dyDescent="0.25">
      <c r="A214" s="142" t="s">
        <v>154</v>
      </c>
      <c r="B214" s="199">
        <f t="shared" ref="B214:Q214" si="52">IF(B$142=0,0,B$142/B$112)</f>
        <v>9.8424751266177196E-2</v>
      </c>
      <c r="C214" s="199">
        <f t="shared" si="52"/>
        <v>9.8013755598195501E-2</v>
      </c>
      <c r="D214" s="199">
        <f t="shared" si="52"/>
        <v>9.9847904485142247E-2</v>
      </c>
      <c r="E214" s="199">
        <f t="shared" si="52"/>
        <v>0.10056932361483724</v>
      </c>
      <c r="F214" s="199">
        <f t="shared" si="52"/>
        <v>0.10125412554870949</v>
      </c>
      <c r="G214" s="199">
        <f t="shared" si="52"/>
        <v>0.1012637136579245</v>
      </c>
      <c r="H214" s="199">
        <f t="shared" si="52"/>
        <v>0.10052096040716745</v>
      </c>
      <c r="I214" s="199">
        <f t="shared" si="52"/>
        <v>0.10113659748751008</v>
      </c>
      <c r="J214" s="199">
        <f t="shared" si="52"/>
        <v>0.10020035031267764</v>
      </c>
      <c r="K214" s="199">
        <f t="shared" si="52"/>
        <v>0.10125779442220967</v>
      </c>
      <c r="L214" s="199">
        <f t="shared" si="52"/>
        <v>0.10775470436139467</v>
      </c>
      <c r="M214" s="199">
        <f t="shared" si="52"/>
        <v>0.10549257145690748</v>
      </c>
      <c r="N214" s="199">
        <f t="shared" si="52"/>
        <v>0.1068018426241365</v>
      </c>
      <c r="O214" s="199">
        <f t="shared" si="52"/>
        <v>0.1067463960672495</v>
      </c>
      <c r="P214" s="199">
        <f t="shared" si="52"/>
        <v>0.10609197169911529</v>
      </c>
      <c r="Q214" s="199">
        <f t="shared" si="52"/>
        <v>0.10525222030024821</v>
      </c>
    </row>
    <row r="215" spans="1:17" x14ac:dyDescent="0.25">
      <c r="A215" s="140" t="s">
        <v>153</v>
      </c>
      <c r="B215" s="198">
        <f t="shared" ref="B215:Q215" si="53">IF(B$153=0,0,B$153/B$112)</f>
        <v>1.2089441808994079E-2</v>
      </c>
      <c r="C215" s="198">
        <f t="shared" si="53"/>
        <v>9.0663072116724461E-3</v>
      </c>
      <c r="D215" s="198">
        <f t="shared" si="53"/>
        <v>1.3479842940589492E-2</v>
      </c>
      <c r="E215" s="198">
        <f t="shared" si="53"/>
        <v>1.2178610261364861E-2</v>
      </c>
      <c r="F215" s="198">
        <f t="shared" si="53"/>
        <v>1.2585285832438415E-2</v>
      </c>
      <c r="G215" s="198">
        <f t="shared" si="53"/>
        <v>1.3791074730789171E-2</v>
      </c>
      <c r="H215" s="198">
        <f t="shared" si="53"/>
        <v>1.3676618837783162E-2</v>
      </c>
      <c r="I215" s="198">
        <f t="shared" si="53"/>
        <v>1.4077872820535671E-2</v>
      </c>
      <c r="J215" s="198">
        <f t="shared" si="53"/>
        <v>2.6512070916050703E-2</v>
      </c>
      <c r="K215" s="198">
        <f t="shared" si="53"/>
        <v>4.2919622561089612E-3</v>
      </c>
      <c r="L215" s="198">
        <f t="shared" si="53"/>
        <v>2.4230619363714463E-3</v>
      </c>
      <c r="M215" s="198">
        <f t="shared" si="53"/>
        <v>3.4039182774223158E-4</v>
      </c>
      <c r="N215" s="198">
        <f t="shared" si="53"/>
        <v>2.4244639498943905E-3</v>
      </c>
      <c r="O215" s="198">
        <f t="shared" si="53"/>
        <v>6.310275837579254E-3</v>
      </c>
      <c r="P215" s="198">
        <f t="shared" si="53"/>
        <v>7.0765511854434596E-3</v>
      </c>
      <c r="Q215" s="198">
        <f t="shared" si="53"/>
        <v>7.4570771521077312E-3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128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70">
        <f>IF(B$5=0,0,B$5/NFM_fec!B$5)</f>
        <v>0.372986753292533</v>
      </c>
      <c r="C220" s="170">
        <f>IF(C$5=0,0,C$5/NFM_fec!C$5)</f>
        <v>0.3700102697430801</v>
      </c>
      <c r="D220" s="170">
        <f>IF(D$5=0,0,D$5/NFM_fec!D$5)</f>
        <v>0.37692275290078453</v>
      </c>
      <c r="E220" s="170">
        <f>IF(E$5=0,0,E$5/NFM_fec!E$5)</f>
        <v>0.37713695778171163</v>
      </c>
      <c r="F220" s="170">
        <f>IF(F$5=0,0,F$5/NFM_fec!F$5)</f>
        <v>0.38202857280023728</v>
      </c>
      <c r="G220" s="170">
        <f>IF(G$5=0,0,G$5/NFM_fec!G$5)</f>
        <v>0.38267131724596121</v>
      </c>
      <c r="H220" s="170">
        <f>IF(H$5=0,0,H$5/NFM_fec!H$5)</f>
        <v>0.38588386898170601</v>
      </c>
      <c r="I220" s="170">
        <f>IF(I$5=0,0,I$5/NFM_fec!I$5)</f>
        <v>0.38724734508551079</v>
      </c>
      <c r="J220" s="170">
        <f>IF(J$5=0,0,J$5/NFM_fec!J$5)</f>
        <v>0.38635126881685278</v>
      </c>
      <c r="K220" s="170">
        <f>IF(K$5=0,0,K$5/NFM_fec!K$5)</f>
        <v>0.37992673450957676</v>
      </c>
      <c r="L220" s="170">
        <f>IF(L$5=0,0,L$5/NFM_fec!L$5)</f>
        <v>0</v>
      </c>
      <c r="M220" s="170">
        <f>IF(M$5=0,0,M$5/NFM_fec!M$5)</f>
        <v>0</v>
      </c>
      <c r="N220" s="170">
        <f>IF(N$5=0,0,N$5/NFM_fec!N$5)</f>
        <v>0</v>
      </c>
      <c r="O220" s="170">
        <f>IF(O$5=0,0,O$5/NFM_fec!O$5)</f>
        <v>0</v>
      </c>
      <c r="P220" s="170">
        <f>IF(P$5=0,0,P$5/NFM_fec!P$5)</f>
        <v>0</v>
      </c>
      <c r="Q220" s="170">
        <f>IF(Q$5=0,0,Q$5/NFM_fec!Q$5)</f>
        <v>0</v>
      </c>
    </row>
    <row r="221" spans="1:17" x14ac:dyDescent="0.25">
      <c r="A221" s="132" t="s">
        <v>83</v>
      </c>
      <c r="B221" s="169">
        <f>IF(B$6=0,0,B$6/NFM_fec!B$6)</f>
        <v>0.39588852438923861</v>
      </c>
      <c r="C221" s="169">
        <f>IF(C$6=0,0,C$6/NFM_fec!C$6)</f>
        <v>0.39588852438923866</v>
      </c>
      <c r="D221" s="169">
        <f>IF(D$6=0,0,D$6/NFM_fec!D$6)</f>
        <v>0.39588852438923866</v>
      </c>
      <c r="E221" s="169">
        <f>IF(E$6=0,0,E$6/NFM_fec!E$6)</f>
        <v>0.39588852438923861</v>
      </c>
      <c r="F221" s="169">
        <f>IF(F$6=0,0,F$6/NFM_fec!F$6)</f>
        <v>0.3993094503643948</v>
      </c>
      <c r="G221" s="169">
        <f>IF(G$6=0,0,G$6/NFM_fec!G$6)</f>
        <v>0.39930945036439475</v>
      </c>
      <c r="H221" s="169">
        <f>IF(H$6=0,0,H$6/NFM_fec!H$6)</f>
        <v>0.4042124331210023</v>
      </c>
      <c r="I221" s="169">
        <f>IF(I$6=0,0,I$6/NFM_fec!I$6)</f>
        <v>0.40421243312100225</v>
      </c>
      <c r="J221" s="169">
        <f>IF(J$6=0,0,J$6/NFM_fec!J$6)</f>
        <v>0.4042124331210023</v>
      </c>
      <c r="K221" s="169">
        <f>IF(K$6=0,0,K$6/NFM_fec!K$6)</f>
        <v>0.4042124331210023</v>
      </c>
      <c r="L221" s="169">
        <f>IF(L$6=0,0,L$6/NFM_fec!L$6)</f>
        <v>0</v>
      </c>
      <c r="M221" s="169">
        <f>IF(M$6=0,0,M$6/NFM_fec!M$6)</f>
        <v>0</v>
      </c>
      <c r="N221" s="169">
        <f>IF(N$6=0,0,N$6/NFM_fec!N$6)</f>
        <v>0</v>
      </c>
      <c r="O221" s="169">
        <f>IF(O$6=0,0,O$6/NFM_fec!O$6)</f>
        <v>0</v>
      </c>
      <c r="P221" s="169">
        <f>IF(P$6=0,0,P$6/NFM_fec!P$6)</f>
        <v>0</v>
      </c>
      <c r="Q221" s="169">
        <f>IF(Q$6=0,0,Q$6/NFM_fec!Q$6)</f>
        <v>0</v>
      </c>
    </row>
    <row r="222" spans="1:17" x14ac:dyDescent="0.25">
      <c r="A222" s="76" t="s">
        <v>82</v>
      </c>
      <c r="B222" s="168">
        <f>IF(B$7=0,0,B$7/NFM_fec!B$7)</f>
        <v>0.10287920855688874</v>
      </c>
      <c r="C222" s="168">
        <f>IF(C$7=0,0,C$7/NFM_fec!C$7)</f>
        <v>0.10287920855688876</v>
      </c>
      <c r="D222" s="168">
        <f>IF(D$7=0,0,D$7/NFM_fec!D$7)</f>
        <v>0.10287920855688877</v>
      </c>
      <c r="E222" s="168">
        <f>IF(E$7=0,0,E$7/NFM_fec!E$7)</f>
        <v>0.10287920855688876</v>
      </c>
      <c r="F222" s="168">
        <f>IF(F$7=0,0,F$7/NFM_fec!F$7)</f>
        <v>0.10376820163239842</v>
      </c>
      <c r="G222" s="168">
        <f>IF(G$7=0,0,G$7/NFM_fec!G$7)</f>
        <v>0.1037682016323984</v>
      </c>
      <c r="H222" s="168">
        <f>IF(H$7=0,0,H$7/NFM_fec!H$7)</f>
        <v>0.10504233552235151</v>
      </c>
      <c r="I222" s="168">
        <f>IF(I$7=0,0,I$7/NFM_fec!I$7)</f>
        <v>0.1050423355223515</v>
      </c>
      <c r="J222" s="168">
        <f>IF(J$7=0,0,J$7/NFM_fec!J$7)</f>
        <v>0.10504233552235152</v>
      </c>
      <c r="K222" s="168">
        <f>IF(K$7=0,0,K$7/NFM_fec!K$7)</f>
        <v>0.10504233552235151</v>
      </c>
      <c r="L222" s="168">
        <f>IF(L$7=0,0,L$7/NFM_fec!L$7)</f>
        <v>0</v>
      </c>
      <c r="M222" s="168">
        <f>IF(M$7=0,0,M$7/NFM_fec!M$7)</f>
        <v>0</v>
      </c>
      <c r="N222" s="168">
        <f>IF(N$7=0,0,N$7/NFM_fec!N$7)</f>
        <v>0</v>
      </c>
      <c r="O222" s="168">
        <f>IF(O$7=0,0,O$7/NFM_fec!O$7)</f>
        <v>0</v>
      </c>
      <c r="P222" s="168">
        <f>IF(P$7=0,0,P$7/NFM_fec!P$7)</f>
        <v>0</v>
      </c>
      <c r="Q222" s="168">
        <f>IF(Q$7=0,0,Q$7/NFM_fec!Q$7)</f>
        <v>0</v>
      </c>
    </row>
    <row r="223" spans="1:17" x14ac:dyDescent="0.25">
      <c r="A223" s="76" t="s">
        <v>81</v>
      </c>
      <c r="B223" s="168">
        <f>IF(B$8=0,0,B$8/NFM_fec!B$8)</f>
        <v>0.56602701777584974</v>
      </c>
      <c r="C223" s="168">
        <f>IF(C$8=0,0,C$8/NFM_fec!C$8)</f>
        <v>0.56602701777584974</v>
      </c>
      <c r="D223" s="168">
        <f>IF(D$8=0,0,D$8/NFM_fec!D$8)</f>
        <v>0.56602701777584963</v>
      </c>
      <c r="E223" s="168">
        <f>IF(E$8=0,0,E$8/NFM_fec!E$8)</f>
        <v>0.56602701777584963</v>
      </c>
      <c r="F223" s="168">
        <f>IF(F$8=0,0,F$8/NFM_fec!F$8)</f>
        <v>0.57091813335121744</v>
      </c>
      <c r="G223" s="168">
        <f>IF(G$8=0,0,G$8/NFM_fec!G$8)</f>
        <v>0.57091813335121744</v>
      </c>
      <c r="H223" s="168">
        <f>IF(H$8=0,0,H$8/NFM_fec!H$8)</f>
        <v>0.57792823982553476</v>
      </c>
      <c r="I223" s="168">
        <f>IF(I$8=0,0,I$8/NFM_fec!I$8)</f>
        <v>0.57792823982553487</v>
      </c>
      <c r="J223" s="168">
        <f>IF(J$8=0,0,J$8/NFM_fec!J$8)</f>
        <v>0.57792823982553476</v>
      </c>
      <c r="K223" s="168">
        <f>IF(K$8=0,0,K$8/NFM_fec!K$8)</f>
        <v>0.57792823982553487</v>
      </c>
      <c r="L223" s="168">
        <f>IF(L$8=0,0,L$8/NFM_fec!L$8)</f>
        <v>0</v>
      </c>
      <c r="M223" s="168">
        <f>IF(M$8=0,0,M$8/NFM_fec!M$8)</f>
        <v>0</v>
      </c>
      <c r="N223" s="168">
        <f>IF(N$8=0,0,N$8/NFM_fec!N$8)</f>
        <v>0</v>
      </c>
      <c r="O223" s="168">
        <f>IF(O$8=0,0,O$8/NFM_fec!O$8)</f>
        <v>0</v>
      </c>
      <c r="P223" s="168">
        <f>IF(P$8=0,0,P$8/NFM_fec!P$8)</f>
        <v>0</v>
      </c>
      <c r="Q223" s="168">
        <f>IF(Q$8=0,0,Q$8/NFM_fec!Q$8)</f>
        <v>0</v>
      </c>
    </row>
    <row r="224" spans="1:17" x14ac:dyDescent="0.25">
      <c r="A224" s="76" t="s">
        <v>80</v>
      </c>
      <c r="B224" s="168">
        <f>IF(B$9=0,0,B$9/NFM_fec!B$9)</f>
        <v>0.39271010814235752</v>
      </c>
      <c r="C224" s="168">
        <f>IF(C$9=0,0,C$9/NFM_fec!C$9)</f>
        <v>0.39271010814235757</v>
      </c>
      <c r="D224" s="168">
        <f>IF(D$9=0,0,D$9/NFM_fec!D$9)</f>
        <v>0.39271010814235757</v>
      </c>
      <c r="E224" s="168">
        <f>IF(E$9=0,0,E$9/NFM_fec!E$9)</f>
        <v>0.39271010814235752</v>
      </c>
      <c r="F224" s="168">
        <f>IF(F$9=0,0,F$9/NFM_fec!F$9)</f>
        <v>0.39610356899531646</v>
      </c>
      <c r="G224" s="168">
        <f>IF(G$9=0,0,G$9/NFM_fec!G$9)</f>
        <v>0.3961035689953164</v>
      </c>
      <c r="H224" s="168">
        <f>IF(H$9=0,0,H$9/NFM_fec!H$9)</f>
        <v>0.40096718784240976</v>
      </c>
      <c r="I224" s="168">
        <f>IF(I$9=0,0,I$9/NFM_fec!I$9)</f>
        <v>0.40096718784240976</v>
      </c>
      <c r="J224" s="168">
        <f>IF(J$9=0,0,J$9/NFM_fec!J$9)</f>
        <v>0.4009671878424097</v>
      </c>
      <c r="K224" s="168">
        <f>IF(K$9=0,0,K$9/NFM_fec!K$9)</f>
        <v>0.4009671878424097</v>
      </c>
      <c r="L224" s="168">
        <f>IF(L$9=0,0,L$9/NFM_fec!L$9)</f>
        <v>0</v>
      </c>
      <c r="M224" s="168">
        <f>IF(M$9=0,0,M$9/NFM_fec!M$9)</f>
        <v>0</v>
      </c>
      <c r="N224" s="168">
        <f>IF(N$9=0,0,N$9/NFM_fec!N$9)</f>
        <v>0</v>
      </c>
      <c r="O224" s="168">
        <f>IF(O$9=0,0,O$9/NFM_fec!O$9)</f>
        <v>0</v>
      </c>
      <c r="P224" s="168">
        <f>IF(P$9=0,0,P$9/NFM_fec!P$9)</f>
        <v>0</v>
      </c>
      <c r="Q224" s="168">
        <f>IF(Q$9=0,0,Q$9/NFM_fec!Q$9)</f>
        <v>0</v>
      </c>
    </row>
    <row r="225" spans="1:17" x14ac:dyDescent="0.25">
      <c r="A225" s="129" t="s">
        <v>79</v>
      </c>
      <c r="B225" s="167">
        <f>IF(B$10=0,0,B$10/NFM_fec!B$10)</f>
        <v>0.62065725765487822</v>
      </c>
      <c r="C225" s="167">
        <f>IF(C$10=0,0,C$10/NFM_fec!C$10)</f>
        <v>0.62065725765487822</v>
      </c>
      <c r="D225" s="167">
        <f>IF(D$10=0,0,D$10/NFM_fec!D$10)</f>
        <v>0.62065725765487834</v>
      </c>
      <c r="E225" s="167">
        <f>IF(E$10=0,0,E$10/NFM_fec!E$10)</f>
        <v>0.62065725765487834</v>
      </c>
      <c r="F225" s="167">
        <f>IF(F$10=0,0,F$10/NFM_fec!F$10)</f>
        <v>0.62602044047927663</v>
      </c>
      <c r="G225" s="167">
        <f>IF(G$10=0,0,G$10/NFM_fec!G$10)</f>
        <v>0.62602044047927663</v>
      </c>
      <c r="H225" s="167">
        <f>IF(H$10=0,0,H$10/NFM_fec!H$10)</f>
        <v>0.63370712914179828</v>
      </c>
      <c r="I225" s="167">
        <f>IF(I$10=0,0,I$10/NFM_fec!I$10)</f>
        <v>0.63370712914179816</v>
      </c>
      <c r="J225" s="167">
        <f>IF(J$10=0,0,J$10/NFM_fec!J$10)</f>
        <v>0.63370712914179828</v>
      </c>
      <c r="K225" s="167">
        <f>IF(K$10=0,0,K$10/NFM_fec!K$10)</f>
        <v>0.63370712914179828</v>
      </c>
      <c r="L225" s="167">
        <f>IF(L$10=0,0,L$10/NFM_fec!L$10)</f>
        <v>0</v>
      </c>
      <c r="M225" s="167">
        <f>IF(M$10=0,0,M$10/NFM_fec!M$10)</f>
        <v>0</v>
      </c>
      <c r="N225" s="167">
        <f>IF(N$10=0,0,N$10/NFM_fec!N$10)</f>
        <v>0</v>
      </c>
      <c r="O225" s="167">
        <f>IF(O$10=0,0,O$10/NFM_fec!O$10)</f>
        <v>0</v>
      </c>
      <c r="P225" s="167">
        <f>IF(P$10=0,0,P$10/NFM_fec!P$10)</f>
        <v>0</v>
      </c>
      <c r="Q225" s="167">
        <f>IF(Q$10=0,0,Q$10/NFM_fec!Q$10)</f>
        <v>0</v>
      </c>
    </row>
    <row r="226" spans="1:17" x14ac:dyDescent="0.25">
      <c r="A226" s="127" t="s">
        <v>152</v>
      </c>
      <c r="B226" s="166">
        <f>IF(B$15=0,0,B$15/NFM_fec!B$15)</f>
        <v>0.39495679311945953</v>
      </c>
      <c r="C226" s="166">
        <f>IF(C$15=0,0,C$15/NFM_fec!C$15)</f>
        <v>0.38752153690121793</v>
      </c>
      <c r="D226" s="166">
        <f>IF(D$15=0,0,D$15/NFM_fec!D$15)</f>
        <v>0.4047889205530642</v>
      </c>
      <c r="E226" s="166">
        <f>IF(E$15=0,0,E$15/NFM_fec!E$15)</f>
        <v>0.4053240043680526</v>
      </c>
      <c r="F226" s="166">
        <f>IF(F$15=0,0,F$15/NFM_fec!F$15)</f>
        <v>0.41290500794775686</v>
      </c>
      <c r="G226" s="166">
        <f>IF(G$15=0,0,G$15/NFM_fec!G$15)</f>
        <v>0.41451058364048554</v>
      </c>
      <c r="H226" s="166">
        <f>IF(H$15=0,0,H$15/NFM_fec!H$15)</f>
        <v>0.41588784514401972</v>
      </c>
      <c r="I226" s="166">
        <f>IF(I$15=0,0,I$15/NFM_fec!I$15)</f>
        <v>0.41929380859411208</v>
      </c>
      <c r="J226" s="166">
        <f>IF(J$15=0,0,J$15/NFM_fec!J$15)</f>
        <v>0.41705540998116425</v>
      </c>
      <c r="K226" s="166">
        <f>IF(K$15=0,0,K$15/NFM_fec!K$15)</f>
        <v>0.40100692260878823</v>
      </c>
      <c r="L226" s="166">
        <f>IF(L$15=0,0,L$15/NFM_fec!L$15)</f>
        <v>0</v>
      </c>
      <c r="M226" s="166">
        <f>IF(M$15=0,0,M$15/NFM_fec!M$15)</f>
        <v>0</v>
      </c>
      <c r="N226" s="166">
        <f>IF(N$15=0,0,N$15/NFM_fec!N$15)</f>
        <v>0</v>
      </c>
      <c r="O226" s="166">
        <f>IF(O$15=0,0,O$15/NFM_fec!O$15)</f>
        <v>0</v>
      </c>
      <c r="P226" s="166">
        <f>IF(P$15=0,0,P$15/NFM_fec!P$15)</f>
        <v>0</v>
      </c>
      <c r="Q226" s="166">
        <f>IF(Q$15=0,0,Q$15/NFM_fec!Q$15)</f>
        <v>0</v>
      </c>
    </row>
    <row r="227" spans="1:17" x14ac:dyDescent="0.25">
      <c r="A227" s="72" t="s">
        <v>151</v>
      </c>
      <c r="B227" s="165">
        <f>IF(B$26=0,0,B$26/NFM_fec!B$26)</f>
        <v>0.35148311477472166</v>
      </c>
      <c r="C227" s="165">
        <f>IF(C$26=0,0,C$26/NFM_fec!C$26)</f>
        <v>0.35148311477472172</v>
      </c>
      <c r="D227" s="165">
        <f>IF(D$26=0,0,D$26/NFM_fec!D$26)</f>
        <v>0.35148311477472172</v>
      </c>
      <c r="E227" s="165">
        <f>IF(E$26=0,0,E$26/NFM_fec!E$26)</f>
        <v>0.35148311477472166</v>
      </c>
      <c r="F227" s="165">
        <f>IF(F$26=0,0,F$26/NFM_fec!F$26)</f>
        <v>0.35452032763411601</v>
      </c>
      <c r="G227" s="165">
        <f>IF(G$26=0,0,G$26/NFM_fec!G$26)</f>
        <v>0.35452032763411595</v>
      </c>
      <c r="H227" s="165">
        <f>IF(H$26=0,0,H$26/NFM_fec!H$26)</f>
        <v>0.35887336022994037</v>
      </c>
      <c r="I227" s="165">
        <f>IF(I$26=0,0,I$26/NFM_fec!I$26)</f>
        <v>0.35887336022994037</v>
      </c>
      <c r="J227" s="165">
        <f>IF(J$26=0,0,J$26/NFM_fec!J$26)</f>
        <v>0.35887336022994032</v>
      </c>
      <c r="K227" s="165">
        <f>IF(K$26=0,0,K$26/NFM_fec!K$26)</f>
        <v>0.35887336022994032</v>
      </c>
      <c r="L227" s="165">
        <f>IF(L$26=0,0,L$26/NFM_fec!L$26)</f>
        <v>0</v>
      </c>
      <c r="M227" s="165">
        <f>IF(M$26=0,0,M$26/NFM_fec!M$26)</f>
        <v>0</v>
      </c>
      <c r="N227" s="165">
        <f>IF(N$26=0,0,N$26/NFM_fec!N$26)</f>
        <v>0</v>
      </c>
      <c r="O227" s="165">
        <f>IF(O$26=0,0,O$26/NFM_fec!O$26)</f>
        <v>0</v>
      </c>
      <c r="P227" s="165">
        <f>IF(P$26=0,0,P$26/NFM_fec!P$26)</f>
        <v>0</v>
      </c>
      <c r="Q227" s="165">
        <f>IF(Q$26=0,0,Q$26/NFM_fec!Q$26)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70">
        <f>IF(B$33=0,0,B$33/NFM_fec!B$33)</f>
        <v>0.49583133318304323</v>
      </c>
      <c r="C229" s="170">
        <f>IF(C$33=0,0,C$33/NFM_fec!C$33)</f>
        <v>0.49346872564727023</v>
      </c>
      <c r="D229" s="170">
        <f>IF(D$33=0,0,D$33/NFM_fec!D$33)</f>
        <v>0.49739139588280029</v>
      </c>
      <c r="E229" s="170">
        <f>IF(E$33=0,0,E$33/NFM_fec!E$33)</f>
        <v>0.49660078317897299</v>
      </c>
      <c r="F229" s="170">
        <f>IF(F$33=0,0,F$33/NFM_fec!F$33)</f>
        <v>0.5006220024897543</v>
      </c>
      <c r="G229" s="170">
        <f>IF(G$33=0,0,G$33/NFM_fec!G$33)</f>
        <v>0.50121524766003578</v>
      </c>
      <c r="H229" s="170">
        <f>IF(H$33=0,0,H$33/NFM_fec!H$33)</f>
        <v>0.50092771572037642</v>
      </c>
      <c r="I229" s="170">
        <f>IF(I$33=0,0,I$33/NFM_fec!I$33)</f>
        <v>0.50125726815988902</v>
      </c>
      <c r="J229" s="170">
        <f>IF(J$33=0,0,J$33/NFM_fec!J$33)</f>
        <v>0.50245881886881794</v>
      </c>
      <c r="K229" s="170">
        <f>IF(K$33=0,0,K$33/NFM_fec!K$33)</f>
        <v>0.49408065575757454</v>
      </c>
      <c r="L229" s="170">
        <f>IF(L$33=0,0,L$33/NFM_fec!L$33)</f>
        <v>0.49373330814828414</v>
      </c>
      <c r="M229" s="170">
        <f>IF(M$33=0,0,M$33/NFM_fec!M$33)</f>
        <v>0.4918566787990043</v>
      </c>
      <c r="N229" s="170">
        <f>IF(N$33=0,0,N$33/NFM_fec!N$33)</f>
        <v>0.49355222566265222</v>
      </c>
      <c r="O229" s="170">
        <f>IF(O$33=0,0,O$33/NFM_fec!O$33)</f>
        <v>0</v>
      </c>
      <c r="P229" s="170">
        <f>IF(P$33=0,0,P$33/NFM_fec!P$33)</f>
        <v>0</v>
      </c>
      <c r="Q229" s="170">
        <f>IF(Q$33=0,0,Q$33/NFM_fec!Q$33)</f>
        <v>0</v>
      </c>
    </row>
    <row r="230" spans="1:17" x14ac:dyDescent="0.25">
      <c r="A230" s="132" t="s">
        <v>83</v>
      </c>
      <c r="B230" s="169">
        <f>IF(B$34=0,0,B$34/NFM_fec!B$34)</f>
        <v>0.41943748906735989</v>
      </c>
      <c r="C230" s="169">
        <f>IF(C$34=0,0,C$34/NFM_fec!C$34)</f>
        <v>0.41943748906735995</v>
      </c>
      <c r="D230" s="169">
        <f>IF(D$34=0,0,D$34/NFM_fec!D$34)</f>
        <v>0.41943748906735989</v>
      </c>
      <c r="E230" s="169">
        <f>IF(E$34=0,0,E$34/NFM_fec!E$34)</f>
        <v>0.41943748906735989</v>
      </c>
      <c r="F230" s="169">
        <f>IF(F$34=0,0,F$34/NFM_fec!F$34)</f>
        <v>0.42240339618799283</v>
      </c>
      <c r="G230" s="169">
        <f>IF(G$34=0,0,G$34/NFM_fec!G$34)</f>
        <v>0.42240339618799289</v>
      </c>
      <c r="H230" s="169">
        <f>IF(H$34=0,0,H$34/NFM_fec!H$34)</f>
        <v>0.42240339618799289</v>
      </c>
      <c r="I230" s="169">
        <f>IF(I$34=0,0,I$34/NFM_fec!I$34)</f>
        <v>0.42240339618799289</v>
      </c>
      <c r="J230" s="169">
        <f>IF(J$34=0,0,J$34/NFM_fec!J$34)</f>
        <v>0.42240339618799289</v>
      </c>
      <c r="K230" s="169">
        <f>IF(K$34=0,0,K$34/NFM_fec!K$34)</f>
        <v>0.42240339618799289</v>
      </c>
      <c r="L230" s="169">
        <f>IF(L$34=0,0,L$34/NFM_fec!L$34)</f>
        <v>0.42240339618799289</v>
      </c>
      <c r="M230" s="169">
        <f>IF(M$34=0,0,M$34/NFM_fec!M$34)</f>
        <v>0.42240339618799283</v>
      </c>
      <c r="N230" s="169">
        <f>IF(N$34=0,0,N$34/NFM_fec!N$34)</f>
        <v>0.42240339618799289</v>
      </c>
      <c r="O230" s="169">
        <f>IF(O$34=0,0,O$34/NFM_fec!O$34)</f>
        <v>0</v>
      </c>
      <c r="P230" s="169">
        <f>IF(P$34=0,0,P$34/NFM_fec!P$34)</f>
        <v>0</v>
      </c>
      <c r="Q230" s="169">
        <f>IF(Q$34=0,0,Q$34/NFM_fec!Q$34)</f>
        <v>0</v>
      </c>
    </row>
    <row r="231" spans="1:17" x14ac:dyDescent="0.25">
      <c r="A231" s="76" t="s">
        <v>82</v>
      </c>
      <c r="B231" s="168">
        <f>IF(B$35=0,0,B$35/NFM_fec!B$35)</f>
        <v>0.10932861155752346</v>
      </c>
      <c r="C231" s="168">
        <f>IF(C$35=0,0,C$35/NFM_fec!C$35)</f>
        <v>0.10932861155752346</v>
      </c>
      <c r="D231" s="168">
        <f>IF(D$35=0,0,D$35/NFM_fec!D$35)</f>
        <v>0.10932861155752345</v>
      </c>
      <c r="E231" s="168">
        <f>IF(E$35=0,0,E$35/NFM_fec!E$35)</f>
        <v>0.10932861155752345</v>
      </c>
      <c r="F231" s="168">
        <f>IF(F$35=0,0,F$35/NFM_fec!F$35)</f>
        <v>0.11010169101741718</v>
      </c>
      <c r="G231" s="168">
        <f>IF(G$35=0,0,G$35/NFM_fec!G$35)</f>
        <v>0.11010169101741718</v>
      </c>
      <c r="H231" s="168">
        <f>IF(H$35=0,0,H$35/NFM_fec!H$35)</f>
        <v>0.11010169101741718</v>
      </c>
      <c r="I231" s="168">
        <f>IF(I$35=0,0,I$35/NFM_fec!I$35)</f>
        <v>0.11010169101741721</v>
      </c>
      <c r="J231" s="168">
        <f>IF(J$35=0,0,J$35/NFM_fec!J$35)</f>
        <v>0.11010169101741718</v>
      </c>
      <c r="K231" s="168">
        <f>IF(K$35=0,0,K$35/NFM_fec!K$35)</f>
        <v>0.11010169101741719</v>
      </c>
      <c r="L231" s="168">
        <f>IF(L$35=0,0,L$35/NFM_fec!L$35)</f>
        <v>0.11010169101741717</v>
      </c>
      <c r="M231" s="168">
        <f>IF(M$35=0,0,M$35/NFM_fec!M$35)</f>
        <v>0.11010169101741718</v>
      </c>
      <c r="N231" s="168">
        <f>IF(N$35=0,0,N$35/NFM_fec!N$35)</f>
        <v>0.11010169101741719</v>
      </c>
      <c r="O231" s="168">
        <f>IF(O$35=0,0,O$35/NFM_fec!O$35)</f>
        <v>0</v>
      </c>
      <c r="P231" s="168">
        <f>IF(P$35=0,0,P$35/NFM_fec!P$35)</f>
        <v>0</v>
      </c>
      <c r="Q231" s="168">
        <f>IF(Q$35=0,0,Q$35/NFM_fec!Q$35)</f>
        <v>0</v>
      </c>
    </row>
    <row r="232" spans="1:17" x14ac:dyDescent="0.25">
      <c r="A232" s="76" t="s">
        <v>81</v>
      </c>
      <c r="B232" s="168">
        <f>IF(B$36=0,0,B$36/NFM_fec!B$36)</f>
        <v>0.60022416646004872</v>
      </c>
      <c r="C232" s="168">
        <f>IF(C$36=0,0,C$36/NFM_fec!C$36)</f>
        <v>0.60022416646004872</v>
      </c>
      <c r="D232" s="168">
        <f>IF(D$36=0,0,D$36/NFM_fec!D$36)</f>
        <v>0.60022416646004872</v>
      </c>
      <c r="E232" s="168">
        <f>IF(E$36=0,0,E$36/NFM_fec!E$36)</f>
        <v>0.60022416646004872</v>
      </c>
      <c r="F232" s="168">
        <f>IF(F$36=0,0,F$36/NFM_fec!F$36)</f>
        <v>0.60446844403580446</v>
      </c>
      <c r="G232" s="168">
        <f>IF(G$36=0,0,G$36/NFM_fec!G$36)</f>
        <v>0.60446844403580435</v>
      </c>
      <c r="H232" s="168">
        <f>IF(H$36=0,0,H$36/NFM_fec!H$36)</f>
        <v>0.60446844403580435</v>
      </c>
      <c r="I232" s="168">
        <f>IF(I$36=0,0,I$36/NFM_fec!I$36)</f>
        <v>0.60446844403580435</v>
      </c>
      <c r="J232" s="168">
        <f>IF(J$36=0,0,J$36/NFM_fec!J$36)</f>
        <v>0.60446844403580446</v>
      </c>
      <c r="K232" s="168">
        <f>IF(K$36=0,0,K$36/NFM_fec!K$36)</f>
        <v>0.60446844403580435</v>
      </c>
      <c r="L232" s="168">
        <f>IF(L$36=0,0,L$36/NFM_fec!L$36)</f>
        <v>0.60446844403580446</v>
      </c>
      <c r="M232" s="168">
        <f>IF(M$36=0,0,M$36/NFM_fec!M$36)</f>
        <v>0.60446844403580446</v>
      </c>
      <c r="N232" s="168">
        <f>IF(N$36=0,0,N$36/NFM_fec!N$36)</f>
        <v>0.60446844403580435</v>
      </c>
      <c r="O232" s="168">
        <f>IF(O$36=0,0,O$36/NFM_fec!O$36)</f>
        <v>0</v>
      </c>
      <c r="P232" s="168">
        <f>IF(P$36=0,0,P$36/NFM_fec!P$36)</f>
        <v>0</v>
      </c>
      <c r="Q232" s="168">
        <f>IF(Q$36=0,0,Q$36/NFM_fec!Q$36)</f>
        <v>0</v>
      </c>
    </row>
    <row r="233" spans="1:17" x14ac:dyDescent="0.25">
      <c r="A233" s="76" t="s">
        <v>80</v>
      </c>
      <c r="B233" s="168">
        <f>IF(B$37=0,0,B$37/NFM_fec!B$37)</f>
        <v>0.41766936912384939</v>
      </c>
      <c r="C233" s="168">
        <f>IF(C$37=0,0,C$37/NFM_fec!C$37)</f>
        <v>0.41766936912384933</v>
      </c>
      <c r="D233" s="168">
        <f>IF(D$37=0,0,D$37/NFM_fec!D$37)</f>
        <v>0.41766936912384939</v>
      </c>
      <c r="E233" s="168">
        <f>IF(E$37=0,0,E$37/NFM_fec!E$37)</f>
        <v>0.41766936912384939</v>
      </c>
      <c r="F233" s="168">
        <f>IF(F$37=0,0,F$37/NFM_fec!F$37)</f>
        <v>0.42062277359589395</v>
      </c>
      <c r="G233" s="168">
        <f>IF(G$37=0,0,G$37/NFM_fec!G$37)</f>
        <v>0.42062277359589401</v>
      </c>
      <c r="H233" s="168">
        <f>IF(H$37=0,0,H$37/NFM_fec!H$37)</f>
        <v>0.42062277359589401</v>
      </c>
      <c r="I233" s="168">
        <f>IF(I$37=0,0,I$37/NFM_fec!I$37)</f>
        <v>0.42062277359589401</v>
      </c>
      <c r="J233" s="168">
        <f>IF(J$37=0,0,J$37/NFM_fec!J$37)</f>
        <v>0.42062277359589401</v>
      </c>
      <c r="K233" s="168">
        <f>IF(K$37=0,0,K$37/NFM_fec!K$37)</f>
        <v>0.42062277359589401</v>
      </c>
      <c r="L233" s="168">
        <f>IF(L$37=0,0,L$37/NFM_fec!L$37)</f>
        <v>0.42062277359589406</v>
      </c>
      <c r="M233" s="168">
        <f>IF(M$37=0,0,M$37/NFM_fec!M$37)</f>
        <v>0.42062277359589395</v>
      </c>
      <c r="N233" s="168">
        <f>IF(N$37=0,0,N$37/NFM_fec!N$37)</f>
        <v>0.42062277359589401</v>
      </c>
      <c r="O233" s="168">
        <f>IF(O$37=0,0,O$37/NFM_fec!O$37)</f>
        <v>0</v>
      </c>
      <c r="P233" s="168">
        <f>IF(P$37=0,0,P$37/NFM_fec!P$37)</f>
        <v>0</v>
      </c>
      <c r="Q233" s="168">
        <f>IF(Q$37=0,0,Q$37/NFM_fec!Q$37)</f>
        <v>0</v>
      </c>
    </row>
    <row r="234" spans="1:17" x14ac:dyDescent="0.25">
      <c r="A234" s="129" t="s">
        <v>79</v>
      </c>
      <c r="B234" s="167">
        <f>IF(B$38=0,0,B$38/NFM_fec!B$38)</f>
        <v>0.65739046864201334</v>
      </c>
      <c r="C234" s="167">
        <f>IF(C$38=0,0,C$38/NFM_fec!C$38)</f>
        <v>0.657390468642013</v>
      </c>
      <c r="D234" s="167">
        <f>IF(D$38=0,0,D$38/NFM_fec!D$38)</f>
        <v>0.65739046864201311</v>
      </c>
      <c r="E234" s="167">
        <f>IF(E$38=0,0,E$38/NFM_fec!E$38)</f>
        <v>0.65739046864201334</v>
      </c>
      <c r="F234" s="167">
        <f>IF(F$38=0,0,F$38/NFM_fec!F$38)</f>
        <v>0.66203897794984112</v>
      </c>
      <c r="G234" s="167">
        <f>IF(G$38=0,0,G$38/NFM_fec!G$38)</f>
        <v>0.66203897794984101</v>
      </c>
      <c r="H234" s="167">
        <f>IF(H$38=0,0,H$38/NFM_fec!H$38)</f>
        <v>0.66203897794984101</v>
      </c>
      <c r="I234" s="167">
        <f>IF(I$38=0,0,I$38/NFM_fec!I$38)</f>
        <v>0.66203897794984101</v>
      </c>
      <c r="J234" s="167">
        <f>IF(J$38=0,0,J$38/NFM_fec!J$38)</f>
        <v>0.66203897794984101</v>
      </c>
      <c r="K234" s="167">
        <f>IF(K$38=0,0,K$38/NFM_fec!K$38)</f>
        <v>0.66203897794984112</v>
      </c>
      <c r="L234" s="167">
        <f>IF(L$38=0,0,L$38/NFM_fec!L$38)</f>
        <v>0.66203897794984101</v>
      </c>
      <c r="M234" s="167">
        <f>IF(M$38=0,0,M$38/NFM_fec!M$38)</f>
        <v>0.66203897794984123</v>
      </c>
      <c r="N234" s="167">
        <f>IF(N$38=0,0,N$38/NFM_fec!N$38)</f>
        <v>0.66203897794984112</v>
      </c>
      <c r="O234" s="167">
        <f>IF(O$38=0,0,O$38/NFM_fec!O$38)</f>
        <v>0</v>
      </c>
      <c r="P234" s="167">
        <f>IF(P$38=0,0,P$38/NFM_fec!P$38)</f>
        <v>0</v>
      </c>
      <c r="Q234" s="167">
        <f>IF(Q$38=0,0,Q$38/NFM_fec!Q$38)</f>
        <v>0</v>
      </c>
    </row>
    <row r="235" spans="1:17" x14ac:dyDescent="0.25">
      <c r="A235" s="127" t="s">
        <v>150</v>
      </c>
      <c r="B235" s="166">
        <f>IF(B$43=0,0,B$43/NFM_fec!B$43)</f>
        <v>0.5099105944031127</v>
      </c>
      <c r="C235" s="166">
        <f>IF(C$43=0,0,C$43/NFM_fec!C$43)</f>
        <v>0.5099105944031127</v>
      </c>
      <c r="D235" s="166">
        <f>IF(D$43=0,0,D$43/NFM_fec!D$43)</f>
        <v>0.50991059440311282</v>
      </c>
      <c r="E235" s="166">
        <f>IF(E$43=0,0,E$43/NFM_fec!E$43)</f>
        <v>0.5099105944031127</v>
      </c>
      <c r="F235" s="166">
        <f>IF(F$43=0,0,F$43/NFM_fec!F$43)</f>
        <v>0.51351625079350627</v>
      </c>
      <c r="G235" s="166">
        <f>IF(G$43=0,0,G$43/NFM_fec!G$43)</f>
        <v>0.51351625079350638</v>
      </c>
      <c r="H235" s="166">
        <f>IF(H$43=0,0,H$43/NFM_fec!H$43)</f>
        <v>0.51351625079350627</v>
      </c>
      <c r="I235" s="166">
        <f>IF(I$43=0,0,I$43/NFM_fec!I$43)</f>
        <v>0.51351625079350638</v>
      </c>
      <c r="J235" s="166">
        <f>IF(J$43=0,0,J$43/NFM_fec!J$43)</f>
        <v>0.51351625079350638</v>
      </c>
      <c r="K235" s="166">
        <f>IF(K$43=0,0,K$43/NFM_fec!K$43)</f>
        <v>0.51351625079350638</v>
      </c>
      <c r="L235" s="166">
        <f>IF(L$43=0,0,L$43/NFM_fec!L$43)</f>
        <v>0.51351625079350627</v>
      </c>
      <c r="M235" s="166">
        <f>IF(M$43=0,0,M$43/NFM_fec!M$43)</f>
        <v>0.51351625079350638</v>
      </c>
      <c r="N235" s="166">
        <f>IF(N$43=0,0,N$43/NFM_fec!N$43)</f>
        <v>0.51351625079350638</v>
      </c>
      <c r="O235" s="166">
        <f>IF(O$43=0,0,O$43/NFM_fec!O$43)</f>
        <v>0</v>
      </c>
      <c r="P235" s="166">
        <f>IF(P$43=0,0,P$43/NFM_fec!P$43)</f>
        <v>0</v>
      </c>
      <c r="Q235" s="166">
        <f>IF(Q$43=0,0,Q$43/NFM_fec!Q$43)</f>
        <v>0</v>
      </c>
    </row>
    <row r="236" spans="1:17" x14ac:dyDescent="0.25">
      <c r="A236" s="127" t="s">
        <v>148</v>
      </c>
      <c r="B236" s="166">
        <f>IF(B$44=0,0,B$44/NFM_fec!B$44)</f>
        <v>0.44933510136228405</v>
      </c>
      <c r="C236" s="166">
        <f>IF(C$44=0,0,C$44/NFM_fec!C$44)</f>
        <v>0.43137990301443463</v>
      </c>
      <c r="D236" s="166">
        <f>IF(D$44=0,0,D$44/NFM_fec!D$44)</f>
        <v>0.45932293684754777</v>
      </c>
      <c r="E236" s="166">
        <f>IF(E$44=0,0,E$44/NFM_fec!E$44)</f>
        <v>0.45251828626830798</v>
      </c>
      <c r="F236" s="166">
        <f>IF(F$44=0,0,F$44/NFM_fec!F$44)</f>
        <v>0.45869752982815959</v>
      </c>
      <c r="G236" s="166">
        <f>IF(G$44=0,0,G$44/NFM_fec!G$44)</f>
        <v>0.46284138355976495</v>
      </c>
      <c r="H236" s="166">
        <f>IF(H$44=0,0,H$44/NFM_fec!H$44)</f>
        <v>0.46165093210743147</v>
      </c>
      <c r="I236" s="166">
        <f>IF(I$44=0,0,I$44/NFM_fec!I$44)</f>
        <v>0.46300436442952947</v>
      </c>
      <c r="J236" s="166">
        <f>IF(J$44=0,0,J$44/NFM_fec!J$44)</f>
        <v>0.46550965954220103</v>
      </c>
      <c r="K236" s="166">
        <f>IF(K$44=0,0,K$44/NFM_fec!K$44)</f>
        <v>0.40702692593910361</v>
      </c>
      <c r="L236" s="166">
        <f>IF(L$44=0,0,L$44/NFM_fec!L$44)</f>
        <v>0.39481493385000066</v>
      </c>
      <c r="M236" s="166">
        <f>IF(M$44=0,0,M$44/NFM_fec!M$44)</f>
        <v>0.38342653896466533</v>
      </c>
      <c r="N236" s="166">
        <f>IF(N$44=0,0,N$44/NFM_fec!N$44)</f>
        <v>0.39439332265097382</v>
      </c>
      <c r="O236" s="166">
        <f>IF(O$44=0,0,O$44/NFM_fec!O$44)</f>
        <v>0</v>
      </c>
      <c r="P236" s="166">
        <f>IF(P$44=0,0,P$44/NFM_fec!P$44)</f>
        <v>0</v>
      </c>
      <c r="Q236" s="166">
        <f>IF(Q$44=0,0,Q$44/NFM_fec!Q$44)</f>
        <v>0</v>
      </c>
    </row>
    <row r="237" spans="1:17" x14ac:dyDescent="0.25">
      <c r="A237" s="72" t="s">
        <v>147</v>
      </c>
      <c r="B237" s="165">
        <f>IF(B$51=0,0,B$51/NFM_fec!B$51)</f>
        <v>0.42822426250752244</v>
      </c>
      <c r="C237" s="165">
        <f>IF(C$51=0,0,C$51/NFM_fec!C$51)</f>
        <v>0.42316559718708896</v>
      </c>
      <c r="D237" s="165">
        <f>IF(D$51=0,0,D$51/NFM_fec!D$51)</f>
        <v>0.43323210563596726</v>
      </c>
      <c r="E237" s="165">
        <f>IF(E$51=0,0,E$51/NFM_fec!E$51)</f>
        <v>0.43224996443888836</v>
      </c>
      <c r="F237" s="165">
        <f>IF(F$51=0,0,F$51/NFM_fec!F$51)</f>
        <v>0.43719572980112614</v>
      </c>
      <c r="G237" s="165">
        <f>IF(G$51=0,0,G$51/NFM_fec!G$51)</f>
        <v>0.43879142957725387</v>
      </c>
      <c r="H237" s="165">
        <f>IF(H$51=0,0,H$51/NFM_fec!H$51)</f>
        <v>0.43728792668907446</v>
      </c>
      <c r="I237" s="165">
        <f>IF(I$51=0,0,I$51/NFM_fec!I$51)</f>
        <v>0.43902096759713333</v>
      </c>
      <c r="J237" s="165">
        <f>IF(J$51=0,0,J$51/NFM_fec!J$51)</f>
        <v>0.44750800462215706</v>
      </c>
      <c r="K237" s="165">
        <f>IF(K$51=0,0,K$51/NFM_fec!K$51)</f>
        <v>0.42493754696036118</v>
      </c>
      <c r="L237" s="165">
        <f>IF(L$51=0,0,L$51/NFM_fec!L$51)</f>
        <v>0.43273776329580055</v>
      </c>
      <c r="M237" s="165">
        <f>IF(M$51=0,0,M$51/NFM_fec!M$51)</f>
        <v>0.42615483491379047</v>
      </c>
      <c r="N237" s="165">
        <f>IF(N$51=0,0,N$51/NFM_fec!N$51)</f>
        <v>0.43149801803179594</v>
      </c>
      <c r="O237" s="165">
        <f>IF(O$51=0,0,O$51/NFM_fec!O$51)</f>
        <v>0</v>
      </c>
      <c r="P237" s="165">
        <f>IF(P$51=0,0,P$51/NFM_fec!P$51)</f>
        <v>0</v>
      </c>
      <c r="Q237" s="165">
        <f>IF(Q$51=0,0,Q$51/NFM_fec!Q$51)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70">
        <f>IF(B$70=0,0,B$70/NFM_fec!B$70)</f>
        <v>0.46551089741572255</v>
      </c>
      <c r="C239" s="170">
        <f>IF(C$70=0,0,C$70/NFM_fec!C$70)</f>
        <v>0.45520136299407576</v>
      </c>
      <c r="D239" s="170">
        <f>IF(D$70=0,0,D$70/NFM_fec!D$70)</f>
        <v>0.47227355961952705</v>
      </c>
      <c r="E239" s="170">
        <f>IF(E$70=0,0,E$70/NFM_fec!E$70)</f>
        <v>0.46856574736541723</v>
      </c>
      <c r="F239" s="170">
        <f>IF(F$70=0,0,F$70/NFM_fec!F$70)</f>
        <v>0.47072059260534871</v>
      </c>
      <c r="G239" s="170">
        <f>IF(G$70=0,0,G$70/NFM_fec!G$70)</f>
        <v>0.49962567307631506</v>
      </c>
      <c r="H239" s="170">
        <f>IF(H$70=0,0,H$70/NFM_fec!H$70)</f>
        <v>0.50221889830932764</v>
      </c>
      <c r="I239" s="170">
        <f>IF(I$70=0,0,I$70/NFM_fec!I$70)</f>
        <v>0.50576528963635725</v>
      </c>
      <c r="J239" s="170">
        <f>IF(J$70=0,0,J$70/NFM_fec!J$70)</f>
        <v>0.50840074844656979</v>
      </c>
      <c r="K239" s="170">
        <f>IF(K$70=0,0,K$70/NFM_fec!K$70)</f>
        <v>0.47226637751089773</v>
      </c>
      <c r="L239" s="170">
        <f>IF(L$70=0,0,L$70/NFM_fec!L$70)</f>
        <v>0.47284908592980668</v>
      </c>
      <c r="M239" s="170">
        <f>IF(M$70=0,0,M$70/NFM_fec!M$70)</f>
        <v>0.46458244369496843</v>
      </c>
      <c r="N239" s="170">
        <f>IF(N$70=0,0,N$70/NFM_fec!N$70)</f>
        <v>0.47231694633280047</v>
      </c>
      <c r="O239" s="170">
        <f>IF(O$70=0,0,O$70/NFM_fec!O$70)</f>
        <v>0.48143207422072887</v>
      </c>
      <c r="P239" s="170">
        <f>IF(P$70=0,0,P$70/NFM_fec!P$70)</f>
        <v>0.48301499970535927</v>
      </c>
      <c r="Q239" s="170">
        <f>IF(Q$70=0,0,Q$70/NFM_fec!Q$70)</f>
        <v>0.50145060740499359</v>
      </c>
    </row>
    <row r="240" spans="1:17" x14ac:dyDescent="0.25">
      <c r="A240" s="132" t="s">
        <v>83</v>
      </c>
      <c r="B240" s="169">
        <f>IF(B$71=0,0,B$71/NFM_fec!B$71)</f>
        <v>0.41510172609191037</v>
      </c>
      <c r="C240" s="169">
        <f>IF(C$71=0,0,C$71/NFM_fec!C$71)</f>
        <v>0.41510172609191032</v>
      </c>
      <c r="D240" s="169">
        <f>IF(D$71=0,0,D$71/NFM_fec!D$71)</f>
        <v>0.41510172609191037</v>
      </c>
      <c r="E240" s="169">
        <f>IF(E$71=0,0,E$71/NFM_fec!E$71)</f>
        <v>0.41510172609191032</v>
      </c>
      <c r="F240" s="169">
        <f>IF(F$71=0,0,F$71/NFM_fec!F$71)</f>
        <v>0.41510172609191037</v>
      </c>
      <c r="G240" s="169">
        <f>IF(G$71=0,0,G$71/NFM_fec!G$71)</f>
        <v>0.43826097089447019</v>
      </c>
      <c r="H240" s="169">
        <f>IF(H$71=0,0,H$71/NFM_fec!H$71)</f>
        <v>0.44156783462363663</v>
      </c>
      <c r="I240" s="169">
        <f>IF(I$71=0,0,I$71/NFM_fec!I$71)</f>
        <v>0.44346542518664778</v>
      </c>
      <c r="J240" s="169">
        <f>IF(J$71=0,0,J$71/NFM_fec!J$71)</f>
        <v>0.44346542518664778</v>
      </c>
      <c r="K240" s="169">
        <f>IF(K$71=0,0,K$71/NFM_fec!K$71)</f>
        <v>0.44346542518664783</v>
      </c>
      <c r="L240" s="169">
        <f>IF(L$71=0,0,L$71/NFM_fec!L$71)</f>
        <v>0.44694073138382617</v>
      </c>
      <c r="M240" s="169">
        <f>IF(M$71=0,0,M$71/NFM_fec!M$71)</f>
        <v>0.44694073138382617</v>
      </c>
      <c r="N240" s="169">
        <f>IF(N$71=0,0,N$71/NFM_fec!N$71)</f>
        <v>0.44694073138382623</v>
      </c>
      <c r="O240" s="169">
        <f>IF(O$71=0,0,O$71/NFM_fec!O$71)</f>
        <v>0.44694073138382623</v>
      </c>
      <c r="P240" s="169">
        <f>IF(P$71=0,0,P$71/NFM_fec!P$71)</f>
        <v>0.44694073138382623</v>
      </c>
      <c r="Q240" s="169">
        <f>IF(Q$71=0,0,Q$71/NFM_fec!Q$71)</f>
        <v>0.46375590250671389</v>
      </c>
    </row>
    <row r="241" spans="1:17" x14ac:dyDescent="0.25">
      <c r="A241" s="76" t="s">
        <v>82</v>
      </c>
      <c r="B241" s="168">
        <f>IF(B$72=0,0,B$72/NFM_fec!B$72)</f>
        <v>0.10788023504625786</v>
      </c>
      <c r="C241" s="168">
        <f>IF(C$72=0,0,C$72/NFM_fec!C$72)</f>
        <v>0.10788023504625788</v>
      </c>
      <c r="D241" s="168">
        <f>IF(D$72=0,0,D$72/NFM_fec!D$72)</f>
        <v>0.10788023504625788</v>
      </c>
      <c r="E241" s="168">
        <f>IF(E$72=0,0,E$72/NFM_fec!E$72)</f>
        <v>0.10788023504625786</v>
      </c>
      <c r="F241" s="168">
        <f>IF(F$72=0,0,F$72/NFM_fec!F$72)</f>
        <v>0.10788023504625788</v>
      </c>
      <c r="G241" s="168">
        <f>IF(G$72=0,0,G$72/NFM_fec!G$72)</f>
        <v>0.1138990603503974</v>
      </c>
      <c r="H241" s="168">
        <f>IF(H$72=0,0,H$72/NFM_fec!H$72)</f>
        <v>0.11475847676315747</v>
      </c>
      <c r="I241" s="168">
        <f>IF(I$72=0,0,I$72/NFM_fec!I$72)</f>
        <v>0.11525163904866886</v>
      </c>
      <c r="J241" s="168">
        <f>IF(J$72=0,0,J$72/NFM_fec!J$72)</f>
        <v>0.11525163904866885</v>
      </c>
      <c r="K241" s="168">
        <f>IF(K$72=0,0,K$72/NFM_fec!K$72)</f>
        <v>0.11525163904866884</v>
      </c>
      <c r="L241" s="168">
        <f>IF(L$72=0,0,L$72/NFM_fec!L$72)</f>
        <v>0.11615483175022441</v>
      </c>
      <c r="M241" s="168">
        <f>IF(M$72=0,0,M$72/NFM_fec!M$72)</f>
        <v>0.11615483175022438</v>
      </c>
      <c r="N241" s="168">
        <f>IF(N$72=0,0,N$72/NFM_fec!N$72)</f>
        <v>0.1161548317502244</v>
      </c>
      <c r="O241" s="168">
        <f>IF(O$72=0,0,O$72/NFM_fec!O$72)</f>
        <v>0.11615483175022438</v>
      </c>
      <c r="P241" s="168">
        <f>IF(P$72=0,0,P$72/NFM_fec!P$72)</f>
        <v>0.1161548317502244</v>
      </c>
      <c r="Q241" s="168">
        <f>IF(Q$72=0,0,Q$72/NFM_fec!Q$72)</f>
        <v>0.12052490419043997</v>
      </c>
    </row>
    <row r="242" spans="1:17" x14ac:dyDescent="0.25">
      <c r="A242" s="76" t="s">
        <v>81</v>
      </c>
      <c r="B242" s="168">
        <f>IF(B$73=0,0,B$73/NFM_fec!B$73)</f>
        <v>0.59422095413915044</v>
      </c>
      <c r="C242" s="168">
        <f>IF(C$73=0,0,C$73/NFM_fec!C$73)</f>
        <v>0.59422095413915044</v>
      </c>
      <c r="D242" s="168">
        <f>IF(D$73=0,0,D$73/NFM_fec!D$73)</f>
        <v>0.59422095413915033</v>
      </c>
      <c r="E242" s="168">
        <f>IF(E$73=0,0,E$73/NFM_fec!E$73)</f>
        <v>0.59422095413915044</v>
      </c>
      <c r="F242" s="168">
        <f>IF(F$73=0,0,F$73/NFM_fec!F$73)</f>
        <v>0.59422095413915044</v>
      </c>
      <c r="G242" s="168">
        <f>IF(G$73=0,0,G$73/NFM_fec!G$73)</f>
        <v>0.62737357114530623</v>
      </c>
      <c r="H242" s="168">
        <f>IF(H$73=0,0,H$73/NFM_fec!H$73)</f>
        <v>0.63210736914430155</v>
      </c>
      <c r="I242" s="168">
        <f>IF(I$73=0,0,I$73/NFM_fec!I$73)</f>
        <v>0.63482378298708175</v>
      </c>
      <c r="J242" s="168">
        <f>IF(J$73=0,0,J$73/NFM_fec!J$73)</f>
        <v>0.63482378298708164</v>
      </c>
      <c r="K242" s="168">
        <f>IF(K$73=0,0,K$73/NFM_fec!K$73)</f>
        <v>0.63482378298708175</v>
      </c>
      <c r="L242" s="168">
        <f>IF(L$73=0,0,L$73/NFM_fec!L$73)</f>
        <v>0.6397987075287247</v>
      </c>
      <c r="M242" s="168">
        <f>IF(M$73=0,0,M$73/NFM_fec!M$73)</f>
        <v>0.6397987075287247</v>
      </c>
      <c r="N242" s="168">
        <f>IF(N$73=0,0,N$73/NFM_fec!N$73)</f>
        <v>0.63979870752872481</v>
      </c>
      <c r="O242" s="168">
        <f>IF(O$73=0,0,O$73/NFM_fec!O$73)</f>
        <v>0.6397987075287247</v>
      </c>
      <c r="P242" s="168">
        <f>IF(P$73=0,0,P$73/NFM_fec!P$73)</f>
        <v>0.63979870752872481</v>
      </c>
      <c r="Q242" s="168">
        <f>IF(Q$73=0,0,Q$73/NFM_fec!Q$73)</f>
        <v>0.6638697397615394</v>
      </c>
    </row>
    <row r="243" spans="1:17" x14ac:dyDescent="0.25">
      <c r="A243" s="76" t="s">
        <v>80</v>
      </c>
      <c r="B243" s="168">
        <f>IF(B$74=0,0,B$74/NFM_fec!B$74)</f>
        <v>0.41178698506348499</v>
      </c>
      <c r="C243" s="168">
        <f>IF(C$74=0,0,C$74/NFM_fec!C$74)</f>
        <v>0.41178698506348499</v>
      </c>
      <c r="D243" s="168">
        <f>IF(D$74=0,0,D$74/NFM_fec!D$74)</f>
        <v>0.41178698506348504</v>
      </c>
      <c r="E243" s="168">
        <f>IF(E$74=0,0,E$74/NFM_fec!E$74)</f>
        <v>0.41178698506348493</v>
      </c>
      <c r="F243" s="168">
        <f>IF(F$74=0,0,F$74/NFM_fec!F$74)</f>
        <v>0.41178698506348493</v>
      </c>
      <c r="G243" s="168">
        <f>IF(G$74=0,0,G$74/NFM_fec!G$74)</f>
        <v>0.43476129471856401</v>
      </c>
      <c r="H243" s="168">
        <f>IF(H$74=0,0,H$74/NFM_fec!H$74)</f>
        <v>0.43804175191605521</v>
      </c>
      <c r="I243" s="168">
        <f>IF(I$74=0,0,I$74/NFM_fec!I$74)</f>
        <v>0.4399241895155902</v>
      </c>
      <c r="J243" s="168">
        <f>IF(J$74=0,0,J$74/NFM_fec!J$74)</f>
        <v>0.4399241895155902</v>
      </c>
      <c r="K243" s="168">
        <f>IF(K$74=0,0,K$74/NFM_fec!K$74)</f>
        <v>0.43992418951559015</v>
      </c>
      <c r="L243" s="168">
        <f>IF(L$74=0,0,L$74/NFM_fec!L$74)</f>
        <v>0.44337174410559843</v>
      </c>
      <c r="M243" s="168">
        <f>IF(M$74=0,0,M$74/NFM_fec!M$74)</f>
        <v>0.44337174410559849</v>
      </c>
      <c r="N243" s="168">
        <f>IF(N$74=0,0,N$74/NFM_fec!N$74)</f>
        <v>0.44337174410559843</v>
      </c>
      <c r="O243" s="168">
        <f>IF(O$74=0,0,O$74/NFM_fec!O$74)</f>
        <v>0.44337174410559854</v>
      </c>
      <c r="P243" s="168">
        <f>IF(P$74=0,0,P$74/NFM_fec!P$74)</f>
        <v>0.44337174410559843</v>
      </c>
      <c r="Q243" s="168">
        <f>IF(Q$74=0,0,Q$74/NFM_fec!Q$74)</f>
        <v>0.46005263985905859</v>
      </c>
    </row>
    <row r="244" spans="1:17" x14ac:dyDescent="0.25">
      <c r="A244" s="129" t="s">
        <v>79</v>
      </c>
      <c r="B244" s="167">
        <f>IF(B$75=0,0,B$75/NFM_fec!B$75)</f>
        <v>0.65079248876407059</v>
      </c>
      <c r="C244" s="167">
        <f>IF(C$75=0,0,C$75/NFM_fec!C$75)</f>
        <v>0.6507924887640707</v>
      </c>
      <c r="D244" s="167">
        <f>IF(D$75=0,0,D$75/NFM_fec!D$75)</f>
        <v>0.6507924887640707</v>
      </c>
      <c r="E244" s="167">
        <f>IF(E$75=0,0,E$75/NFM_fec!E$75)</f>
        <v>0.65079248876407059</v>
      </c>
      <c r="F244" s="167">
        <f>IF(F$75=0,0,F$75/NFM_fec!F$75)</f>
        <v>0.65079248876407059</v>
      </c>
      <c r="G244" s="167">
        <f>IF(G$75=0,0,G$75/NFM_fec!G$75)</f>
        <v>0.68710132974349147</v>
      </c>
      <c r="H244" s="167">
        <f>IF(H$75=0,0,H$75/NFM_fec!H$75)</f>
        <v>0.69228579885319419</v>
      </c>
      <c r="I244" s="167">
        <f>IF(I$75=0,0,I$75/NFM_fec!I$75)</f>
        <v>0.69526082306420878</v>
      </c>
      <c r="J244" s="167">
        <f>IF(J$75=0,0,J$75/NFM_fec!J$75)</f>
        <v>0.69526082306420878</v>
      </c>
      <c r="K244" s="167">
        <f>IF(K$75=0,0,K$75/NFM_fec!K$75)</f>
        <v>0.69526082306420878</v>
      </c>
      <c r="L244" s="167">
        <f>IF(L$75=0,0,L$75/NFM_fec!L$75)</f>
        <v>0.70070937465317062</v>
      </c>
      <c r="M244" s="167">
        <f>IF(M$75=0,0,M$75/NFM_fec!M$75)</f>
        <v>0.70070937465317062</v>
      </c>
      <c r="N244" s="167">
        <f>IF(N$75=0,0,N$75/NFM_fec!N$75)</f>
        <v>0.70070937465317074</v>
      </c>
      <c r="O244" s="167">
        <f>IF(O$75=0,0,O$75/NFM_fec!O$75)</f>
        <v>0.70070937465317074</v>
      </c>
      <c r="P244" s="167">
        <f>IF(P$75=0,0,P$75/NFM_fec!P$75)</f>
        <v>0.70070937465317074</v>
      </c>
      <c r="Q244" s="167">
        <f>IF(Q$75=0,0,Q$75/NFM_fec!Q$75)</f>
        <v>0.72707203801062148</v>
      </c>
    </row>
    <row r="245" spans="1:17" x14ac:dyDescent="0.25">
      <c r="A245" s="127" t="s">
        <v>149</v>
      </c>
      <c r="B245" s="166">
        <f>IF(B$80=0,0,B$80/NFM_fec!B$80)</f>
        <v>0.43281302012584971</v>
      </c>
      <c r="C245" s="166">
        <f>IF(C$80=0,0,C$80/NFM_fec!C$80)</f>
        <v>0.43339566145363162</v>
      </c>
      <c r="D245" s="166">
        <f>IF(D$80=0,0,D$80/NFM_fec!D$80)</f>
        <v>0.43306528519638804</v>
      </c>
      <c r="E245" s="166">
        <f>IF(E$80=0,0,E$80/NFM_fec!E$80)</f>
        <v>0.43237494019015205</v>
      </c>
      <c r="F245" s="166">
        <f>IF(F$80=0,0,F$80/NFM_fec!F$80)</f>
        <v>0.43239325901980236</v>
      </c>
      <c r="G245" s="166">
        <f>IF(G$80=0,0,G$80/NFM_fec!G$80)</f>
        <v>0.45669074695657735</v>
      </c>
      <c r="H245" s="166">
        <f>IF(H$80=0,0,H$80/NFM_fec!H$80)</f>
        <v>0.46034227999231764</v>
      </c>
      <c r="I245" s="166">
        <f>IF(I$80=0,0,I$80/NFM_fec!I$80)</f>
        <v>0.46250734572886903</v>
      </c>
      <c r="J245" s="166">
        <f>IF(J$80=0,0,J$80/NFM_fec!J$80)</f>
        <v>0.46282012319576632</v>
      </c>
      <c r="K245" s="166">
        <f>IF(K$80=0,0,K$80/NFM_fec!K$80)</f>
        <v>0.46376386101151074</v>
      </c>
      <c r="L245" s="166">
        <f>IF(L$80=0,0,L$80/NFM_fec!L$80)</f>
        <v>0.46667676021023813</v>
      </c>
      <c r="M245" s="166">
        <f>IF(M$80=0,0,M$80/NFM_fec!M$80)</f>
        <v>0.46771798016981359</v>
      </c>
      <c r="N245" s="166">
        <f>IF(N$80=0,0,N$80/NFM_fec!N$80)</f>
        <v>0.46766185753545514</v>
      </c>
      <c r="O245" s="166">
        <f>IF(O$80=0,0,O$80/NFM_fec!O$80)</f>
        <v>0.46806080118274285</v>
      </c>
      <c r="P245" s="166">
        <f>IF(P$80=0,0,P$80/NFM_fec!P$80)</f>
        <v>0.46811847539352203</v>
      </c>
      <c r="Q245" s="166">
        <f>IF(Q$80=0,0,Q$80/NFM_fec!Q$80)</f>
        <v>0.48551940557647366</v>
      </c>
    </row>
    <row r="246" spans="1:17" x14ac:dyDescent="0.25">
      <c r="A246" s="127" t="s">
        <v>148</v>
      </c>
      <c r="B246" s="166">
        <f>IF(B$87=0,0,B$87/NFM_fec!B$87)</f>
        <v>0.48663867307081443</v>
      </c>
      <c r="C246" s="166">
        <f>IF(C$87=0,0,C$87/NFM_fec!C$87)</f>
        <v>0.46719284328313493</v>
      </c>
      <c r="D246" s="166">
        <f>IF(D$87=0,0,D$87/NFM_fec!D$87)</f>
        <v>0.49745569358103603</v>
      </c>
      <c r="E246" s="166">
        <f>IF(E$87=0,0,E$87/NFM_fec!E$87)</f>
        <v>0.49008612436965615</v>
      </c>
      <c r="F246" s="166">
        <f>IF(F$87=0,0,F$87/NFM_fec!F$87)</f>
        <v>0.49329023432572194</v>
      </c>
      <c r="G246" s="166">
        <f>IF(G$87=0,0,G$87/NFM_fec!G$87)</f>
        <v>0.52551674246393132</v>
      </c>
      <c r="H246" s="166">
        <f>IF(H$87=0,0,H$87/NFM_fec!H$87)</f>
        <v>0.52812013330576968</v>
      </c>
      <c r="I246" s="166">
        <f>IF(I$87=0,0,I$87/NFM_fec!I$87)</f>
        <v>0.53194462833985268</v>
      </c>
      <c r="J246" s="166">
        <f>IF(J$87=0,0,J$87/NFM_fec!J$87)</f>
        <v>0.53482295601875851</v>
      </c>
      <c r="K246" s="166">
        <f>IF(K$87=0,0,K$87/NFM_fec!K$87)</f>
        <v>0.46763228055044276</v>
      </c>
      <c r="L246" s="166">
        <f>IF(L$87=0,0,L$87/NFM_fec!L$87)</f>
        <v>0.45715669461066771</v>
      </c>
      <c r="M246" s="166">
        <f>IF(M$87=0,0,M$87/NFM_fec!M$87)</f>
        <v>0.44397005824934183</v>
      </c>
      <c r="N246" s="166">
        <f>IF(N$87=0,0,N$87/NFM_fec!N$87)</f>
        <v>0.45666851048784712</v>
      </c>
      <c r="O246" s="166">
        <f>IF(O$87=0,0,O$87/NFM_fec!O$87)</f>
        <v>0.47319360254335874</v>
      </c>
      <c r="P246" s="166">
        <f>IF(P$87=0,0,P$87/NFM_fec!P$87)</f>
        <v>0.47698074163369625</v>
      </c>
      <c r="Q246" s="166">
        <f>IF(Q$87=0,0,Q$87/NFM_fec!Q$87)</f>
        <v>0.49673208804923424</v>
      </c>
    </row>
    <row r="247" spans="1:17" x14ac:dyDescent="0.25">
      <c r="A247" s="72" t="s">
        <v>147</v>
      </c>
      <c r="B247" s="165">
        <f>IF(B$94=0,0,B$94/NFM_fec!B$94)</f>
        <v>0.45089718820648561</v>
      </c>
      <c r="C247" s="165">
        <f>IF(C$94=0,0,C$94/NFM_fec!C$94)</f>
        <v>0.44447575453270982</v>
      </c>
      <c r="D247" s="165">
        <f>IF(D$94=0,0,D$94/NFM_fec!D$94)</f>
        <v>0.45823122184379217</v>
      </c>
      <c r="E247" s="165">
        <f>IF(E$94=0,0,E$94/NFM_fec!E$94)</f>
        <v>0.45776673690700331</v>
      </c>
      <c r="F247" s="165">
        <f>IF(F$94=0,0,F$94/NFM_fec!F$94)</f>
        <v>0.46066574551109279</v>
      </c>
      <c r="G247" s="165">
        <f>IF(G$94=0,0,G$94/NFM_fec!G$94)</f>
        <v>0.48818336060616907</v>
      </c>
      <c r="H247" s="165">
        <f>IF(H$94=0,0,H$94/NFM_fec!H$94)</f>
        <v>0.48924440447282741</v>
      </c>
      <c r="I247" s="165">
        <f>IF(I$94=0,0,I$94/NFM_fec!I$94)</f>
        <v>0.49402414125173544</v>
      </c>
      <c r="J247" s="165">
        <f>IF(J$94=0,0,J$94/NFM_fec!J$94)</f>
        <v>0.49930582461117284</v>
      </c>
      <c r="K247" s="165">
        <f>IF(K$94=0,0,K$94/NFM_fec!K$94)</f>
        <v>0.47619171232806307</v>
      </c>
      <c r="L247" s="165">
        <f>IF(L$94=0,0,L$94/NFM_fec!L$94)</f>
        <v>0.49564298541842289</v>
      </c>
      <c r="M247" s="165">
        <f>IF(M$94=0,0,M$94/NFM_fec!M$94)</f>
        <v>0.48496999856891243</v>
      </c>
      <c r="N247" s="165">
        <f>IF(N$94=0,0,N$94/NFM_fec!N$94)</f>
        <v>0.49311950730290971</v>
      </c>
      <c r="O247" s="165">
        <f>IF(O$94=0,0,O$94/NFM_fec!O$94)</f>
        <v>0.49902948065064628</v>
      </c>
      <c r="P247" s="165">
        <f>IF(P$94=0,0,P$94/NFM_fec!P$94)</f>
        <v>0.49822875351964058</v>
      </c>
      <c r="Q247" s="165">
        <f>IF(Q$94=0,0,Q$94/NFM_fec!Q$94)</f>
        <v>0.51474717729908592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70">
        <f>IF(B$112=0,0,B$112/NFM_fec!B$112)</f>
        <v>0.27515402087102242</v>
      </c>
      <c r="C249" s="170">
        <f>IF(C$112=0,0,C$112/NFM_fec!C$112)</f>
        <v>0.27110617839315654</v>
      </c>
      <c r="D249" s="170">
        <f>IF(D$112=0,0,D$112/NFM_fec!D$112)</f>
        <v>0.27798429699423371</v>
      </c>
      <c r="E249" s="170">
        <f>IF(E$112=0,0,E$112/NFM_fec!E$112)</f>
        <v>0.2763550447903087</v>
      </c>
      <c r="F249" s="170">
        <f>IF(F$112=0,0,F$112/NFM_fec!F$112)</f>
        <v>0.27725592812867533</v>
      </c>
      <c r="G249" s="170">
        <f>IF(G$112=0,0,G$112/NFM_fec!G$112)</f>
        <v>0.27830875932773569</v>
      </c>
      <c r="H249" s="170">
        <f>IF(H$112=0,0,H$112/NFM_fec!H$112)</f>
        <v>0.27788404255695831</v>
      </c>
      <c r="I249" s="170">
        <f>IF(I$112=0,0,I$112/NFM_fec!I$112)</f>
        <v>0.27846362225555837</v>
      </c>
      <c r="J249" s="170">
        <f>IF(J$112=0,0,J$112/NFM_fec!J$112)</f>
        <v>0.27959961338200068</v>
      </c>
      <c r="K249" s="170">
        <f>IF(K$112=0,0,K$112/NFM_fec!K$112)</f>
        <v>0.26605245338675448</v>
      </c>
      <c r="L249" s="170">
        <f>IF(L$112=0,0,L$112/NFM_fec!L$112)</f>
        <v>0.26491768378717634</v>
      </c>
      <c r="M249" s="170">
        <f>IF(M$112=0,0,M$112/NFM_fec!M$112)</f>
        <v>0.26174982257597262</v>
      </c>
      <c r="N249" s="170">
        <f>IF(N$112=0,0,N$112/NFM_fec!N$112)</f>
        <v>0.26489737849659623</v>
      </c>
      <c r="O249" s="170">
        <f>IF(O$112=0,0,O$112/NFM_fec!O$112)</f>
        <v>0.26840820796329873</v>
      </c>
      <c r="P249" s="170">
        <f>IF(P$112=0,0,P$112/NFM_fec!P$112)</f>
        <v>0.28527976226115187</v>
      </c>
      <c r="Q249" s="170">
        <f>IF(Q$112=0,0,Q$112/NFM_fec!Q$112)</f>
        <v>0.29681513939169479</v>
      </c>
    </row>
    <row r="250" spans="1:17" x14ac:dyDescent="0.25">
      <c r="A250" s="132" t="s">
        <v>83</v>
      </c>
      <c r="B250" s="169">
        <f>IF(B$113=0,0,B$113/NFM_fec!B$113)</f>
        <v>0.30778266772066526</v>
      </c>
      <c r="C250" s="169">
        <f>IF(C$113=0,0,C$113/NFM_fec!C$113)</f>
        <v>0.30778266772066526</v>
      </c>
      <c r="D250" s="169">
        <f>IF(D$113=0,0,D$113/NFM_fec!D$113)</f>
        <v>0.30778266772066531</v>
      </c>
      <c r="E250" s="169">
        <f>IF(E$113=0,0,E$113/NFM_fec!E$113)</f>
        <v>0.30778266772066526</v>
      </c>
      <c r="F250" s="169">
        <f>IF(F$113=0,0,F$113/NFM_fec!F$113)</f>
        <v>0.30778266772066526</v>
      </c>
      <c r="G250" s="169">
        <f>IF(G$113=0,0,G$113/NFM_fec!G$113)</f>
        <v>0.30778266772066537</v>
      </c>
      <c r="H250" s="169">
        <f>IF(H$113=0,0,H$113/NFM_fec!H$113)</f>
        <v>0.30778266772066537</v>
      </c>
      <c r="I250" s="169">
        <f>IF(I$113=0,0,I$113/NFM_fec!I$113)</f>
        <v>0.30778266772066537</v>
      </c>
      <c r="J250" s="169">
        <f>IF(J$113=0,0,J$113/NFM_fec!J$113)</f>
        <v>0.30778266772066526</v>
      </c>
      <c r="K250" s="169">
        <f>IF(K$113=0,0,K$113/NFM_fec!K$113)</f>
        <v>0.30778266772066531</v>
      </c>
      <c r="L250" s="169">
        <f>IF(L$113=0,0,L$113/NFM_fec!L$113)</f>
        <v>0.30778266772066531</v>
      </c>
      <c r="M250" s="169">
        <f>IF(M$113=0,0,M$113/NFM_fec!M$113)</f>
        <v>0.30778266772066526</v>
      </c>
      <c r="N250" s="169">
        <f>IF(N$113=0,0,N$113/NFM_fec!N$113)</f>
        <v>0.30778266772066531</v>
      </c>
      <c r="O250" s="169">
        <f>IF(O$113=0,0,O$113/NFM_fec!O$113)</f>
        <v>0.30778266772066531</v>
      </c>
      <c r="P250" s="169">
        <f>IF(P$113=0,0,P$113/NFM_fec!P$113)</f>
        <v>0.32640789921845798</v>
      </c>
      <c r="Q250" s="169">
        <f>IF(Q$113=0,0,Q$113/NFM_fec!Q$113)</f>
        <v>0.33956962764724313</v>
      </c>
    </row>
    <row r="251" spans="1:17" x14ac:dyDescent="0.25">
      <c r="A251" s="76" t="s">
        <v>82</v>
      </c>
      <c r="B251" s="168">
        <f>IF(B$114=0,0,B$114/NFM_fec!B$114)</f>
        <v>8.0083938881758146E-2</v>
      </c>
      <c r="C251" s="168">
        <f>IF(C$114=0,0,C$114/NFM_fec!C$114)</f>
        <v>8.008393888175816E-2</v>
      </c>
      <c r="D251" s="168">
        <f>IF(D$114=0,0,D$114/NFM_fec!D$114)</f>
        <v>8.008393888175816E-2</v>
      </c>
      <c r="E251" s="168">
        <f>IF(E$114=0,0,E$114/NFM_fec!E$114)</f>
        <v>8.0083938881758132E-2</v>
      </c>
      <c r="F251" s="168">
        <f>IF(F$114=0,0,F$114/NFM_fec!F$114)</f>
        <v>8.0083938881758146E-2</v>
      </c>
      <c r="G251" s="168">
        <f>IF(G$114=0,0,G$114/NFM_fec!G$114)</f>
        <v>8.008393888175816E-2</v>
      </c>
      <c r="H251" s="168">
        <f>IF(H$114=0,0,H$114/NFM_fec!H$114)</f>
        <v>8.0083938881758146E-2</v>
      </c>
      <c r="I251" s="168">
        <f>IF(I$114=0,0,I$114/NFM_fec!I$114)</f>
        <v>8.0083938881758146E-2</v>
      </c>
      <c r="J251" s="168">
        <f>IF(J$114=0,0,J$114/NFM_fec!J$114)</f>
        <v>8.008393888175816E-2</v>
      </c>
      <c r="K251" s="168">
        <f>IF(K$114=0,0,K$114/NFM_fec!K$114)</f>
        <v>8.0083938881758146E-2</v>
      </c>
      <c r="L251" s="168">
        <f>IF(L$114=0,0,L$114/NFM_fec!L$114)</f>
        <v>8.0083938881758146E-2</v>
      </c>
      <c r="M251" s="168">
        <f>IF(M$114=0,0,M$114/NFM_fec!M$114)</f>
        <v>8.0083938881758146E-2</v>
      </c>
      <c r="N251" s="168">
        <f>IF(N$114=0,0,N$114/NFM_fec!N$114)</f>
        <v>8.0083938881758146E-2</v>
      </c>
      <c r="O251" s="168">
        <f>IF(O$114=0,0,O$114/NFM_fec!O$114)</f>
        <v>8.008393888175816E-2</v>
      </c>
      <c r="P251" s="168">
        <f>IF(P$114=0,0,P$114/NFM_fec!P$114)</f>
        <v>8.49301568704902E-2</v>
      </c>
      <c r="Q251" s="168">
        <f>IF(Q$114=0,0,Q$114/NFM_fec!Q$114)</f>
        <v>8.8354791086818929E-2</v>
      </c>
    </row>
    <row r="252" spans="1:17" x14ac:dyDescent="0.25">
      <c r="A252" s="76" t="s">
        <v>81</v>
      </c>
      <c r="B252" s="168">
        <f>IF(B$115=0,0,B$115/NFM_fec!B$115)</f>
        <v>0.44056962464148414</v>
      </c>
      <c r="C252" s="168">
        <f>IF(C$115=0,0,C$115/NFM_fec!C$115)</f>
        <v>0.44056962464148414</v>
      </c>
      <c r="D252" s="168">
        <f>IF(D$115=0,0,D$115/NFM_fec!D$115)</f>
        <v>0.44056962464148414</v>
      </c>
      <c r="E252" s="168">
        <f>IF(E$115=0,0,E$115/NFM_fec!E$115)</f>
        <v>0.44056962464148414</v>
      </c>
      <c r="F252" s="168">
        <f>IF(F$115=0,0,F$115/NFM_fec!F$115)</f>
        <v>0.44056962464148408</v>
      </c>
      <c r="G252" s="168">
        <f>IF(G$115=0,0,G$115/NFM_fec!G$115)</f>
        <v>0.44056962464148408</v>
      </c>
      <c r="H252" s="168">
        <f>IF(H$115=0,0,H$115/NFM_fec!H$115)</f>
        <v>0.44056962464148414</v>
      </c>
      <c r="I252" s="168">
        <f>IF(I$115=0,0,I$115/NFM_fec!I$115)</f>
        <v>0.44056962464148419</v>
      </c>
      <c r="J252" s="168">
        <f>IF(J$115=0,0,J$115/NFM_fec!J$115)</f>
        <v>0.44056962464148414</v>
      </c>
      <c r="K252" s="168">
        <f>IF(K$115=0,0,K$115/NFM_fec!K$115)</f>
        <v>0.44056962464148408</v>
      </c>
      <c r="L252" s="168">
        <f>IF(L$115=0,0,L$115/NFM_fec!L$115)</f>
        <v>0.44056962464148414</v>
      </c>
      <c r="M252" s="168">
        <f>IF(M$115=0,0,M$115/NFM_fec!M$115)</f>
        <v>0.44056962464148414</v>
      </c>
      <c r="N252" s="168">
        <f>IF(N$115=0,0,N$115/NFM_fec!N$115)</f>
        <v>0.44056962464148414</v>
      </c>
      <c r="O252" s="168">
        <f>IF(O$115=0,0,O$115/NFM_fec!O$115)</f>
        <v>0.44056962464148414</v>
      </c>
      <c r="P252" s="168">
        <f>IF(P$115=0,0,P$115/NFM_fec!P$115)</f>
        <v>0.46723035674382113</v>
      </c>
      <c r="Q252" s="168">
        <f>IF(Q$115=0,0,Q$115/NFM_fec!Q$115)</f>
        <v>0.48607046166735668</v>
      </c>
    </row>
    <row r="253" spans="1:17" x14ac:dyDescent="0.25">
      <c r="A253" s="76" t="s">
        <v>80</v>
      </c>
      <c r="B253" s="168">
        <f>IF(B$116=0,0,B$116/NFM_fec!B$116)</f>
        <v>0.30579088023453116</v>
      </c>
      <c r="C253" s="168">
        <f>IF(C$116=0,0,C$116/NFM_fec!C$116)</f>
        <v>0.30579088023453116</v>
      </c>
      <c r="D253" s="168">
        <f>IF(D$116=0,0,D$116/NFM_fec!D$116)</f>
        <v>0.30579088023453116</v>
      </c>
      <c r="E253" s="168">
        <f>IF(E$116=0,0,E$116/NFM_fec!E$116)</f>
        <v>0.30579088023453121</v>
      </c>
      <c r="F253" s="168">
        <f>IF(F$116=0,0,F$116/NFM_fec!F$116)</f>
        <v>0.30579088023453116</v>
      </c>
      <c r="G253" s="168">
        <f>IF(G$116=0,0,G$116/NFM_fec!G$116)</f>
        <v>0.30579088023453116</v>
      </c>
      <c r="H253" s="168">
        <f>IF(H$116=0,0,H$116/NFM_fec!H$116)</f>
        <v>0.30579088023453121</v>
      </c>
      <c r="I253" s="168">
        <f>IF(I$116=0,0,I$116/NFM_fec!I$116)</f>
        <v>0.30579088023453116</v>
      </c>
      <c r="J253" s="168">
        <f>IF(J$116=0,0,J$116/NFM_fec!J$116)</f>
        <v>0.30579088023453116</v>
      </c>
      <c r="K253" s="168">
        <f>IF(K$116=0,0,K$116/NFM_fec!K$116)</f>
        <v>0.30579088023453121</v>
      </c>
      <c r="L253" s="168">
        <f>IF(L$116=0,0,L$116/NFM_fec!L$116)</f>
        <v>0.30579088023453121</v>
      </c>
      <c r="M253" s="168">
        <f>IF(M$116=0,0,M$116/NFM_fec!M$116)</f>
        <v>0.30579088023453121</v>
      </c>
      <c r="N253" s="168">
        <f>IF(N$116=0,0,N$116/NFM_fec!N$116)</f>
        <v>0.30579088023453121</v>
      </c>
      <c r="O253" s="168">
        <f>IF(O$116=0,0,O$116/NFM_fec!O$116)</f>
        <v>0.30579088023453121</v>
      </c>
      <c r="P253" s="168">
        <f>IF(P$116=0,0,P$116/NFM_fec!P$116)</f>
        <v>0.3242955802439903</v>
      </c>
      <c r="Q253" s="168">
        <f>IF(Q$116=0,0,Q$116/NFM_fec!Q$116)</f>
        <v>0.33737213374666775</v>
      </c>
    </row>
    <row r="254" spans="1:17" x14ac:dyDescent="0.25">
      <c r="A254" s="129" t="s">
        <v>79</v>
      </c>
      <c r="B254" s="167">
        <f>IF(B$117=0,0,B$117/NFM_fec!B$117)</f>
        <v>0.48248103616199156</v>
      </c>
      <c r="C254" s="167">
        <f>IF(C$117=0,0,C$117/NFM_fec!C$117)</f>
        <v>0.48248103616199167</v>
      </c>
      <c r="D254" s="167">
        <f>IF(D$117=0,0,D$117/NFM_fec!D$117)</f>
        <v>0.48248103616199156</v>
      </c>
      <c r="E254" s="167">
        <f>IF(E$117=0,0,E$117/NFM_fec!E$117)</f>
        <v>0.48248103616199162</v>
      </c>
      <c r="F254" s="167">
        <f>IF(F$117=0,0,F$117/NFM_fec!F$117)</f>
        <v>0.48248103616199173</v>
      </c>
      <c r="G254" s="167">
        <f>IF(G$117=0,0,G$117/NFM_fec!G$117)</f>
        <v>0.48248103616199173</v>
      </c>
      <c r="H254" s="167">
        <f>IF(H$117=0,0,H$117/NFM_fec!H$117)</f>
        <v>0.48248103616199167</v>
      </c>
      <c r="I254" s="167">
        <f>IF(I$117=0,0,I$117/NFM_fec!I$117)</f>
        <v>0.48248103616199178</v>
      </c>
      <c r="J254" s="167">
        <f>IF(J$117=0,0,J$117/NFM_fec!J$117)</f>
        <v>0.48248103616199162</v>
      </c>
      <c r="K254" s="167">
        <f>IF(K$117=0,0,K$117/NFM_fec!K$117)</f>
        <v>0.48248103616199167</v>
      </c>
      <c r="L254" s="167">
        <f>IF(L$117=0,0,L$117/NFM_fec!L$117)</f>
        <v>0.48248103616199162</v>
      </c>
      <c r="M254" s="167">
        <f>IF(M$117=0,0,M$117/NFM_fec!M$117)</f>
        <v>0.48248103616199162</v>
      </c>
      <c r="N254" s="167">
        <f>IF(N$117=0,0,N$117/NFM_fec!N$117)</f>
        <v>0.48248103616199167</v>
      </c>
      <c r="O254" s="167">
        <f>IF(O$117=0,0,O$117/NFM_fec!O$117)</f>
        <v>0.48248103616199162</v>
      </c>
      <c r="P254" s="167">
        <f>IF(P$117=0,0,P$117/NFM_fec!P$117)</f>
        <v>0.51167800510881911</v>
      </c>
      <c r="Q254" s="167">
        <f>IF(Q$117=0,0,Q$117/NFM_fec!Q$117)</f>
        <v>0.53231037020277028</v>
      </c>
    </row>
    <row r="255" spans="1:17" x14ac:dyDescent="0.25">
      <c r="A255" s="127" t="s">
        <v>146</v>
      </c>
      <c r="B255" s="166">
        <f>IF(B$122=0,0,B$122/NFM_fec!B$122)</f>
        <v>0.23102130485625014</v>
      </c>
      <c r="C255" s="166">
        <f>IF(C$122=0,0,C$122/NFM_fec!C$122)</f>
        <v>0.231359155826493</v>
      </c>
      <c r="D255" s="166">
        <f>IF(D$122=0,0,D$122/NFM_fec!D$122)</f>
        <v>0.23117500330110469</v>
      </c>
      <c r="E255" s="166">
        <f>IF(E$122=0,0,E$122/NFM_fec!E$122)</f>
        <v>0.23077386308435213</v>
      </c>
      <c r="F255" s="166">
        <f>IF(F$122=0,0,F$122/NFM_fec!F$122)</f>
        <v>0.23079610104431481</v>
      </c>
      <c r="G255" s="166">
        <f>IF(G$122=0,0,G$122/NFM_fec!G$122)</f>
        <v>0.23089359115262453</v>
      </c>
      <c r="H255" s="166">
        <f>IF(H$122=0,0,H$122/NFM_fec!H$122)</f>
        <v>0.23100823605778101</v>
      </c>
      <c r="I255" s="166">
        <f>IF(I$122=0,0,I$122/NFM_fec!I$122)</f>
        <v>0.23110253584103957</v>
      </c>
      <c r="J255" s="166">
        <f>IF(J$122=0,0,J$122/NFM_fec!J$122)</f>
        <v>0.23128418338735418</v>
      </c>
      <c r="K255" s="166">
        <f>IF(K$122=0,0,K$122/NFM_fec!K$122)</f>
        <v>0.23177618291365729</v>
      </c>
      <c r="L255" s="166">
        <f>IF(L$122=0,0,L$122/NFM_fec!L$122)</f>
        <v>0.23138130689465558</v>
      </c>
      <c r="M255" s="166">
        <f>IF(M$122=0,0,M$122/NFM_fec!M$122)</f>
        <v>0.23156130275034104</v>
      </c>
      <c r="N255" s="166">
        <f>IF(N$122=0,0,N$122/NFM_fec!N$122)</f>
        <v>0.23191701139971807</v>
      </c>
      <c r="O255" s="166">
        <f>IF(O$122=0,0,O$122/NFM_fec!O$122)</f>
        <v>0.2321320383170597</v>
      </c>
      <c r="P255" s="166">
        <f>IF(P$122=0,0,P$122/NFM_fec!P$122)</f>
        <v>0.24622019225161779</v>
      </c>
      <c r="Q255" s="166">
        <f>IF(Q$122=0,0,Q$122/NFM_fec!Q$122)</f>
        <v>0.25603284793177472</v>
      </c>
    </row>
    <row r="256" spans="1:17" x14ac:dyDescent="0.25">
      <c r="A256" s="127" t="s">
        <v>145</v>
      </c>
      <c r="B256" s="166">
        <f>IF(B$130=0,0,B$130/NFM_fec!B$130)</f>
        <v>0.3315181532965944</v>
      </c>
      <c r="C256" s="166">
        <f>IF(C$130=0,0,C$130/NFM_fec!C$130)</f>
        <v>0.31827085928304738</v>
      </c>
      <c r="D256" s="166">
        <f>IF(D$130=0,0,D$130/NFM_fec!D$130)</f>
        <v>0.33888714976596901</v>
      </c>
      <c r="E256" s="166">
        <f>IF(E$130=0,0,E$130/NFM_fec!E$130)</f>
        <v>0.33386669802067059</v>
      </c>
      <c r="F256" s="166">
        <f>IF(F$130=0,0,F$130/NFM_fec!F$130)</f>
        <v>0.33604946867654817</v>
      </c>
      <c r="G256" s="166">
        <f>IF(G$130=0,0,G$130/NFM_fec!G$130)</f>
        <v>0.33908532510529538</v>
      </c>
      <c r="H256" s="166">
        <f>IF(H$130=0,0,H$130/NFM_fec!H$130)</f>
        <v>0.3382131804957707</v>
      </c>
      <c r="I256" s="166">
        <f>IF(I$130=0,0,I$130/NFM_fec!I$130)</f>
        <v>0.33920472761158166</v>
      </c>
      <c r="J256" s="166">
        <f>IF(J$130=0,0,J$130/NFM_fec!J$130)</f>
        <v>0.34104014863904308</v>
      </c>
      <c r="K256" s="166">
        <f>IF(K$130=0,0,K$130/NFM_fec!K$130)</f>
        <v>0.29819472158510718</v>
      </c>
      <c r="L256" s="166">
        <f>IF(L$130=0,0,L$130/NFM_fec!L$130)</f>
        <v>0.28924801229159386</v>
      </c>
      <c r="M256" s="166">
        <f>IF(M$130=0,0,M$130/NFM_fec!M$130)</f>
        <v>0.28090468406017882</v>
      </c>
      <c r="N256" s="166">
        <f>IF(N$130=0,0,N$130/NFM_fec!N$130)</f>
        <v>0.28893913288804834</v>
      </c>
      <c r="O256" s="166">
        <f>IF(O$130=0,0,O$130/NFM_fec!O$130)</f>
        <v>0.29939473834311675</v>
      </c>
      <c r="P256" s="166">
        <f>IF(P$130=0,0,P$130/NFM_fec!P$130)</f>
        <v>0.32005354685904713</v>
      </c>
      <c r="Q256" s="166">
        <f>IF(Q$130=0,0,Q$130/NFM_fec!Q$130)</f>
        <v>0.33417401665527818</v>
      </c>
    </row>
    <row r="257" spans="1:17" x14ac:dyDescent="0.25">
      <c r="A257" s="72" t="s">
        <v>144</v>
      </c>
      <c r="B257" s="165">
        <f>IF(B$137=0,0,B$137/NFM_fec!B$137)</f>
        <v>0.31865421641739011</v>
      </c>
      <c r="C257" s="165">
        <f>IF(C$137=0,0,C$137/NFM_fec!C$137)</f>
        <v>0.31415385290538589</v>
      </c>
      <c r="D257" s="165">
        <f>IF(D$137=0,0,D$137/NFM_fec!D$137)</f>
        <v>0.32376622720689052</v>
      </c>
      <c r="E257" s="165">
        <f>IF(E$137=0,0,E$137/NFM_fec!E$137)</f>
        <v>0.32341833684468263</v>
      </c>
      <c r="F257" s="165">
        <f>IF(F$137=0,0,F$137/NFM_fec!F$137)</f>
        <v>0.32544193201363431</v>
      </c>
      <c r="G257" s="165">
        <f>IF(G$137=0,0,G$137/NFM_fec!G$137)</f>
        <v>0.32665614986205449</v>
      </c>
      <c r="H257" s="165">
        <f>IF(H$137=0,0,H$137/NFM_fec!H$137)</f>
        <v>0.32494447119548381</v>
      </c>
      <c r="I257" s="165">
        <f>IF(I$137=0,0,I$137/NFM_fec!I$137)</f>
        <v>0.32669358222221834</v>
      </c>
      <c r="J257" s="165">
        <f>IF(J$137=0,0,J$137/NFM_fec!J$137)</f>
        <v>0.33033008658408747</v>
      </c>
      <c r="K257" s="165">
        <f>IF(K$137=0,0,K$137/NFM_fec!K$137)</f>
        <v>0.31497570327708735</v>
      </c>
      <c r="L257" s="165">
        <f>IF(L$137=0,0,L$137/NFM_fec!L$137)</f>
        <v>0.32506602232682058</v>
      </c>
      <c r="M257" s="165">
        <f>IF(M$137=0,0,M$137/NFM_fec!M$137)</f>
        <v>0.3181875114261784</v>
      </c>
      <c r="N257" s="165">
        <f>IF(N$137=0,0,N$137/NFM_fec!N$137)</f>
        <v>0.32346616179958632</v>
      </c>
      <c r="O257" s="165">
        <f>IF(O$137=0,0,O$137/NFM_fec!O$137)</f>
        <v>0.32732801428363595</v>
      </c>
      <c r="P257" s="165">
        <f>IF(P$137=0,0,P$137/NFM_fec!P$137)</f>
        <v>0.34660645215753638</v>
      </c>
      <c r="Q257" s="165">
        <f>IF(Q$137=0,0,Q$137/NFM_fec!Q$137)</f>
        <v>0.35902947869947149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611.94044830813391</v>
      </c>
      <c r="C5" s="96">
        <v>397.44096927162224</v>
      </c>
      <c r="D5" s="96">
        <v>615.68377068539576</v>
      </c>
      <c r="E5" s="96">
        <v>673.32148455119091</v>
      </c>
      <c r="F5" s="96">
        <v>683.0864637385705</v>
      </c>
      <c r="G5" s="96">
        <v>641.3504705531534</v>
      </c>
      <c r="H5" s="96">
        <v>655.03804163956568</v>
      </c>
      <c r="I5" s="96">
        <v>620.33166002847474</v>
      </c>
      <c r="J5" s="96">
        <v>618.55714245279216</v>
      </c>
      <c r="K5" s="96">
        <v>93.229539882784707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0.37249740692382133</v>
      </c>
      <c r="C10" s="158">
        <v>0.23675033778110582</v>
      </c>
      <c r="D10" s="158">
        <v>0.39012906646000356</v>
      </c>
      <c r="E10" s="158">
        <v>0.42710904861034915</v>
      </c>
      <c r="F10" s="158">
        <v>0.43915297200243325</v>
      </c>
      <c r="G10" s="158">
        <v>0.41383106529097813</v>
      </c>
      <c r="H10" s="158">
        <v>0.41570719011935253</v>
      </c>
      <c r="I10" s="158">
        <v>0.39776537459165517</v>
      </c>
      <c r="J10" s="158">
        <v>0.39488909152704543</v>
      </c>
      <c r="K10" s="158">
        <v>5.6415104810948719E-2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0.17442058674916375</v>
      </c>
      <c r="C11" s="91">
        <v>0.11085750413636615</v>
      </c>
      <c r="D11" s="91">
        <v>0.18267654865520547</v>
      </c>
      <c r="E11" s="91">
        <v>0.19999229385167064</v>
      </c>
      <c r="F11" s="91">
        <v>0.20563181816985973</v>
      </c>
      <c r="G11" s="91">
        <v>0.19377492535899832</v>
      </c>
      <c r="H11" s="91">
        <v>0.19465341414119447</v>
      </c>
      <c r="I11" s="91">
        <v>0.18625222279457601</v>
      </c>
      <c r="J11" s="91">
        <v>0.18490541347332748</v>
      </c>
      <c r="K11" s="91">
        <v>2.6416172300103E-2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0.19807682017465758</v>
      </c>
      <c r="C12" s="91">
        <v>0.12589283364473969</v>
      </c>
      <c r="D12" s="91">
        <v>0.20745251780479806</v>
      </c>
      <c r="E12" s="91">
        <v>0.22711675475867851</v>
      </c>
      <c r="F12" s="91">
        <v>0.23352115383257352</v>
      </c>
      <c r="G12" s="91">
        <v>0.22005613993197984</v>
      </c>
      <c r="H12" s="91">
        <v>0.22105377597815809</v>
      </c>
      <c r="I12" s="91">
        <v>0.21151315179707919</v>
      </c>
      <c r="J12" s="91">
        <v>0.20998367805371798</v>
      </c>
      <c r="K12" s="91">
        <v>2.9998932510845715E-2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342.95230656891101</v>
      </c>
      <c r="C15" s="206">
        <v>226.47861562254923</v>
      </c>
      <c r="D15" s="206">
        <v>333.96344008724139</v>
      </c>
      <c r="E15" s="206">
        <v>364.89713804506721</v>
      </c>
      <c r="F15" s="206">
        <v>365.96494911189438</v>
      </c>
      <c r="G15" s="206">
        <v>342.51443256336893</v>
      </c>
      <c r="H15" s="206">
        <v>354.84721480595317</v>
      </c>
      <c r="I15" s="206">
        <v>333.09699216004469</v>
      </c>
      <c r="J15" s="206">
        <v>333.39949853750761</v>
      </c>
      <c r="K15" s="206">
        <v>52.491016803014659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76.398092949339997</v>
      </c>
      <c r="C16" s="87">
        <v>52.572852202165869</v>
      </c>
      <c r="D16" s="87">
        <v>20.938134323579494</v>
      </c>
      <c r="E16" s="87">
        <v>22.330010192354937</v>
      </c>
      <c r="F16" s="87">
        <v>19.581657739478679</v>
      </c>
      <c r="G16" s="87">
        <v>21.168322466737987</v>
      </c>
      <c r="H16" s="87">
        <v>38.489691773543512</v>
      </c>
      <c r="I16" s="87">
        <v>35.474795463248348</v>
      </c>
      <c r="J16" s="87">
        <v>34.586325708537686</v>
      </c>
      <c r="K16" s="87">
        <v>10.072117254223917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2.28924056980803</v>
      </c>
      <c r="C19" s="87">
        <v>1.1064418583373685</v>
      </c>
      <c r="D19" s="87">
        <v>3.011728385289147</v>
      </c>
      <c r="E19" s="87">
        <v>3.8603806219888197</v>
      </c>
      <c r="F19" s="87">
        <v>4.94040373448843</v>
      </c>
      <c r="G19" s="87">
        <v>4.9105197035502055</v>
      </c>
      <c r="H19" s="87">
        <v>4.5800360027464606</v>
      </c>
      <c r="I19" s="87">
        <v>4.1117276306739781</v>
      </c>
      <c r="J19" s="87">
        <v>4.0983169089997933</v>
      </c>
      <c r="K19" s="87">
        <v>0.33072360903503173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128.89211065349917</v>
      </c>
      <c r="C20" s="87">
        <v>105.95455487003976</v>
      </c>
      <c r="D20" s="87">
        <v>130.27465087981975</v>
      </c>
      <c r="E20" s="87">
        <v>142.10056904128709</v>
      </c>
      <c r="F20" s="87">
        <v>122.46867085538197</v>
      </c>
      <c r="G20" s="87">
        <v>100.2782356473522</v>
      </c>
      <c r="H20" s="87">
        <v>110.45179460516097</v>
      </c>
      <c r="I20" s="87">
        <v>87.604461208446182</v>
      </c>
      <c r="J20" s="87">
        <v>101.21633798066368</v>
      </c>
      <c r="K20" s="87">
        <v>24.165115881246784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4.2904366841823132</v>
      </c>
      <c r="C21" s="87">
        <v>3.4500245215132108</v>
      </c>
      <c r="D21" s="87">
        <v>4.5016397619313793</v>
      </c>
      <c r="E21" s="87">
        <v>2.2573242093587327</v>
      </c>
      <c r="F21" s="87">
        <v>0</v>
      </c>
      <c r="G21" s="87">
        <v>2.2253081451818111</v>
      </c>
      <c r="H21" s="87">
        <v>2.1464833395155178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131.08242571208149</v>
      </c>
      <c r="C22" s="87">
        <v>63.394742170493025</v>
      </c>
      <c r="D22" s="87">
        <v>175.23728673662163</v>
      </c>
      <c r="E22" s="87">
        <v>194.34885398007762</v>
      </c>
      <c r="F22" s="87">
        <v>218.97421678254528</v>
      </c>
      <c r="G22" s="87">
        <v>213.9320466005467</v>
      </c>
      <c r="H22" s="87">
        <v>199.17920908498672</v>
      </c>
      <c r="I22" s="87">
        <v>205.9060078576762</v>
      </c>
      <c r="J22" s="87">
        <v>193.49851793930645</v>
      </c>
      <c r="K22" s="87">
        <v>17.92306005850892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268.61564433229915</v>
      </c>
      <c r="C26" s="204">
        <v>170.72560331129191</v>
      </c>
      <c r="D26" s="204">
        <v>281.33020153169434</v>
      </c>
      <c r="E26" s="204">
        <v>307.99723745751345</v>
      </c>
      <c r="F26" s="204">
        <v>316.68236165467374</v>
      </c>
      <c r="G26" s="204">
        <v>298.42220692449348</v>
      </c>
      <c r="H26" s="204">
        <v>299.7751196434931</v>
      </c>
      <c r="I26" s="204">
        <v>286.83690249383835</v>
      </c>
      <c r="J26" s="204">
        <v>284.76275482375752</v>
      </c>
      <c r="K26" s="204">
        <v>40.682107974959109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268.61564433229915</v>
      </c>
      <c r="C30" s="208">
        <v>170.72560331129191</v>
      </c>
      <c r="D30" s="208">
        <v>281.33020153169434</v>
      </c>
      <c r="E30" s="208">
        <v>307.99723745751345</v>
      </c>
      <c r="F30" s="208">
        <v>316.68236165467374</v>
      </c>
      <c r="G30" s="208">
        <v>298.42220692449348</v>
      </c>
      <c r="H30" s="208">
        <v>299.7751196434931</v>
      </c>
      <c r="I30" s="208">
        <v>286.83690249383835</v>
      </c>
      <c r="J30" s="208">
        <v>284.76275482375752</v>
      </c>
      <c r="K30" s="208">
        <v>40.682107974959109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369.43097767785048</v>
      </c>
      <c r="C33" s="96">
        <v>395.98143524508754</v>
      </c>
      <c r="D33" s="96">
        <v>361.73602499025276</v>
      </c>
      <c r="E33" s="96">
        <v>410.35810298269081</v>
      </c>
      <c r="F33" s="96">
        <v>372.66442724824969</v>
      </c>
      <c r="G33" s="96">
        <v>364.04327359004549</v>
      </c>
      <c r="H33" s="96">
        <v>365.70424280070006</v>
      </c>
      <c r="I33" s="96">
        <v>416.30307196015406</v>
      </c>
      <c r="J33" s="96">
        <v>425.34886213907782</v>
      </c>
      <c r="K33" s="96">
        <v>498.88207094518305</v>
      </c>
      <c r="L33" s="96">
        <v>401.23788774928045</v>
      </c>
      <c r="M33" s="96">
        <v>409.85129433706982</v>
      </c>
      <c r="N33" s="96">
        <v>269.66573517623749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0.22687232997220089</v>
      </c>
      <c r="C38" s="158">
        <v>0.27078565846547342</v>
      </c>
      <c r="D38" s="158">
        <v>0.22479422375127134</v>
      </c>
      <c r="E38" s="158">
        <v>0.23483906717090558</v>
      </c>
      <c r="F38" s="158">
        <v>0.23734275402731611</v>
      </c>
      <c r="G38" s="158">
        <v>0.22503804037237124</v>
      </c>
      <c r="H38" s="158">
        <v>0.23218090703272015</v>
      </c>
      <c r="I38" s="158">
        <v>0.2154971648870414</v>
      </c>
      <c r="J38" s="158">
        <v>0.21577275450262057</v>
      </c>
      <c r="K38" s="158">
        <v>0.33194714586888968</v>
      </c>
      <c r="L38" s="158">
        <v>0.30943590362535933</v>
      </c>
      <c r="M38" s="158">
        <v>0.32284781284435826</v>
      </c>
      <c r="N38" s="158">
        <v>0.22645097420710975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0.10623216209124858</v>
      </c>
      <c r="C39" s="91">
        <v>0.12679442206819325</v>
      </c>
      <c r="D39" s="91">
        <v>0.10525909623993181</v>
      </c>
      <c r="E39" s="91">
        <v>0.10996255846675582</v>
      </c>
      <c r="F39" s="91">
        <v>0.11113490093790915</v>
      </c>
      <c r="G39" s="91">
        <v>0.10537326250611506</v>
      </c>
      <c r="H39" s="91">
        <v>0.10871788443048697</v>
      </c>
      <c r="I39" s="91">
        <v>0.1009057814731739</v>
      </c>
      <c r="J39" s="91">
        <v>0.1010348253310849</v>
      </c>
      <c r="K39" s="91">
        <v>0.15543307114619101</v>
      </c>
      <c r="L39" s="91">
        <v>0.14489226198192182</v>
      </c>
      <c r="M39" s="91">
        <v>0.15117234080105496</v>
      </c>
      <c r="N39" s="91">
        <v>0.10603486375195471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0.1206401678809523</v>
      </c>
      <c r="C40" s="91">
        <v>0.14399123639728018</v>
      </c>
      <c r="D40" s="91">
        <v>0.11953512751133955</v>
      </c>
      <c r="E40" s="91">
        <v>0.12487650870414978</v>
      </c>
      <c r="F40" s="91">
        <v>0.12620785308940696</v>
      </c>
      <c r="G40" s="91">
        <v>0.11966477786625618</v>
      </c>
      <c r="H40" s="91">
        <v>0.12346302260223317</v>
      </c>
      <c r="I40" s="91">
        <v>0.11459138341386751</v>
      </c>
      <c r="J40" s="91">
        <v>0.11473792917153566</v>
      </c>
      <c r="K40" s="91">
        <v>0.17651407472269867</v>
      </c>
      <c r="L40" s="91">
        <v>0.16454364164343752</v>
      </c>
      <c r="M40" s="91">
        <v>0.17167547204330333</v>
      </c>
      <c r="N40" s="91">
        <v>0.12041611045515503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12.906229476514403</v>
      </c>
      <c r="C44" s="206">
        <v>28.167593300055337</v>
      </c>
      <c r="D44" s="206">
        <v>6.9035021287670277</v>
      </c>
      <c r="E44" s="206">
        <v>11.392898465470939</v>
      </c>
      <c r="F44" s="206">
        <v>9.6744922996626688</v>
      </c>
      <c r="G44" s="206">
        <v>6.7467004887724702</v>
      </c>
      <c r="H44" s="206">
        <v>7.6841114848632106</v>
      </c>
      <c r="I44" s="206">
        <v>6.37381114040274</v>
      </c>
      <c r="J44" s="206">
        <v>4.9796559555069386</v>
      </c>
      <c r="K44" s="206">
        <v>58.238611086482166</v>
      </c>
      <c r="L44" s="206">
        <v>64.116963480156116</v>
      </c>
      <c r="M44" s="206">
        <v>76.491020066975622</v>
      </c>
      <c r="N44" s="206">
        <v>47.184247394457365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12.906229476514403</v>
      </c>
      <c r="C45" s="151">
        <v>28.167593300055337</v>
      </c>
      <c r="D45" s="151">
        <v>6.9035021287670277</v>
      </c>
      <c r="E45" s="151">
        <v>11.392898465470939</v>
      </c>
      <c r="F45" s="151">
        <v>9.6744922996626688</v>
      </c>
      <c r="G45" s="151">
        <v>6.7467004887724702</v>
      </c>
      <c r="H45" s="151">
        <v>7.6841114848632106</v>
      </c>
      <c r="I45" s="151">
        <v>6.37381114040274</v>
      </c>
      <c r="J45" s="151">
        <v>4.9796559555069386</v>
      </c>
      <c r="K45" s="151">
        <v>58.238611086482166</v>
      </c>
      <c r="L45" s="151">
        <v>64.116963480156116</v>
      </c>
      <c r="M45" s="151">
        <v>76.491020066975622</v>
      </c>
      <c r="N45" s="151">
        <v>47.184247394457365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3.2934456982975875</v>
      </c>
      <c r="C46" s="205">
        <v>3.1909534955397869</v>
      </c>
      <c r="D46" s="205">
        <v>2.9282560805539091</v>
      </c>
      <c r="E46" s="205">
        <v>3.827601219064976</v>
      </c>
      <c r="F46" s="205">
        <v>3.7338781530920033</v>
      </c>
      <c r="G46" s="205">
        <v>3.346427876266671</v>
      </c>
      <c r="H46" s="205">
        <v>3.217496441741011</v>
      </c>
      <c r="I46" s="205">
        <v>2.8728072507886728</v>
      </c>
      <c r="J46" s="205">
        <v>2.4740638595539508</v>
      </c>
      <c r="K46" s="205">
        <v>2.7089200447279427</v>
      </c>
      <c r="L46" s="205">
        <v>3.5786836001135796</v>
      </c>
      <c r="M46" s="205">
        <v>2.2644002293793086</v>
      </c>
      <c r="N46" s="205">
        <v>1.5986787025718727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0.26362259449737485</v>
      </c>
      <c r="C47" s="205">
        <v>0.54218600014124296</v>
      </c>
      <c r="D47" s="205">
        <v>0.11540297365552508</v>
      </c>
      <c r="E47" s="205">
        <v>0.26821272450646899</v>
      </c>
      <c r="F47" s="205">
        <v>0.24766556738216769</v>
      </c>
      <c r="G47" s="205">
        <v>0.14019890973862489</v>
      </c>
      <c r="H47" s="205">
        <v>0.18175020698965169</v>
      </c>
      <c r="I47" s="205">
        <v>0.12273628512687537</v>
      </c>
      <c r="J47" s="205">
        <v>9.6792862338315647E-2</v>
      </c>
      <c r="K47" s="205">
        <v>1.056089561488357</v>
      </c>
      <c r="L47" s="205">
        <v>1.3326219497965823</v>
      </c>
      <c r="M47" s="205">
        <v>0.96231477768485274</v>
      </c>
      <c r="N47" s="205">
        <v>0.73244489807082391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9.3491611837194402</v>
      </c>
      <c r="C49" s="205">
        <v>24.434453804374307</v>
      </c>
      <c r="D49" s="205">
        <v>3.8598430745575936</v>
      </c>
      <c r="E49" s="205">
        <v>7.2970845218994951</v>
      </c>
      <c r="F49" s="205">
        <v>5.6929485791884984</v>
      </c>
      <c r="G49" s="205">
        <v>3.260073702767174</v>
      </c>
      <c r="H49" s="205">
        <v>4.2848648361325479</v>
      </c>
      <c r="I49" s="205">
        <v>3.378267604487192</v>
      </c>
      <c r="J49" s="205">
        <v>2.4087992336146722</v>
      </c>
      <c r="K49" s="205">
        <v>54.47360148026587</v>
      </c>
      <c r="L49" s="205">
        <v>59.205657930245948</v>
      </c>
      <c r="M49" s="205">
        <v>73.264305059911464</v>
      </c>
      <c r="N49" s="205">
        <v>44.853123793814667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61.694925871363864</v>
      </c>
      <c r="C51" s="206">
        <v>76.479406286566757</v>
      </c>
      <c r="D51" s="206">
        <v>58.539428637734432</v>
      </c>
      <c r="E51" s="206">
        <v>61.854215450048997</v>
      </c>
      <c r="F51" s="206">
        <v>61.691972194559725</v>
      </c>
      <c r="G51" s="206">
        <v>57.745265060900643</v>
      </c>
      <c r="H51" s="206">
        <v>60.406790408804106</v>
      </c>
      <c r="I51" s="206">
        <v>55.375713654864278</v>
      </c>
      <c r="J51" s="206">
        <v>50.229823429068254</v>
      </c>
      <c r="K51" s="206">
        <v>95.611712712831959</v>
      </c>
      <c r="L51" s="206">
        <v>86.775078365499013</v>
      </c>
      <c r="M51" s="206">
        <v>93.34143645724987</v>
      </c>
      <c r="N51" s="206">
        <v>63.07743680757298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34.377786166898474</v>
      </c>
      <c r="C52" s="151">
        <v>42.602365126286976</v>
      </c>
      <c r="D52" s="151">
        <v>33.373151017519341</v>
      </c>
      <c r="E52" s="151">
        <v>35.615338096323676</v>
      </c>
      <c r="F52" s="151">
        <v>35.82516288189867</v>
      </c>
      <c r="G52" s="151">
        <v>33.386518173652576</v>
      </c>
      <c r="H52" s="151">
        <v>34.487471438078707</v>
      </c>
      <c r="I52" s="151">
        <v>31.774816359395295</v>
      </c>
      <c r="J52" s="151">
        <v>26.405003368349028</v>
      </c>
      <c r="K52" s="151">
        <v>55.219118809660159</v>
      </c>
      <c r="L52" s="151">
        <v>52.696738854233608</v>
      </c>
      <c r="M52" s="151">
        <v>56.023502356289171</v>
      </c>
      <c r="N52" s="151">
        <v>38.431786405708834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2.3724504470732484</v>
      </c>
      <c r="C53" s="153">
        <v>2.2986196648077439</v>
      </c>
      <c r="D53" s="153">
        <v>2.1093842388371895</v>
      </c>
      <c r="E53" s="153">
        <v>2.7572321074195187</v>
      </c>
      <c r="F53" s="153">
        <v>2.6897182176706802</v>
      </c>
      <c r="G53" s="153">
        <v>2.4106164298537243</v>
      </c>
      <c r="H53" s="153">
        <v>2.3177400118091485</v>
      </c>
      <c r="I53" s="153">
        <v>2.0694413908241733</v>
      </c>
      <c r="J53" s="153">
        <v>1.7822045503044339</v>
      </c>
      <c r="K53" s="153">
        <v>1.9513844040369492</v>
      </c>
      <c r="L53" s="153">
        <v>2.5779230279739704</v>
      </c>
      <c r="M53" s="153">
        <v>1.6311722823669528</v>
      </c>
      <c r="N53" s="153">
        <v>1.1516163769160199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0.87771969440729392</v>
      </c>
      <c r="C54" s="153">
        <v>0.87490257750842548</v>
      </c>
      <c r="D54" s="153">
        <v>0.90759958256030782</v>
      </c>
      <c r="E54" s="153">
        <v>1.164919479349352</v>
      </c>
      <c r="F54" s="153">
        <v>1.381424293978734</v>
      </c>
      <c r="G54" s="153">
        <v>1.2771880809436025</v>
      </c>
      <c r="H54" s="153">
        <v>1.3090125943423607</v>
      </c>
      <c r="I54" s="153">
        <v>1.0413948361380425</v>
      </c>
      <c r="J54" s="153">
        <v>0.95119679704790727</v>
      </c>
      <c r="K54" s="153">
        <v>1.0130706152788231</v>
      </c>
      <c r="L54" s="153">
        <v>1.1032595276943797</v>
      </c>
      <c r="M54" s="153">
        <v>0.70517212204152935</v>
      </c>
      <c r="N54" s="153">
        <v>0.59899812858236223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31.127616025417932</v>
      </c>
      <c r="C55" s="153">
        <v>39.428842883970809</v>
      </c>
      <c r="D55" s="153">
        <v>30.356167196121842</v>
      </c>
      <c r="E55" s="153">
        <v>31.693186509554803</v>
      </c>
      <c r="F55" s="153">
        <v>31.754020370249254</v>
      </c>
      <c r="G55" s="153">
        <v>29.698713662855248</v>
      </c>
      <c r="H55" s="153">
        <v>30.860718831927198</v>
      </c>
      <c r="I55" s="153">
        <v>28.663980132433078</v>
      </c>
      <c r="J55" s="153">
        <v>23.671602020996687</v>
      </c>
      <c r="K55" s="153">
        <v>52.254663790344388</v>
      </c>
      <c r="L55" s="153">
        <v>49.015556298565258</v>
      </c>
      <c r="M55" s="153">
        <v>53.687157951880693</v>
      </c>
      <c r="N55" s="153">
        <v>36.681171900210451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27.317139704465394</v>
      </c>
      <c r="C56" s="151">
        <v>33.877041160279788</v>
      </c>
      <c r="D56" s="151">
        <v>25.166277620215087</v>
      </c>
      <c r="E56" s="151">
        <v>26.238877353725321</v>
      </c>
      <c r="F56" s="151">
        <v>25.866809312661058</v>
      </c>
      <c r="G56" s="151">
        <v>24.358746887248067</v>
      </c>
      <c r="H56" s="151">
        <v>25.919318970725399</v>
      </c>
      <c r="I56" s="151">
        <v>23.600897295468982</v>
      </c>
      <c r="J56" s="151">
        <v>23.824820060719226</v>
      </c>
      <c r="K56" s="151">
        <v>40.3925939031718</v>
      </c>
      <c r="L56" s="151">
        <v>34.078339511265412</v>
      </c>
      <c r="M56" s="151">
        <v>37.317934100960699</v>
      </c>
      <c r="N56" s="151">
        <v>24.645650401864145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6.0853283044839559</v>
      </c>
      <c r="C57" s="87">
        <v>7.8639330829111342</v>
      </c>
      <c r="D57" s="87">
        <v>1.5778221145970481</v>
      </c>
      <c r="E57" s="87">
        <v>1.6056974354023936</v>
      </c>
      <c r="F57" s="87">
        <v>1.3840533307959524</v>
      </c>
      <c r="G57" s="87">
        <v>1.5054367348433393</v>
      </c>
      <c r="H57" s="87">
        <v>2.8114257532186855</v>
      </c>
      <c r="I57" s="87">
        <v>2.513493138670019</v>
      </c>
      <c r="J57" s="87">
        <v>2.4715483681947887</v>
      </c>
      <c r="K57" s="87">
        <v>7.7506393812442012</v>
      </c>
      <c r="L57" s="87">
        <v>9.5240954328269432</v>
      </c>
      <c r="M57" s="87">
        <v>7.350240473182053</v>
      </c>
      <c r="N57" s="87">
        <v>4.0421934397509762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0.18234460962871632</v>
      </c>
      <c r="C60" s="87">
        <v>0.16550337996952824</v>
      </c>
      <c r="D60" s="87">
        <v>0.22695296419592839</v>
      </c>
      <c r="E60" s="87">
        <v>0.27759070466195945</v>
      </c>
      <c r="F60" s="87">
        <v>0.34919322639419775</v>
      </c>
      <c r="G60" s="87">
        <v>0.34922355139441885</v>
      </c>
      <c r="H60" s="87">
        <v>0.33454233004902839</v>
      </c>
      <c r="I60" s="87">
        <v>0.29132794291895941</v>
      </c>
      <c r="J60" s="87">
        <v>0.29286685594021178</v>
      </c>
      <c r="K60" s="87">
        <v>0.25449658336921704</v>
      </c>
      <c r="L60" s="87">
        <v>0.53850847075197783</v>
      </c>
      <c r="M60" s="87">
        <v>0.23800508146767885</v>
      </c>
      <c r="N60" s="87">
        <v>0.25980910055185091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10.266628117334342</v>
      </c>
      <c r="C61" s="87">
        <v>15.848855339320966</v>
      </c>
      <c r="D61" s="87">
        <v>9.8170267681447108</v>
      </c>
      <c r="E61" s="87">
        <v>10.21811084335884</v>
      </c>
      <c r="F61" s="87">
        <v>8.6562217597036444</v>
      </c>
      <c r="G61" s="87">
        <v>7.1315306107042691</v>
      </c>
      <c r="H61" s="87">
        <v>8.0677970005365385</v>
      </c>
      <c r="I61" s="87">
        <v>6.207032606923188</v>
      </c>
      <c r="J61" s="87">
        <v>7.2329474104561768</v>
      </c>
      <c r="K61" s="87">
        <v>18.595404925709694</v>
      </c>
      <c r="L61" s="87">
        <v>0</v>
      </c>
      <c r="M61" s="87">
        <v>11.803480924161024</v>
      </c>
      <c r="N61" s="87">
        <v>4.4933097646769449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0.34174564815595276</v>
      </c>
      <c r="C62" s="87">
        <v>0.51606030175522177</v>
      </c>
      <c r="D62" s="87">
        <v>0.33922729974685062</v>
      </c>
      <c r="E62" s="87">
        <v>0.16231876576034837</v>
      </c>
      <c r="F62" s="87">
        <v>0</v>
      </c>
      <c r="G62" s="87">
        <v>0.15825820082657846</v>
      </c>
      <c r="H62" s="87">
        <v>0.15678687621283588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10.441093024862425</v>
      </c>
      <c r="C63" s="87">
        <v>9.4826890563229398</v>
      </c>
      <c r="D63" s="87">
        <v>13.205248473530549</v>
      </c>
      <c r="E63" s="87">
        <v>13.975159604541778</v>
      </c>
      <c r="F63" s="87">
        <v>15.477340995767264</v>
      </c>
      <c r="G63" s="87">
        <v>15.214297789479462</v>
      </c>
      <c r="H63" s="87">
        <v>14.54876701070831</v>
      </c>
      <c r="I63" s="87">
        <v>14.589043606956817</v>
      </c>
      <c r="J63" s="87">
        <v>13.827457426128051</v>
      </c>
      <c r="K63" s="87">
        <v>13.792053012848688</v>
      </c>
      <c r="L63" s="87">
        <v>24.015735607686487</v>
      </c>
      <c r="M63" s="87">
        <v>17.926207622149946</v>
      </c>
      <c r="N63" s="87">
        <v>15.850338096884371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52" t="s">
        <v>160</v>
      </c>
      <c r="B67" s="151">
        <v>0</v>
      </c>
      <c r="C67" s="151">
        <v>0</v>
      </c>
      <c r="D67" s="151">
        <v>0</v>
      </c>
      <c r="E67" s="151">
        <v>0</v>
      </c>
      <c r="F67" s="151">
        <v>0</v>
      </c>
      <c r="G67" s="151">
        <v>0</v>
      </c>
      <c r="H67" s="151">
        <v>0</v>
      </c>
      <c r="I67" s="151">
        <v>0</v>
      </c>
      <c r="J67" s="151">
        <v>0</v>
      </c>
      <c r="K67" s="151">
        <v>0</v>
      </c>
      <c r="L67" s="151">
        <v>0</v>
      </c>
      <c r="M67" s="151">
        <v>0</v>
      </c>
      <c r="N67" s="151">
        <v>0</v>
      </c>
      <c r="O67" s="151">
        <v>0</v>
      </c>
      <c r="P67" s="151">
        <v>0</v>
      </c>
      <c r="Q67" s="151">
        <v>0</v>
      </c>
    </row>
    <row r="68" spans="1:17" x14ac:dyDescent="0.25">
      <c r="A68" s="177" t="s">
        <v>98</v>
      </c>
      <c r="B68" s="176">
        <v>294.60295000000002</v>
      </c>
      <c r="C68" s="176">
        <v>291.06365</v>
      </c>
      <c r="D68" s="176">
        <v>296.06830000000002</v>
      </c>
      <c r="E68" s="176">
        <v>336.87615</v>
      </c>
      <c r="F68" s="176">
        <v>301.06061999999997</v>
      </c>
      <c r="G68" s="176">
        <v>299.32627000000002</v>
      </c>
      <c r="H68" s="176">
        <v>297.38116000000002</v>
      </c>
      <c r="I68" s="176">
        <v>354.33805000000001</v>
      </c>
      <c r="J68" s="176">
        <v>369.92361</v>
      </c>
      <c r="K68" s="176">
        <v>344.69979999999998</v>
      </c>
      <c r="L68" s="176">
        <v>250.03640999999996</v>
      </c>
      <c r="M68" s="176">
        <v>239.69598999999997</v>
      </c>
      <c r="N68" s="176">
        <v>159.17760000000001</v>
      </c>
      <c r="O68" s="176">
        <v>0</v>
      </c>
      <c r="P68" s="176">
        <v>0</v>
      </c>
      <c r="Q68" s="176">
        <v>0</v>
      </c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109.88890155268001</v>
      </c>
      <c r="C70" s="96">
        <v>137.1061915523243</v>
      </c>
      <c r="D70" s="96">
        <v>85.803314111489556</v>
      </c>
      <c r="E70" s="96">
        <v>96.615999370431638</v>
      </c>
      <c r="F70" s="96">
        <v>98.134822218805525</v>
      </c>
      <c r="G70" s="96">
        <v>136.8753070797955</v>
      </c>
      <c r="H70" s="96">
        <v>160.8084144741793</v>
      </c>
      <c r="I70" s="96">
        <v>158.7960637125575</v>
      </c>
      <c r="J70" s="96">
        <v>148.23570179375199</v>
      </c>
      <c r="K70" s="96">
        <v>269.66507806368548</v>
      </c>
      <c r="L70" s="96">
        <v>397.94639481734578</v>
      </c>
      <c r="M70" s="96">
        <v>448.57131825615716</v>
      </c>
      <c r="N70" s="96">
        <v>356.82956282162803</v>
      </c>
      <c r="O70" s="96">
        <v>372.79781198910774</v>
      </c>
      <c r="P70" s="96">
        <v>384.09674578216357</v>
      </c>
      <c r="Q70" s="96">
        <v>383.23517689380282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0.14355303954078175</v>
      </c>
      <c r="C75" s="158">
        <v>0.1515758102487251</v>
      </c>
      <c r="D75" s="158">
        <v>0.12717794423180323</v>
      </c>
      <c r="E75" s="158">
        <v>0.13277018983457553</v>
      </c>
      <c r="F75" s="158">
        <v>0.14005018683867437</v>
      </c>
      <c r="G75" s="158">
        <v>0.20509048254895329</v>
      </c>
      <c r="H75" s="158">
        <v>0.23584635105341384</v>
      </c>
      <c r="I75" s="158">
        <v>0.23821423427486427</v>
      </c>
      <c r="J75" s="158">
        <v>0.23532563846125093</v>
      </c>
      <c r="K75" s="158">
        <v>0.24615736946446126</v>
      </c>
      <c r="L75" s="158">
        <v>0.34169265692513562</v>
      </c>
      <c r="M75" s="158">
        <v>0.35757732300775658</v>
      </c>
      <c r="N75" s="158">
        <v>0.30730938847962141</v>
      </c>
      <c r="O75" s="158">
        <v>0.35778341481424469</v>
      </c>
      <c r="P75" s="158">
        <v>0.37683779126877248</v>
      </c>
      <c r="Q75" s="158">
        <v>0.37721549327159321</v>
      </c>
    </row>
    <row r="76" spans="1:17" x14ac:dyDescent="0.25">
      <c r="A76" s="92" t="s">
        <v>125</v>
      </c>
      <c r="B76" s="91">
        <v>6.7218200505351836E-2</v>
      </c>
      <c r="C76" s="91">
        <v>7.0974834372388815E-2</v>
      </c>
      <c r="D76" s="91">
        <v>5.9550620332237722E-2</v>
      </c>
      <c r="E76" s="91">
        <v>6.2169169458085614E-2</v>
      </c>
      <c r="F76" s="91">
        <v>6.5578002178488276E-2</v>
      </c>
      <c r="G76" s="91">
        <v>9.6032889458941173E-2</v>
      </c>
      <c r="H76" s="91">
        <v>0.11043421556434732</v>
      </c>
      <c r="I76" s="91">
        <v>0.11154296846614499</v>
      </c>
      <c r="J76" s="91">
        <v>0.11019039374394121</v>
      </c>
      <c r="K76" s="91">
        <v>0.11526231328478091</v>
      </c>
      <c r="L76" s="91">
        <v>0.15999637205783601</v>
      </c>
      <c r="M76" s="91">
        <v>0.16743431048894006</v>
      </c>
      <c r="N76" s="91">
        <v>0.14389652882363316</v>
      </c>
      <c r="O76" s="91">
        <v>0.16753081224477431</v>
      </c>
      <c r="P76" s="91">
        <v>0.17645295629078067</v>
      </c>
      <c r="Q76" s="91">
        <v>0.17662981391105878</v>
      </c>
    </row>
    <row r="77" spans="1:17" x14ac:dyDescent="0.25">
      <c r="A77" s="92" t="s">
        <v>26</v>
      </c>
      <c r="B77" s="91">
        <v>7.6334839035429897E-2</v>
      </c>
      <c r="C77" s="91">
        <v>8.0600975876336287E-2</v>
      </c>
      <c r="D77" s="91">
        <v>6.7627323899565495E-2</v>
      </c>
      <c r="E77" s="91">
        <v>7.0601020376489923E-2</v>
      </c>
      <c r="F77" s="91">
        <v>7.4472184660186083E-2</v>
      </c>
      <c r="G77" s="91">
        <v>0.10905759309001213</v>
      </c>
      <c r="H77" s="91">
        <v>0.12541213548906652</v>
      </c>
      <c r="I77" s="91">
        <v>0.12667126580871929</v>
      </c>
      <c r="J77" s="91">
        <v>0.12513524471730972</v>
      </c>
      <c r="K77" s="91">
        <v>0.13089505617968036</v>
      </c>
      <c r="L77" s="91">
        <v>0.18169628486729958</v>
      </c>
      <c r="M77" s="91">
        <v>0.19014301251881652</v>
      </c>
      <c r="N77" s="91">
        <v>0.16341285965598823</v>
      </c>
      <c r="O77" s="91">
        <v>0.19025260256947041</v>
      </c>
      <c r="P77" s="91">
        <v>0.20038483497799178</v>
      </c>
      <c r="Q77" s="91">
        <v>0.20058567936053442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36.711137653366414</v>
      </c>
      <c r="C80" s="204">
        <v>38.411798127019949</v>
      </c>
      <c r="D80" s="204">
        <v>32.397237659262494</v>
      </c>
      <c r="E80" s="204">
        <v>34.185962713063979</v>
      </c>
      <c r="F80" s="204">
        <v>36.052402443532593</v>
      </c>
      <c r="G80" s="204">
        <v>52.662019073991942</v>
      </c>
      <c r="H80" s="204">
        <v>60.378962094276346</v>
      </c>
      <c r="I80" s="204">
        <v>60.817365093799566</v>
      </c>
      <c r="J80" s="204">
        <v>59.809773235521568</v>
      </c>
      <c r="K80" s="204">
        <v>61.69181099492522</v>
      </c>
      <c r="L80" s="204">
        <v>86.541980558876148</v>
      </c>
      <c r="M80" s="204">
        <v>89.190923625866532</v>
      </c>
      <c r="N80" s="204">
        <v>76.718166408128397</v>
      </c>
      <c r="O80" s="204">
        <v>88.79191235451944</v>
      </c>
      <c r="P80" s="204">
        <v>93.444198819678846</v>
      </c>
      <c r="Q80" s="204">
        <v>93.823382251283377</v>
      </c>
    </row>
    <row r="81" spans="1:17" x14ac:dyDescent="0.25">
      <c r="A81" s="152" t="s">
        <v>166</v>
      </c>
      <c r="B81" s="151">
        <v>36.711137653366414</v>
      </c>
      <c r="C81" s="151">
        <v>38.411798127019949</v>
      </c>
      <c r="D81" s="151">
        <v>32.397237659262494</v>
      </c>
      <c r="E81" s="151">
        <v>34.185962713063979</v>
      </c>
      <c r="F81" s="151">
        <v>36.052402443532593</v>
      </c>
      <c r="G81" s="151">
        <v>52.662019073991942</v>
      </c>
      <c r="H81" s="151">
        <v>60.378962094276346</v>
      </c>
      <c r="I81" s="151">
        <v>60.817365093799566</v>
      </c>
      <c r="J81" s="151">
        <v>59.809773235521568</v>
      </c>
      <c r="K81" s="151">
        <v>61.69181099492522</v>
      </c>
      <c r="L81" s="151">
        <v>86.541980558876148</v>
      </c>
      <c r="M81" s="151">
        <v>89.190923625866532</v>
      </c>
      <c r="N81" s="151">
        <v>76.718166408128397</v>
      </c>
      <c r="O81" s="151">
        <v>88.79191235451944</v>
      </c>
      <c r="P81" s="151">
        <v>93.444198819678846</v>
      </c>
      <c r="Q81" s="151">
        <v>93.823382251283377</v>
      </c>
    </row>
    <row r="82" spans="1:17" x14ac:dyDescent="0.25">
      <c r="A82" s="154" t="s">
        <v>30</v>
      </c>
      <c r="B82" s="153">
        <v>3.4070125047488506</v>
      </c>
      <c r="C82" s="153">
        <v>2.9202301002391753</v>
      </c>
      <c r="D82" s="153">
        <v>2.7084951722502382</v>
      </c>
      <c r="E82" s="153">
        <v>3.5379303011764303</v>
      </c>
      <c r="F82" s="153">
        <v>3.6021369122819324</v>
      </c>
      <c r="G82" s="153">
        <v>4.9861277100586658</v>
      </c>
      <c r="H82" s="153">
        <v>5.3433434783307554</v>
      </c>
      <c r="I82" s="153">
        <v>5.1918841736960557</v>
      </c>
      <c r="J82" s="153">
        <v>4.4113945696094534</v>
      </c>
      <c r="K82" s="153">
        <v>3.2842215703218103</v>
      </c>
      <c r="L82" s="153">
        <v>6.4607153153156256</v>
      </c>
      <c r="M82" s="153">
        <v>4.100319223996145</v>
      </c>
      <c r="N82" s="153">
        <v>3.5469509554421035</v>
      </c>
      <c r="O82" s="153">
        <v>3.108771061170625</v>
      </c>
      <c r="P82" s="153">
        <v>2.9290181187326398</v>
      </c>
      <c r="Q82" s="153">
        <v>3.3588172041835986</v>
      </c>
    </row>
    <row r="83" spans="1:17" x14ac:dyDescent="0.25">
      <c r="A83" s="154" t="s">
        <v>125</v>
      </c>
      <c r="B83" s="153">
        <v>0.91333791352295246</v>
      </c>
      <c r="C83" s="153">
        <v>0.77044115853014494</v>
      </c>
      <c r="D83" s="153">
        <v>0.86187600101745021</v>
      </c>
      <c r="E83" s="153">
        <v>1.0865656703522233</v>
      </c>
      <c r="F83" s="153">
        <v>1.3528590186485345</v>
      </c>
      <c r="G83" s="153">
        <v>1.965756500069205</v>
      </c>
      <c r="H83" s="153">
        <v>2.2394441828279099</v>
      </c>
      <c r="I83" s="153">
        <v>1.9500877753329173</v>
      </c>
      <c r="J83" s="153">
        <v>2.1400800428116162</v>
      </c>
      <c r="K83" s="153">
        <v>1.1108227750923354</v>
      </c>
      <c r="L83" s="153">
        <v>1.7628193606180129</v>
      </c>
      <c r="M83" s="153">
        <v>1.1031614565935117</v>
      </c>
      <c r="N83" s="153">
        <v>1.1756765349622837</v>
      </c>
      <c r="O83" s="153">
        <v>1.0858086275468231</v>
      </c>
      <c r="P83" s="153">
        <v>1.4667520909507652</v>
      </c>
      <c r="Q83" s="153">
        <v>1.8550131837996864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32.390787235094614</v>
      </c>
      <c r="C85" s="153">
        <v>34.721126868250629</v>
      </c>
      <c r="D85" s="153">
        <v>28.826866485994803</v>
      </c>
      <c r="E85" s="153">
        <v>29.561466741535323</v>
      </c>
      <c r="F85" s="153">
        <v>31.097406512602127</v>
      </c>
      <c r="G85" s="153">
        <v>45.71013486386407</v>
      </c>
      <c r="H85" s="153">
        <v>52.796174433117685</v>
      </c>
      <c r="I85" s="153">
        <v>53.675393144770595</v>
      </c>
      <c r="J85" s="153">
        <v>53.258298623100501</v>
      </c>
      <c r="K85" s="153">
        <v>57.296766649511078</v>
      </c>
      <c r="L85" s="153">
        <v>78.318445882942513</v>
      </c>
      <c r="M85" s="153">
        <v>83.987442945276868</v>
      </c>
      <c r="N85" s="153">
        <v>71.995538917724005</v>
      </c>
      <c r="O85" s="153">
        <v>84.597332665801986</v>
      </c>
      <c r="P85" s="153">
        <v>89.04842860999544</v>
      </c>
      <c r="Q85" s="153">
        <v>88.609551863300098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22.108942651876273</v>
      </c>
      <c r="C87" s="206">
        <v>42.686614292994363</v>
      </c>
      <c r="D87" s="206">
        <v>10.57386704494494</v>
      </c>
      <c r="E87" s="206">
        <v>17.438221337816053</v>
      </c>
      <c r="F87" s="206">
        <v>15.455164345651792</v>
      </c>
      <c r="G87" s="206">
        <v>16.646338795794303</v>
      </c>
      <c r="H87" s="206">
        <v>21.131680914247944</v>
      </c>
      <c r="I87" s="206">
        <v>19.074935057616464</v>
      </c>
      <c r="J87" s="206">
        <v>14.70312696613855</v>
      </c>
      <c r="K87" s="206">
        <v>116.92103244000249</v>
      </c>
      <c r="L87" s="206">
        <v>191.6794780881049</v>
      </c>
      <c r="M87" s="206">
        <v>229.36138473599951</v>
      </c>
      <c r="N87" s="206">
        <v>173.35500964666451</v>
      </c>
      <c r="O87" s="206">
        <v>165.84516894301029</v>
      </c>
      <c r="P87" s="206">
        <v>165.99651222557975</v>
      </c>
      <c r="Q87" s="206">
        <v>162.15675577559685</v>
      </c>
    </row>
    <row r="88" spans="1:17" x14ac:dyDescent="0.25">
      <c r="A88" s="152" t="s">
        <v>164</v>
      </c>
      <c r="B88" s="151">
        <v>22.108942651876273</v>
      </c>
      <c r="C88" s="151">
        <v>42.686614292994363</v>
      </c>
      <c r="D88" s="151">
        <v>10.57386704494494</v>
      </c>
      <c r="E88" s="151">
        <v>17.438221337816053</v>
      </c>
      <c r="F88" s="151">
        <v>15.455164345651792</v>
      </c>
      <c r="G88" s="151">
        <v>16.646338795794303</v>
      </c>
      <c r="H88" s="151">
        <v>21.131680914247944</v>
      </c>
      <c r="I88" s="151">
        <v>19.074935057616464</v>
      </c>
      <c r="J88" s="151">
        <v>14.70312696613855</v>
      </c>
      <c r="K88" s="151">
        <v>116.92103244000249</v>
      </c>
      <c r="L88" s="151">
        <v>191.6794780881049</v>
      </c>
      <c r="M88" s="151">
        <v>229.36138473599951</v>
      </c>
      <c r="N88" s="151">
        <v>173.35500964666451</v>
      </c>
      <c r="O88" s="151">
        <v>165.84516894301029</v>
      </c>
      <c r="P88" s="151">
        <v>165.99651222557975</v>
      </c>
      <c r="Q88" s="151">
        <v>162.15675577559685</v>
      </c>
    </row>
    <row r="89" spans="1:17" x14ac:dyDescent="0.25">
      <c r="A89" s="154" t="s">
        <v>30</v>
      </c>
      <c r="B89" s="205">
        <v>5.6418183330175129</v>
      </c>
      <c r="C89" s="205">
        <v>4.8357344427690743</v>
      </c>
      <c r="D89" s="205">
        <v>4.4851134817942953</v>
      </c>
      <c r="E89" s="205">
        <v>5.8586107348575007</v>
      </c>
      <c r="F89" s="205">
        <v>5.9649332197709066</v>
      </c>
      <c r="G89" s="205">
        <v>8.2567430222711469</v>
      </c>
      <c r="H89" s="205">
        <v>8.8482719548686433</v>
      </c>
      <c r="I89" s="205">
        <v>8.5974639873595464</v>
      </c>
      <c r="J89" s="205">
        <v>7.3050177310197952</v>
      </c>
      <c r="K89" s="205">
        <v>5.4384835510015321</v>
      </c>
      <c r="L89" s="205">
        <v>10.698575969283583</v>
      </c>
      <c r="M89" s="205">
        <v>6.7898947059693491</v>
      </c>
      <c r="N89" s="205">
        <v>5.8735484236804645</v>
      </c>
      <c r="O89" s="205">
        <v>5.1479475175450364</v>
      </c>
      <c r="P89" s="205">
        <v>4.8502869000254591</v>
      </c>
      <c r="Q89" s="205">
        <v>5.5620096648910167</v>
      </c>
    </row>
    <row r="90" spans="1:17" x14ac:dyDescent="0.25">
      <c r="A90" s="154" t="s">
        <v>125</v>
      </c>
      <c r="B90" s="205">
        <v>0.45159717902795116</v>
      </c>
      <c r="C90" s="205">
        <v>0.82165644812278493</v>
      </c>
      <c r="D90" s="205">
        <v>0.17675893731385642</v>
      </c>
      <c r="E90" s="205">
        <v>0.41053230393808748</v>
      </c>
      <c r="F90" s="205">
        <v>0.3956499140305238</v>
      </c>
      <c r="G90" s="205">
        <v>0.34591702332035179</v>
      </c>
      <c r="H90" s="205">
        <v>0.499821923168285</v>
      </c>
      <c r="I90" s="205">
        <v>0.36731346700371698</v>
      </c>
      <c r="J90" s="205">
        <v>0.28579439163911985</v>
      </c>
      <c r="K90" s="205">
        <v>2.120227106634915</v>
      </c>
      <c r="L90" s="205">
        <v>3.9839110581838129</v>
      </c>
      <c r="M90" s="205">
        <v>2.8855393713987931</v>
      </c>
      <c r="N90" s="205">
        <v>2.6910038706187596</v>
      </c>
      <c r="O90" s="205">
        <v>2.0364149447928437</v>
      </c>
      <c r="P90" s="205">
        <v>2.6112919525178508</v>
      </c>
      <c r="Q90" s="205">
        <v>3.2110397966085911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16.015527139830809</v>
      </c>
      <c r="C92" s="205">
        <v>37.029223402102502</v>
      </c>
      <c r="D92" s="205">
        <v>5.9119946258367877</v>
      </c>
      <c r="E92" s="205">
        <v>11.169078299020464</v>
      </c>
      <c r="F92" s="205">
        <v>9.0945812118503611</v>
      </c>
      <c r="G92" s="205">
        <v>8.0436787502028047</v>
      </c>
      <c r="H92" s="205">
        <v>11.783587036211015</v>
      </c>
      <c r="I92" s="205">
        <v>10.110157603253203</v>
      </c>
      <c r="J92" s="205">
        <v>7.1123148434796351</v>
      </c>
      <c r="K92" s="205">
        <v>109.36232178236604</v>
      </c>
      <c r="L92" s="205">
        <v>176.9969910606375</v>
      </c>
      <c r="M92" s="205">
        <v>219.68595065863136</v>
      </c>
      <c r="N92" s="205">
        <v>164.79045735236528</v>
      </c>
      <c r="O92" s="205">
        <v>158.66080648067242</v>
      </c>
      <c r="P92" s="205">
        <v>158.53493337303644</v>
      </c>
      <c r="Q92" s="205">
        <v>153.38370631409725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50.925268207896529</v>
      </c>
      <c r="C94" s="206">
        <v>55.856203322061305</v>
      </c>
      <c r="D94" s="206">
        <v>42.705031463050318</v>
      </c>
      <c r="E94" s="206">
        <v>44.859045129717032</v>
      </c>
      <c r="F94" s="206">
        <v>46.48720524278248</v>
      </c>
      <c r="G94" s="206">
        <v>67.361858727460302</v>
      </c>
      <c r="H94" s="206">
        <v>79.061925114601621</v>
      </c>
      <c r="I94" s="206">
        <v>78.665549326866639</v>
      </c>
      <c r="J94" s="206">
        <v>73.487475953630621</v>
      </c>
      <c r="K94" s="206">
        <v>90.806077259293275</v>
      </c>
      <c r="L94" s="206">
        <v>119.38324351343961</v>
      </c>
      <c r="M94" s="206">
        <v>129.66143257128337</v>
      </c>
      <c r="N94" s="206">
        <v>106.4490773783555</v>
      </c>
      <c r="O94" s="206">
        <v>117.80294727676369</v>
      </c>
      <c r="P94" s="206">
        <v>124.27919694563617</v>
      </c>
      <c r="Q94" s="206">
        <v>126.87782337365104</v>
      </c>
    </row>
    <row r="95" spans="1:17" x14ac:dyDescent="0.25">
      <c r="A95" s="152" t="s">
        <v>162</v>
      </c>
      <c r="B95" s="151">
        <v>17.096463755923999</v>
      </c>
      <c r="C95" s="151">
        <v>18.742843209087308</v>
      </c>
      <c r="D95" s="151">
        <v>14.839572484292129</v>
      </c>
      <c r="E95" s="151">
        <v>15.825769055825051</v>
      </c>
      <c r="F95" s="151">
        <v>16.614734720170517</v>
      </c>
      <c r="G95" s="151">
        <v>23.91433021888702</v>
      </c>
      <c r="H95" s="151">
        <v>27.533507161126536</v>
      </c>
      <c r="I95" s="151">
        <v>27.606205714058135</v>
      </c>
      <c r="J95" s="151">
        <v>22.63374350200133</v>
      </c>
      <c r="K95" s="151">
        <v>32.183324037797973</v>
      </c>
      <c r="L95" s="151">
        <v>45.734739004870235</v>
      </c>
      <c r="M95" s="151">
        <v>48.768556207600525</v>
      </c>
      <c r="N95" s="151">
        <v>40.99111481780384</v>
      </c>
      <c r="O95" s="151">
        <v>45.539185620328531</v>
      </c>
      <c r="P95" s="151">
        <v>47.548420446343826</v>
      </c>
      <c r="Q95" s="151">
        <v>47.443500996331714</v>
      </c>
    </row>
    <row r="96" spans="1:17" x14ac:dyDescent="0.25">
      <c r="A96" s="154" t="s">
        <v>30</v>
      </c>
      <c r="B96" s="153">
        <v>1.1798465696481699</v>
      </c>
      <c r="C96" s="153">
        <v>1.0112740888236045</v>
      </c>
      <c r="D96" s="153">
        <v>0.93795039890046894</v>
      </c>
      <c r="E96" s="153">
        <v>1.2251833310500366</v>
      </c>
      <c r="F96" s="153">
        <v>1.24741804540931</v>
      </c>
      <c r="G96" s="153">
        <v>1.7266933028101858</v>
      </c>
      <c r="H96" s="153">
        <v>1.8503969282687387</v>
      </c>
      <c r="I96" s="153">
        <v>1.7979466537935305</v>
      </c>
      <c r="J96" s="153">
        <v>1.5276635301642194</v>
      </c>
      <c r="K96" s="153">
        <v>1.1373241361185882</v>
      </c>
      <c r="L96" s="153">
        <v>2.2373421851618485</v>
      </c>
      <c r="M96" s="153">
        <v>1.4199383078727232</v>
      </c>
      <c r="N96" s="153">
        <v>1.2283071786955921</v>
      </c>
      <c r="O96" s="153">
        <v>1.0765657206221595</v>
      </c>
      <c r="P96" s="153">
        <v>1.0143173748282965</v>
      </c>
      <c r="Q96" s="153">
        <v>1.1631565633843755</v>
      </c>
    </row>
    <row r="97" spans="1:17" x14ac:dyDescent="0.25">
      <c r="A97" s="154" t="s">
        <v>125</v>
      </c>
      <c r="B97" s="153">
        <v>0.43649997909824118</v>
      </c>
      <c r="C97" s="153">
        <v>0.3849120062902</v>
      </c>
      <c r="D97" s="153">
        <v>0.40356961753616527</v>
      </c>
      <c r="E97" s="153">
        <v>0.51763503125968635</v>
      </c>
      <c r="F97" s="153">
        <v>0.6406669595925949</v>
      </c>
      <c r="G97" s="153">
        <v>0.91483326774145068</v>
      </c>
      <c r="H97" s="153">
        <v>1.0450666905238934</v>
      </c>
      <c r="I97" s="153">
        <v>0.90477187187532127</v>
      </c>
      <c r="J97" s="153">
        <v>0.81534336595139234</v>
      </c>
      <c r="K97" s="153">
        <v>0.5904473049828155</v>
      </c>
      <c r="L97" s="153">
        <v>0.95750301917753611</v>
      </c>
      <c r="M97" s="153">
        <v>0.61385355829962018</v>
      </c>
      <c r="N97" s="153">
        <v>0.63888784156861189</v>
      </c>
      <c r="O97" s="153">
        <v>0.56344685269124051</v>
      </c>
      <c r="P97" s="153">
        <v>0.75406127957882263</v>
      </c>
      <c r="Q97" s="153">
        <v>0.94899753322430658</v>
      </c>
    </row>
    <row r="98" spans="1:17" x14ac:dyDescent="0.25">
      <c r="A98" s="154" t="s">
        <v>26</v>
      </c>
      <c r="B98" s="153">
        <v>15.480117207177587</v>
      </c>
      <c r="C98" s="153">
        <v>17.346657113973503</v>
      </c>
      <c r="D98" s="153">
        <v>13.498052467855494</v>
      </c>
      <c r="E98" s="153">
        <v>14.082950693515327</v>
      </c>
      <c r="F98" s="153">
        <v>14.726649715168611</v>
      </c>
      <c r="G98" s="153">
        <v>21.272803648335383</v>
      </c>
      <c r="H98" s="153">
        <v>24.638043542333904</v>
      </c>
      <c r="I98" s="153">
        <v>24.903487188389281</v>
      </c>
      <c r="J98" s="153">
        <v>20.290736605885719</v>
      </c>
      <c r="K98" s="153">
        <v>30.45555259669657</v>
      </c>
      <c r="L98" s="153">
        <v>42.539893800530848</v>
      </c>
      <c r="M98" s="153">
        <v>46.734764341428182</v>
      </c>
      <c r="N98" s="153">
        <v>39.123919797539635</v>
      </c>
      <c r="O98" s="153">
        <v>43.899173047015132</v>
      </c>
      <c r="P98" s="153">
        <v>45.780041791936704</v>
      </c>
      <c r="Q98" s="153">
        <v>45.33134689972303</v>
      </c>
    </row>
    <row r="99" spans="1:17" x14ac:dyDescent="0.25">
      <c r="A99" s="152" t="s">
        <v>161</v>
      </c>
      <c r="B99" s="151">
        <v>33.82880445197253</v>
      </c>
      <c r="C99" s="151">
        <v>37.113360112973993</v>
      </c>
      <c r="D99" s="151">
        <v>27.865458978758191</v>
      </c>
      <c r="E99" s="151">
        <v>29.03327607389198</v>
      </c>
      <c r="F99" s="151">
        <v>29.872470522611959</v>
      </c>
      <c r="G99" s="151">
        <v>43.447528508573285</v>
      </c>
      <c r="H99" s="151">
        <v>51.528417953475085</v>
      </c>
      <c r="I99" s="151">
        <v>51.059343612808505</v>
      </c>
      <c r="J99" s="151">
        <v>50.853732451629284</v>
      </c>
      <c r="K99" s="151">
        <v>58.622753221495302</v>
      </c>
      <c r="L99" s="151">
        <v>73.648504508569374</v>
      </c>
      <c r="M99" s="151">
        <v>80.892876363682845</v>
      </c>
      <c r="N99" s="151">
        <v>65.457962560551664</v>
      </c>
      <c r="O99" s="151">
        <v>72.263761656435165</v>
      </c>
      <c r="P99" s="151">
        <v>76.730776499292347</v>
      </c>
      <c r="Q99" s="151">
        <v>79.434322377319319</v>
      </c>
    </row>
    <row r="100" spans="1:17" x14ac:dyDescent="0.25">
      <c r="A100" s="150" t="s">
        <v>33</v>
      </c>
      <c r="B100" s="87">
        <v>7.5359054229528466</v>
      </c>
      <c r="C100" s="87">
        <v>8.6151851051445316</v>
      </c>
      <c r="D100" s="87">
        <v>1.7470496858369231</v>
      </c>
      <c r="E100" s="87">
        <v>1.7767016593245841</v>
      </c>
      <c r="F100" s="87">
        <v>1.5983839300074691</v>
      </c>
      <c r="G100" s="87">
        <v>2.6851752989477728</v>
      </c>
      <c r="H100" s="87">
        <v>5.5892024563082696</v>
      </c>
      <c r="I100" s="87">
        <v>5.437814852083096</v>
      </c>
      <c r="J100" s="87">
        <v>5.2754841017525163</v>
      </c>
      <c r="K100" s="87">
        <v>11.248691303278823</v>
      </c>
      <c r="L100" s="87">
        <v>20.583027092406418</v>
      </c>
      <c r="M100" s="87">
        <v>15.932878069612832</v>
      </c>
      <c r="N100" s="87">
        <v>10.735920640248702</v>
      </c>
      <c r="O100" s="87">
        <v>2.6790012904738179</v>
      </c>
      <c r="P100" s="87">
        <v>2.7819046026022307</v>
      </c>
      <c r="Q100" s="87">
        <v>5.7092673108368484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0.2258106159259704</v>
      </c>
      <c r="C103" s="87">
        <v>0.18131413873078453</v>
      </c>
      <c r="D103" s="87">
        <v>0.25129455413895924</v>
      </c>
      <c r="E103" s="87">
        <v>0.30715367335838539</v>
      </c>
      <c r="F103" s="87">
        <v>0.40326830557530863</v>
      </c>
      <c r="G103" s="87">
        <v>0.62289329887562128</v>
      </c>
      <c r="H103" s="87">
        <v>0.6650806306047512</v>
      </c>
      <c r="I103" s="87">
        <v>0.63027322034775313</v>
      </c>
      <c r="J103" s="87">
        <v>0.62512005118933034</v>
      </c>
      <c r="K103" s="87">
        <v>0.36935707665448531</v>
      </c>
      <c r="L103" s="87">
        <v>1.1637991787413571</v>
      </c>
      <c r="M103" s="87">
        <v>0.51591590190941383</v>
      </c>
      <c r="N103" s="87">
        <v>0.69004364257018425</v>
      </c>
      <c r="O103" s="87">
        <v>0.69840564410950612</v>
      </c>
      <c r="P103" s="87">
        <v>0.90208072786860771</v>
      </c>
      <c r="Q103" s="87">
        <v>1.0909149533869982</v>
      </c>
    </row>
    <row r="104" spans="1:17" x14ac:dyDescent="0.25">
      <c r="A104" s="150" t="s">
        <v>29</v>
      </c>
      <c r="B104" s="87">
        <v>12.71391363516927</v>
      </c>
      <c r="C104" s="87">
        <v>17.362917640998361</v>
      </c>
      <c r="D104" s="87">
        <v>10.86994115019103</v>
      </c>
      <c r="E104" s="87">
        <v>11.306323402085141</v>
      </c>
      <c r="F104" s="87">
        <v>9.9966998723484046</v>
      </c>
      <c r="G104" s="87">
        <v>12.720169101988718</v>
      </c>
      <c r="H104" s="87">
        <v>16.039033134974563</v>
      </c>
      <c r="I104" s="87">
        <v>13.428600053848072</v>
      </c>
      <c r="J104" s="87">
        <v>15.438621215632356</v>
      </c>
      <c r="K104" s="87">
        <v>26.987963105980604</v>
      </c>
      <c r="L104" s="87">
        <v>0</v>
      </c>
      <c r="M104" s="87">
        <v>25.586023076091617</v>
      </c>
      <c r="N104" s="87">
        <v>11.934069401834</v>
      </c>
      <c r="O104" s="87">
        <v>14.959179788678318</v>
      </c>
      <c r="P104" s="87">
        <v>18.358124213400618</v>
      </c>
      <c r="Q104" s="87">
        <v>20.286901226169096</v>
      </c>
    </row>
    <row r="105" spans="1:17" x14ac:dyDescent="0.25">
      <c r="A105" s="150" t="s">
        <v>28</v>
      </c>
      <c r="B105" s="87">
        <v>0.42320853606391812</v>
      </c>
      <c r="C105" s="87">
        <v>0.56536023109089562</v>
      </c>
      <c r="D105" s="87">
        <v>0.37561074975894615</v>
      </c>
      <c r="E105" s="87">
        <v>0.17960545623818436</v>
      </c>
      <c r="F105" s="87">
        <v>0</v>
      </c>
      <c r="G105" s="87">
        <v>0.28227756230464657</v>
      </c>
      <c r="H105" s="87">
        <v>0.3116972207579829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12.929966241860523</v>
      </c>
      <c r="C106" s="87">
        <v>10.388582997009415</v>
      </c>
      <c r="D106" s="87">
        <v>14.621562838832334</v>
      </c>
      <c r="E106" s="87">
        <v>15.463491882885686</v>
      </c>
      <c r="F106" s="87">
        <v>17.874118414680776</v>
      </c>
      <c r="G106" s="87">
        <v>27.137013246456522</v>
      </c>
      <c r="H106" s="87">
        <v>28.923404510829521</v>
      </c>
      <c r="I106" s="87">
        <v>31.562655486529582</v>
      </c>
      <c r="J106" s="87">
        <v>29.514507083055079</v>
      </c>
      <c r="K106" s="87">
        <v>20.016741735581395</v>
      </c>
      <c r="L106" s="87">
        <v>51.901678237421592</v>
      </c>
      <c r="M106" s="87">
        <v>38.858059316068982</v>
      </c>
      <c r="N106" s="87">
        <v>42.097928875898774</v>
      </c>
      <c r="O106" s="87">
        <v>53.927174933173525</v>
      </c>
      <c r="P106" s="87">
        <v>54.688666955420885</v>
      </c>
      <c r="Q106" s="87">
        <v>52.34723888692637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961.51229852219285</v>
      </c>
      <c r="C112" s="96">
        <v>1109.436319029114</v>
      </c>
      <c r="D112" s="96">
        <v>915.602410600138</v>
      </c>
      <c r="E112" s="96">
        <v>788.13182521624265</v>
      </c>
      <c r="F112" s="96">
        <v>725.1831377333225</v>
      </c>
      <c r="G112" s="96">
        <v>722.08568023037071</v>
      </c>
      <c r="H112" s="96">
        <v>623.67518156834331</v>
      </c>
      <c r="I112" s="96">
        <v>625.56514015722564</v>
      </c>
      <c r="J112" s="96">
        <v>584.69729173903806</v>
      </c>
      <c r="K112" s="96">
        <v>726.018104349635</v>
      </c>
      <c r="L112" s="96">
        <v>706.13696796566796</v>
      </c>
      <c r="M112" s="96">
        <v>857.80273276249113</v>
      </c>
      <c r="N112" s="96">
        <v>743.43605842519366</v>
      </c>
      <c r="O112" s="96">
        <v>859.95941523333397</v>
      </c>
      <c r="P112" s="96">
        <v>858.85719836381122</v>
      </c>
      <c r="Q112" s="96">
        <v>843.94433961264963</v>
      </c>
    </row>
    <row r="113" spans="1:17" x14ac:dyDescent="0.25">
      <c r="A113" s="132" t="s">
        <v>83</v>
      </c>
      <c r="B113" s="160">
        <v>0</v>
      </c>
      <c r="C113" s="160">
        <v>0</v>
      </c>
      <c r="D113" s="160">
        <v>0</v>
      </c>
      <c r="E113" s="160">
        <v>0</v>
      </c>
      <c r="F113" s="160">
        <v>0</v>
      </c>
      <c r="G113" s="160">
        <v>0</v>
      </c>
      <c r="H113" s="160">
        <v>0</v>
      </c>
      <c r="I113" s="160">
        <v>0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</row>
    <row r="114" spans="1:17" x14ac:dyDescent="0.25">
      <c r="A114" s="76" t="s">
        <v>82</v>
      </c>
      <c r="B114" s="159">
        <v>0</v>
      </c>
      <c r="C114" s="159">
        <v>0</v>
      </c>
      <c r="D114" s="159">
        <v>0</v>
      </c>
      <c r="E114" s="159">
        <v>0</v>
      </c>
      <c r="F114" s="159">
        <v>0</v>
      </c>
      <c r="G114" s="159">
        <v>0</v>
      </c>
      <c r="H114" s="159">
        <v>0</v>
      </c>
      <c r="I114" s="159">
        <v>0</v>
      </c>
      <c r="J114" s="159">
        <v>0</v>
      </c>
      <c r="K114" s="159">
        <v>0</v>
      </c>
      <c r="L114" s="159">
        <v>0</v>
      </c>
      <c r="M114" s="159">
        <v>0</v>
      </c>
      <c r="N114" s="159">
        <v>0</v>
      </c>
      <c r="O114" s="159">
        <v>0</v>
      </c>
      <c r="P114" s="159">
        <v>0</v>
      </c>
      <c r="Q114" s="159">
        <v>0</v>
      </c>
    </row>
    <row r="115" spans="1:17" x14ac:dyDescent="0.25">
      <c r="A115" s="76" t="s">
        <v>81</v>
      </c>
      <c r="B115" s="159">
        <v>0</v>
      </c>
      <c r="C115" s="159">
        <v>0</v>
      </c>
      <c r="D115" s="159">
        <v>0</v>
      </c>
      <c r="E115" s="159">
        <v>0</v>
      </c>
      <c r="F115" s="159">
        <v>0</v>
      </c>
      <c r="G115" s="159">
        <v>0</v>
      </c>
      <c r="H115" s="159">
        <v>0</v>
      </c>
      <c r="I115" s="159">
        <v>0</v>
      </c>
      <c r="J115" s="159">
        <v>0</v>
      </c>
      <c r="K115" s="159">
        <v>0</v>
      </c>
      <c r="L115" s="159">
        <v>0</v>
      </c>
      <c r="M115" s="159">
        <v>0</v>
      </c>
      <c r="N115" s="159">
        <v>0</v>
      </c>
      <c r="O115" s="159">
        <v>0</v>
      </c>
      <c r="P115" s="159">
        <v>0</v>
      </c>
      <c r="Q115" s="159">
        <v>0</v>
      </c>
    </row>
    <row r="116" spans="1:17" x14ac:dyDescent="0.25">
      <c r="A116" s="76" t="s">
        <v>80</v>
      </c>
      <c r="B116" s="159">
        <v>0</v>
      </c>
      <c r="C116" s="159">
        <v>0</v>
      </c>
      <c r="D116" s="159">
        <v>0</v>
      </c>
      <c r="E116" s="159">
        <v>0</v>
      </c>
      <c r="F116" s="159">
        <v>0</v>
      </c>
      <c r="G116" s="159">
        <v>0</v>
      </c>
      <c r="H116" s="159">
        <v>0</v>
      </c>
      <c r="I116" s="159">
        <v>0</v>
      </c>
      <c r="J116" s="159">
        <v>0</v>
      </c>
      <c r="K116" s="159">
        <v>0</v>
      </c>
      <c r="L116" s="159">
        <v>0</v>
      </c>
      <c r="M116" s="159">
        <v>0</v>
      </c>
      <c r="N116" s="159">
        <v>0</v>
      </c>
      <c r="O116" s="159">
        <v>0</v>
      </c>
      <c r="P116" s="159">
        <v>0</v>
      </c>
      <c r="Q116" s="159">
        <v>0</v>
      </c>
    </row>
    <row r="117" spans="1:17" x14ac:dyDescent="0.25">
      <c r="A117" s="129" t="s">
        <v>79</v>
      </c>
      <c r="B117" s="158">
        <v>0.44572946192986085</v>
      </c>
      <c r="C117" s="158">
        <v>0.53381007796431879</v>
      </c>
      <c r="D117" s="158">
        <v>0.43083244163826473</v>
      </c>
      <c r="E117" s="158">
        <v>0.38597424953636683</v>
      </c>
      <c r="F117" s="158">
        <v>0.37313179826313075</v>
      </c>
      <c r="G117" s="158">
        <v>0.36043552275022395</v>
      </c>
      <c r="H117" s="158">
        <v>0.34849751619824088</v>
      </c>
      <c r="I117" s="158">
        <v>0.34195539810091796</v>
      </c>
      <c r="J117" s="158">
        <v>0.32666877756160123</v>
      </c>
      <c r="K117" s="158">
        <v>0.40899298485277169</v>
      </c>
      <c r="L117" s="158">
        <v>0.40351815970448923</v>
      </c>
      <c r="M117" s="158">
        <v>0.50020166057648219</v>
      </c>
      <c r="N117" s="158">
        <v>0.43593848766964483</v>
      </c>
      <c r="O117" s="158">
        <v>0.53207710352070781</v>
      </c>
      <c r="P117" s="158">
        <v>0.52344093651053125</v>
      </c>
      <c r="Q117" s="158">
        <v>0.49939920965120999</v>
      </c>
    </row>
    <row r="118" spans="1:17" x14ac:dyDescent="0.25">
      <c r="A118" s="92" t="s">
        <v>125</v>
      </c>
      <c r="B118" s="91">
        <v>0.20871123620222873</v>
      </c>
      <c r="C118" s="91">
        <v>0.24995467157760518</v>
      </c>
      <c r="D118" s="91">
        <v>0.20173575940218275</v>
      </c>
      <c r="E118" s="91">
        <v>0.1807310703990192</v>
      </c>
      <c r="F118" s="91">
        <v>0.17471763823884984</v>
      </c>
      <c r="G118" s="91">
        <v>0.16877265235887265</v>
      </c>
      <c r="H118" s="91">
        <v>0.16318272322457911</v>
      </c>
      <c r="I118" s="91">
        <v>0.16011939967948199</v>
      </c>
      <c r="J118" s="91">
        <v>0.15296149394827585</v>
      </c>
      <c r="K118" s="91">
        <v>0.19150951139077652</v>
      </c>
      <c r="L118" s="91">
        <v>0.1889459439753722</v>
      </c>
      <c r="M118" s="91">
        <v>0.23421764959694999</v>
      </c>
      <c r="N118" s="91">
        <v>0.2041266473069237</v>
      </c>
      <c r="O118" s="91">
        <v>0.24914321245424612</v>
      </c>
      <c r="P118" s="91">
        <v>0.24509935794900706</v>
      </c>
      <c r="Q118" s="91">
        <v>0.23384190480350495</v>
      </c>
    </row>
    <row r="119" spans="1:17" x14ac:dyDescent="0.25">
      <c r="A119" s="92" t="s">
        <v>26</v>
      </c>
      <c r="B119" s="91">
        <v>0.23701822572763215</v>
      </c>
      <c r="C119" s="91">
        <v>0.28385540638671358</v>
      </c>
      <c r="D119" s="91">
        <v>0.22909668223608196</v>
      </c>
      <c r="E119" s="91">
        <v>0.20524317913734766</v>
      </c>
      <c r="F119" s="91">
        <v>0.19841416002428092</v>
      </c>
      <c r="G119" s="91">
        <v>0.1916628703913513</v>
      </c>
      <c r="H119" s="91">
        <v>0.18531479297366174</v>
      </c>
      <c r="I119" s="91">
        <v>0.18183599842143597</v>
      </c>
      <c r="J119" s="91">
        <v>0.17370728361332538</v>
      </c>
      <c r="K119" s="91">
        <v>0.21748347346199517</v>
      </c>
      <c r="L119" s="91">
        <v>0.21457221572911703</v>
      </c>
      <c r="M119" s="91">
        <v>0.26598401097953217</v>
      </c>
      <c r="N119" s="91">
        <v>0.23181184036272109</v>
      </c>
      <c r="O119" s="91">
        <v>0.28293389106646172</v>
      </c>
      <c r="P119" s="91">
        <v>0.27834157856152419</v>
      </c>
      <c r="Q119" s="91">
        <v>0.26555730484770501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</v>
      </c>
      <c r="C121" s="157">
        <v>0</v>
      </c>
      <c r="D121" s="157">
        <v>0</v>
      </c>
      <c r="E121" s="157">
        <v>0</v>
      </c>
      <c r="F121" s="157">
        <v>0</v>
      </c>
      <c r="G121" s="157">
        <v>0</v>
      </c>
      <c r="H121" s="157">
        <v>0</v>
      </c>
      <c r="I121" s="157">
        <v>0</v>
      </c>
      <c r="J121" s="157">
        <v>0</v>
      </c>
      <c r="K121" s="157">
        <v>0</v>
      </c>
      <c r="L121" s="157">
        <v>0</v>
      </c>
      <c r="M121" s="157">
        <v>0</v>
      </c>
      <c r="N121" s="157">
        <v>0</v>
      </c>
      <c r="O121" s="157">
        <v>0</v>
      </c>
      <c r="P121" s="157">
        <v>0</v>
      </c>
      <c r="Q121" s="157">
        <v>0</v>
      </c>
    </row>
    <row r="122" spans="1:17" x14ac:dyDescent="0.25">
      <c r="A122" s="156" t="s">
        <v>146</v>
      </c>
      <c r="B122" s="206">
        <v>273.79098241281309</v>
      </c>
      <c r="C122" s="206">
        <v>324.23965513959894</v>
      </c>
      <c r="D122" s="206">
        <v>263.30788998433161</v>
      </c>
      <c r="E122" s="206">
        <v>239.02934426087734</v>
      </c>
      <c r="F122" s="206">
        <v>230.92090531915107</v>
      </c>
      <c r="G122" s="206">
        <v>222.35371437393442</v>
      </c>
      <c r="H122" s="206">
        <v>214.18203900301214</v>
      </c>
      <c r="I122" s="206">
        <v>209.50057186128265</v>
      </c>
      <c r="J122" s="206">
        <v>198.94408158560577</v>
      </c>
      <c r="K122" s="206">
        <v>244.97729349144228</v>
      </c>
      <c r="L122" s="206">
        <v>244.91978715958632</v>
      </c>
      <c r="M122" s="206">
        <v>301.86849212113896</v>
      </c>
      <c r="N122" s="206">
        <v>259.87127631127885</v>
      </c>
      <c r="O122" s="206">
        <v>314.86282102252437</v>
      </c>
      <c r="P122" s="206">
        <v>309.35515830364761</v>
      </c>
      <c r="Q122" s="206">
        <v>296.21452630808125</v>
      </c>
    </row>
    <row r="123" spans="1:17" x14ac:dyDescent="0.25">
      <c r="A123" s="152" t="s">
        <v>159</v>
      </c>
      <c r="B123" s="151">
        <v>273.79098241281309</v>
      </c>
      <c r="C123" s="151">
        <v>324.23965513959894</v>
      </c>
      <c r="D123" s="151">
        <v>263.30788998433161</v>
      </c>
      <c r="E123" s="151">
        <v>239.02934426087734</v>
      </c>
      <c r="F123" s="151">
        <v>230.92090531915107</v>
      </c>
      <c r="G123" s="151">
        <v>222.35371437393442</v>
      </c>
      <c r="H123" s="151">
        <v>214.18203900301214</v>
      </c>
      <c r="I123" s="151">
        <v>209.50057186128265</v>
      </c>
      <c r="J123" s="151">
        <v>198.94408158560577</v>
      </c>
      <c r="K123" s="151">
        <v>244.97729349144228</v>
      </c>
      <c r="L123" s="151">
        <v>244.91978715958632</v>
      </c>
      <c r="M123" s="151">
        <v>301.86849212113896</v>
      </c>
      <c r="N123" s="151">
        <v>259.87127631127885</v>
      </c>
      <c r="O123" s="151">
        <v>314.86282102252437</v>
      </c>
      <c r="P123" s="151">
        <v>309.35515830364761</v>
      </c>
      <c r="Q123" s="151">
        <v>296.21452630808125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28.30898779126851</v>
      </c>
      <c r="C125" s="153">
        <v>27.521088593040663</v>
      </c>
      <c r="D125" s="153">
        <v>24.553665124143347</v>
      </c>
      <c r="E125" s="153">
        <v>27.523185239280942</v>
      </c>
      <c r="F125" s="153">
        <v>25.682095069612807</v>
      </c>
      <c r="G125" s="153">
        <v>23.449691970735508</v>
      </c>
      <c r="H125" s="153">
        <v>21.128821929107527</v>
      </c>
      <c r="I125" s="153">
        <v>19.944282414616421</v>
      </c>
      <c r="J125" s="153">
        <v>16.387245156482685</v>
      </c>
      <c r="K125" s="153">
        <v>14.602497173090148</v>
      </c>
      <c r="L125" s="153">
        <v>20.417365725693106</v>
      </c>
      <c r="M125" s="153">
        <v>15.349155813836591</v>
      </c>
      <c r="N125" s="153">
        <v>13.464686099141884</v>
      </c>
      <c r="O125" s="153">
        <v>12.37185357453332</v>
      </c>
      <c r="P125" s="153">
        <v>10.887469661665413</v>
      </c>
      <c r="Q125" s="153">
        <v>11.899709588046894</v>
      </c>
    </row>
    <row r="126" spans="1:17" x14ac:dyDescent="0.25">
      <c r="A126" s="154" t="s">
        <v>125</v>
      </c>
      <c r="B126" s="153">
        <v>6.7321393903782187</v>
      </c>
      <c r="C126" s="153">
        <v>6.4410847104595943</v>
      </c>
      <c r="D126" s="153">
        <v>6.9311300954744022</v>
      </c>
      <c r="E126" s="153">
        <v>7.4985345999499042</v>
      </c>
      <c r="F126" s="153">
        <v>8.5564531099256591</v>
      </c>
      <c r="G126" s="153">
        <v>8.2011445144114816</v>
      </c>
      <c r="H126" s="153">
        <v>7.8554927667717536</v>
      </c>
      <c r="I126" s="153">
        <v>6.6453610229159716</v>
      </c>
      <c r="J126" s="153">
        <v>7.052304629290334</v>
      </c>
      <c r="K126" s="153">
        <v>4.3813753157545419</v>
      </c>
      <c r="L126" s="153">
        <v>4.9419450829807516</v>
      </c>
      <c r="M126" s="153">
        <v>3.714594467917804</v>
      </c>
      <c r="N126" s="153">
        <v>3.9591312564678911</v>
      </c>
      <c r="O126" s="153">
        <v>3.8332780200661216</v>
      </c>
      <c r="P126" s="153">
        <v>4.8365158529953973</v>
      </c>
      <c r="Q126" s="153">
        <v>5.8299924737455342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238.74985523116635</v>
      </c>
      <c r="C128" s="153">
        <v>290.27748183609867</v>
      </c>
      <c r="D128" s="153">
        <v>231.82309476471389</v>
      </c>
      <c r="E128" s="153">
        <v>204.00762442164648</v>
      </c>
      <c r="F128" s="153">
        <v>196.68235713961261</v>
      </c>
      <c r="G128" s="153">
        <v>190.70287788878744</v>
      </c>
      <c r="H128" s="153">
        <v>185.19772430713286</v>
      </c>
      <c r="I128" s="153">
        <v>182.91092842375025</v>
      </c>
      <c r="J128" s="153">
        <v>175.50453179983276</v>
      </c>
      <c r="K128" s="153">
        <v>225.99342100259759</v>
      </c>
      <c r="L128" s="153">
        <v>219.56047635091247</v>
      </c>
      <c r="M128" s="153">
        <v>282.80474183938458</v>
      </c>
      <c r="N128" s="153">
        <v>242.44745895566908</v>
      </c>
      <c r="O128" s="153">
        <v>298.65768942792494</v>
      </c>
      <c r="P128" s="153">
        <v>293.63117278898682</v>
      </c>
      <c r="Q128" s="153">
        <v>278.48482424628884</v>
      </c>
    </row>
    <row r="129" spans="1:17" x14ac:dyDescent="0.25">
      <c r="A129" s="152" t="s">
        <v>158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145</v>
      </c>
      <c r="B130" s="206">
        <v>53.319882258926953</v>
      </c>
      <c r="C130" s="206">
        <v>116.76450434925241</v>
      </c>
      <c r="D130" s="206">
        <v>27.822279097479338</v>
      </c>
      <c r="E130" s="206">
        <v>39.375148157643068</v>
      </c>
      <c r="F130" s="206">
        <v>31.98265078963723</v>
      </c>
      <c r="G130" s="206">
        <v>22.722863979357196</v>
      </c>
      <c r="H130" s="206">
        <v>24.253076130282977</v>
      </c>
      <c r="I130" s="206">
        <v>21.268021127842317</v>
      </c>
      <c r="J130" s="206">
        <v>15.852959465018699</v>
      </c>
      <c r="K130" s="206">
        <v>150.88911742879844</v>
      </c>
      <c r="L130" s="206">
        <v>175.81880203479406</v>
      </c>
      <c r="M130" s="206">
        <v>249.20555698106529</v>
      </c>
      <c r="N130" s="206">
        <v>191.00645365519978</v>
      </c>
      <c r="O130" s="206">
        <v>191.56644984496123</v>
      </c>
      <c r="P130" s="206">
        <v>179.09128712765389</v>
      </c>
      <c r="Q130" s="206">
        <v>166.74608098051138</v>
      </c>
    </row>
    <row r="131" spans="1:17" x14ac:dyDescent="0.25">
      <c r="A131" s="152" t="s">
        <v>157</v>
      </c>
      <c r="B131" s="151">
        <v>53.319882258926953</v>
      </c>
      <c r="C131" s="151">
        <v>116.76450434925241</v>
      </c>
      <c r="D131" s="151">
        <v>27.822279097479338</v>
      </c>
      <c r="E131" s="151">
        <v>39.375148157643068</v>
      </c>
      <c r="F131" s="151">
        <v>31.98265078963723</v>
      </c>
      <c r="G131" s="151">
        <v>22.722863979357196</v>
      </c>
      <c r="H131" s="151">
        <v>24.253076130282977</v>
      </c>
      <c r="I131" s="151">
        <v>21.268021127842317</v>
      </c>
      <c r="J131" s="151">
        <v>15.852959465018699</v>
      </c>
      <c r="K131" s="151">
        <v>150.88911742879844</v>
      </c>
      <c r="L131" s="151">
        <v>175.81880203479406</v>
      </c>
      <c r="M131" s="151">
        <v>249.20555698106529</v>
      </c>
      <c r="N131" s="151">
        <v>191.00645365519978</v>
      </c>
      <c r="O131" s="151">
        <v>191.56644984496123</v>
      </c>
      <c r="P131" s="151">
        <v>179.09128712765389</v>
      </c>
      <c r="Q131" s="151">
        <v>166.74608098051138</v>
      </c>
    </row>
    <row r="132" spans="1:17" x14ac:dyDescent="0.25">
      <c r="A132" s="154" t="s">
        <v>30</v>
      </c>
      <c r="B132" s="205">
        <v>13.606308269890064</v>
      </c>
      <c r="C132" s="205">
        <v>13.227615839919332</v>
      </c>
      <c r="D132" s="205">
        <v>11.801366382226721</v>
      </c>
      <c r="E132" s="205">
        <v>13.228623562812446</v>
      </c>
      <c r="F132" s="205">
        <v>12.343730023492919</v>
      </c>
      <c r="G132" s="205">
        <v>11.270757546697013</v>
      </c>
      <c r="H132" s="205">
        <v>10.15526470486242</v>
      </c>
      <c r="I132" s="205">
        <v>9.5859328053657169</v>
      </c>
      <c r="J132" s="205">
        <v>7.8762939507903607</v>
      </c>
      <c r="K132" s="205">
        <v>7.0184804738424651</v>
      </c>
      <c r="L132" s="205">
        <v>9.8133135021010158</v>
      </c>
      <c r="M132" s="205">
        <v>7.3773512223581248</v>
      </c>
      <c r="N132" s="205">
        <v>6.4716079279505276</v>
      </c>
      <c r="O132" s="205">
        <v>5.9463536755970559</v>
      </c>
      <c r="P132" s="205">
        <v>5.2329058738506511</v>
      </c>
      <c r="Q132" s="205">
        <v>5.7194244517308981</v>
      </c>
    </row>
    <row r="133" spans="1:17" x14ac:dyDescent="0.25">
      <c r="A133" s="154" t="s">
        <v>125</v>
      </c>
      <c r="B133" s="205">
        <v>1.0891117134536707</v>
      </c>
      <c r="C133" s="205">
        <v>2.247550186386408</v>
      </c>
      <c r="D133" s="205">
        <v>0.46509346732055284</v>
      </c>
      <c r="E133" s="205">
        <v>0.9269735701774966</v>
      </c>
      <c r="F133" s="205">
        <v>0.81875111466856276</v>
      </c>
      <c r="G133" s="205">
        <v>0.47218944450646239</v>
      </c>
      <c r="H133" s="205">
        <v>0.57365143849070299</v>
      </c>
      <c r="I133" s="205">
        <v>0.40954428170683521</v>
      </c>
      <c r="J133" s="205">
        <v>0.30814444549236786</v>
      </c>
      <c r="K133" s="205">
        <v>2.7361988702325424</v>
      </c>
      <c r="L133" s="205">
        <v>3.6542590612704435</v>
      </c>
      <c r="M133" s="205">
        <v>3.135194039170639</v>
      </c>
      <c r="N133" s="205">
        <v>2.9650086671677278</v>
      </c>
      <c r="O133" s="205">
        <v>2.3522468810607426</v>
      </c>
      <c r="P133" s="205">
        <v>2.8172859210860026</v>
      </c>
      <c r="Q133" s="205">
        <v>3.3019179459775425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38.62446227558322</v>
      </c>
      <c r="C135" s="205">
        <v>101.28933832294666</v>
      </c>
      <c r="D135" s="205">
        <v>15.555819247932066</v>
      </c>
      <c r="E135" s="205">
        <v>25.219551024653125</v>
      </c>
      <c r="F135" s="205">
        <v>18.820169651475748</v>
      </c>
      <c r="G135" s="205">
        <v>10.979916988153722</v>
      </c>
      <c r="H135" s="205">
        <v>13.524159986929853</v>
      </c>
      <c r="I135" s="205">
        <v>11.272544040769764</v>
      </c>
      <c r="J135" s="205">
        <v>7.6685210687359708</v>
      </c>
      <c r="K135" s="205">
        <v>141.13443808472343</v>
      </c>
      <c r="L135" s="205">
        <v>162.35122947142261</v>
      </c>
      <c r="M135" s="205">
        <v>238.69301171953651</v>
      </c>
      <c r="N135" s="205">
        <v>181.56983706008151</v>
      </c>
      <c r="O135" s="205">
        <v>183.26784928830344</v>
      </c>
      <c r="P135" s="205">
        <v>171.04109533271722</v>
      </c>
      <c r="Q135" s="205">
        <v>157.72473858280293</v>
      </c>
    </row>
    <row r="136" spans="1:17" x14ac:dyDescent="0.25">
      <c r="A136" s="152" t="s">
        <v>156</v>
      </c>
      <c r="B136" s="151">
        <v>0</v>
      </c>
      <c r="C136" s="151">
        <v>0</v>
      </c>
      <c r="D136" s="151">
        <v>0</v>
      </c>
      <c r="E136" s="151">
        <v>0</v>
      </c>
      <c r="F136" s="151">
        <v>0</v>
      </c>
      <c r="G136" s="151">
        <v>0</v>
      </c>
      <c r="H136" s="151">
        <v>0</v>
      </c>
      <c r="I136" s="151">
        <v>0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</row>
    <row r="137" spans="1:17" x14ac:dyDescent="0.25">
      <c r="A137" s="156" t="s">
        <v>144</v>
      </c>
      <c r="B137" s="204">
        <v>135.73585438852285</v>
      </c>
      <c r="C137" s="204">
        <v>168.8614794622984</v>
      </c>
      <c r="D137" s="204">
        <v>124.18751907668884</v>
      </c>
      <c r="E137" s="204">
        <v>111.94638854818595</v>
      </c>
      <c r="F137" s="204">
        <v>106.31983982627105</v>
      </c>
      <c r="G137" s="204">
        <v>101.62450635432887</v>
      </c>
      <c r="H137" s="204">
        <v>100.28597891884985</v>
      </c>
      <c r="I137" s="204">
        <v>96.936791769999786</v>
      </c>
      <c r="J137" s="204">
        <v>87.569731910852042</v>
      </c>
      <c r="K137" s="204">
        <v>129.5150504445414</v>
      </c>
      <c r="L137" s="204">
        <v>121.02445061158298</v>
      </c>
      <c r="M137" s="204">
        <v>155.69988199971016</v>
      </c>
      <c r="N137" s="204">
        <v>129.62643997104544</v>
      </c>
      <c r="O137" s="204">
        <v>150.38787726232775</v>
      </c>
      <c r="P137" s="204">
        <v>148.18832199599919</v>
      </c>
      <c r="Q137" s="204">
        <v>144.19372311440577</v>
      </c>
    </row>
    <row r="138" spans="1:17" x14ac:dyDescent="0.25">
      <c r="A138" s="152" t="s">
        <v>155</v>
      </c>
      <c r="B138" s="151">
        <v>45.568795150163268</v>
      </c>
      <c r="C138" s="151">
        <v>56.662358795989448</v>
      </c>
      <c r="D138" s="151">
        <v>43.153924206272009</v>
      </c>
      <c r="E138" s="151">
        <v>39.493432967070028</v>
      </c>
      <c r="F138" s="151">
        <v>37.999185474346696</v>
      </c>
      <c r="G138" s="151">
        <v>36.078012828023247</v>
      </c>
      <c r="H138" s="151">
        <v>34.924835370758984</v>
      </c>
      <c r="I138" s="151">
        <v>34.01815709369842</v>
      </c>
      <c r="J138" s="151">
        <v>26.971001859689324</v>
      </c>
      <c r="K138" s="151">
        <v>45.902487609130162</v>
      </c>
      <c r="L138" s="151">
        <v>46.363471949942863</v>
      </c>
      <c r="M138" s="151">
        <v>58.562197688546448</v>
      </c>
      <c r="N138" s="151">
        <v>49.916189178326213</v>
      </c>
      <c r="O138" s="151">
        <v>58.135569746031159</v>
      </c>
      <c r="P138" s="151">
        <v>56.695897726038218</v>
      </c>
      <c r="Q138" s="151">
        <v>53.918445827182943</v>
      </c>
    </row>
    <row r="139" spans="1:17" x14ac:dyDescent="0.25">
      <c r="A139" s="154" t="s">
        <v>30</v>
      </c>
      <c r="B139" s="153">
        <v>3.1447548106134389</v>
      </c>
      <c r="C139" s="153">
        <v>3.0572296114726281</v>
      </c>
      <c r="D139" s="153">
        <v>2.7275880397658372</v>
      </c>
      <c r="E139" s="153">
        <v>3.0574625211901676</v>
      </c>
      <c r="F139" s="153">
        <v>2.852941709265457</v>
      </c>
      <c r="G139" s="153">
        <v>2.6049511969876522</v>
      </c>
      <c r="H139" s="153">
        <v>2.347133175303763</v>
      </c>
      <c r="I139" s="153">
        <v>2.2155464734398929</v>
      </c>
      <c r="J139" s="153">
        <v>1.8204065937831049</v>
      </c>
      <c r="K139" s="153">
        <v>1.6221446549285705</v>
      </c>
      <c r="L139" s="153">
        <v>2.2680997836924153</v>
      </c>
      <c r="M139" s="153">
        <v>1.7050885725877396</v>
      </c>
      <c r="N139" s="153">
        <v>1.495748865903868</v>
      </c>
      <c r="O139" s="153">
        <v>1.3743495999075868</v>
      </c>
      <c r="P139" s="153">
        <v>1.2094541439058604</v>
      </c>
      <c r="Q139" s="153">
        <v>1.3219006362161565</v>
      </c>
    </row>
    <row r="140" spans="1:17" x14ac:dyDescent="0.25">
      <c r="A140" s="154" t="s">
        <v>125</v>
      </c>
      <c r="B140" s="153">
        <v>1.1634439972234645</v>
      </c>
      <c r="C140" s="153">
        <v>1.1636453424913173</v>
      </c>
      <c r="D140" s="153">
        <v>1.1735926156595482</v>
      </c>
      <c r="E140" s="153">
        <v>1.2917656220275133</v>
      </c>
      <c r="F140" s="153">
        <v>1.4652549700531692</v>
      </c>
      <c r="G140" s="153">
        <v>1.380150147086769</v>
      </c>
      <c r="H140" s="153">
        <v>1.3256132574909341</v>
      </c>
      <c r="I140" s="153">
        <v>1.114918579909755</v>
      </c>
      <c r="J140" s="153">
        <v>0.97158596135084274</v>
      </c>
      <c r="K140" s="153">
        <v>0.84214421322628585</v>
      </c>
      <c r="L140" s="153">
        <v>0.97066617931056587</v>
      </c>
      <c r="M140" s="153">
        <v>0.73712687494647355</v>
      </c>
      <c r="N140" s="153">
        <v>0.77799412153631065</v>
      </c>
      <c r="O140" s="153">
        <v>0.71929928821983713</v>
      </c>
      <c r="P140" s="153">
        <v>0.89912936717656633</v>
      </c>
      <c r="Q140" s="153">
        <v>1.0785138324686732</v>
      </c>
    </row>
    <row r="141" spans="1:17" x14ac:dyDescent="0.25">
      <c r="A141" s="154" t="s">
        <v>26</v>
      </c>
      <c r="B141" s="153">
        <v>41.260596342326366</v>
      </c>
      <c r="C141" s="153">
        <v>52.441483842025505</v>
      </c>
      <c r="D141" s="153">
        <v>39.252743550846624</v>
      </c>
      <c r="E141" s="153">
        <v>35.144204823852348</v>
      </c>
      <c r="F141" s="153">
        <v>33.680988795028071</v>
      </c>
      <c r="G141" s="153">
        <v>32.092911483948825</v>
      </c>
      <c r="H141" s="153">
        <v>31.252088937964288</v>
      </c>
      <c r="I141" s="153">
        <v>30.687692040348772</v>
      </c>
      <c r="J141" s="153">
        <v>24.179009304555375</v>
      </c>
      <c r="K141" s="153">
        <v>43.438198740975309</v>
      </c>
      <c r="L141" s="153">
        <v>43.12470598693988</v>
      </c>
      <c r="M141" s="153">
        <v>56.119982241012231</v>
      </c>
      <c r="N141" s="153">
        <v>47.642446190886034</v>
      </c>
      <c r="O141" s="153">
        <v>56.041920857903733</v>
      </c>
      <c r="P141" s="153">
        <v>54.587314214955789</v>
      </c>
      <c r="Q141" s="153">
        <v>51.518031358498114</v>
      </c>
    </row>
    <row r="142" spans="1:17" x14ac:dyDescent="0.25">
      <c r="A142" s="152" t="s">
        <v>154</v>
      </c>
      <c r="B142" s="151">
        <v>90.167059238359599</v>
      </c>
      <c r="C142" s="151">
        <v>112.19912066630894</v>
      </c>
      <c r="D142" s="151">
        <v>81.033594870416835</v>
      </c>
      <c r="E142" s="151">
        <v>72.452955581115916</v>
      </c>
      <c r="F142" s="151">
        <v>68.320654351924361</v>
      </c>
      <c r="G142" s="151">
        <v>65.546493526305625</v>
      </c>
      <c r="H142" s="151">
        <v>65.361143548090865</v>
      </c>
      <c r="I142" s="151">
        <v>62.918634676301366</v>
      </c>
      <c r="J142" s="151">
        <v>60.598730051162718</v>
      </c>
      <c r="K142" s="151">
        <v>83.612562835411239</v>
      </c>
      <c r="L142" s="151">
        <v>74.660978661640115</v>
      </c>
      <c r="M142" s="151">
        <v>97.137684311163696</v>
      </c>
      <c r="N142" s="151">
        <v>79.710250792719222</v>
      </c>
      <c r="O142" s="151">
        <v>92.252307516296582</v>
      </c>
      <c r="P142" s="151">
        <v>91.492424269960964</v>
      </c>
      <c r="Q142" s="151">
        <v>90.275277287222821</v>
      </c>
    </row>
    <row r="143" spans="1:17" x14ac:dyDescent="0.25">
      <c r="A143" s="150" t="s">
        <v>33</v>
      </c>
      <c r="B143" s="87">
        <v>20.086149708623367</v>
      </c>
      <c r="C143" s="87">
        <v>26.044965754442469</v>
      </c>
      <c r="D143" s="87">
        <v>5.0804731610025398</v>
      </c>
      <c r="E143" s="87">
        <v>4.4337843954060823</v>
      </c>
      <c r="F143" s="87">
        <v>3.6556278772139001</v>
      </c>
      <c r="G143" s="87">
        <v>4.0509513749383004</v>
      </c>
      <c r="H143" s="87">
        <v>7.0896153729375246</v>
      </c>
      <c r="I143" s="87">
        <v>6.7008281326545394</v>
      </c>
      <c r="J143" s="87">
        <v>6.2864144195390139</v>
      </c>
      <c r="K143" s="87">
        <v>16.043803075197058</v>
      </c>
      <c r="L143" s="87">
        <v>20.865989836349055</v>
      </c>
      <c r="M143" s="87">
        <v>19.132499048941622</v>
      </c>
      <c r="N143" s="87">
        <v>13.073473314011784</v>
      </c>
      <c r="O143" s="87">
        <v>3.4200274829360149</v>
      </c>
      <c r="P143" s="87">
        <v>3.3170939718326431</v>
      </c>
      <c r="Q143" s="87">
        <v>6.4884507624356109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0.60187403937830353</v>
      </c>
      <c r="C146" s="87">
        <v>0.54813918405764672</v>
      </c>
      <c r="D146" s="87">
        <v>0.73077214011660019</v>
      </c>
      <c r="E146" s="87">
        <v>0.76650638377057456</v>
      </c>
      <c r="F146" s="87">
        <v>0.92230585667301046</v>
      </c>
      <c r="G146" s="87">
        <v>0.93971908147257655</v>
      </c>
      <c r="H146" s="87">
        <v>0.8436205164936621</v>
      </c>
      <c r="I146" s="87">
        <v>0.7766635387644969</v>
      </c>
      <c r="J146" s="87">
        <v>0.74491053862414347</v>
      </c>
      <c r="K146" s="87">
        <v>0.52680725628480163</v>
      </c>
      <c r="L146" s="87">
        <v>1.1797983710630899</v>
      </c>
      <c r="M146" s="87">
        <v>0.6195214988459129</v>
      </c>
      <c r="N146" s="87">
        <v>0.84028817359400765</v>
      </c>
      <c r="O146" s="87">
        <v>0.89158840855567101</v>
      </c>
      <c r="P146" s="87">
        <v>1.0756251460673152</v>
      </c>
      <c r="Q146" s="87">
        <v>1.2397997108351808</v>
      </c>
    </row>
    <row r="147" spans="1:17" x14ac:dyDescent="0.25">
      <c r="A147" s="150" t="s">
        <v>29</v>
      </c>
      <c r="B147" s="87">
        <v>33.887576651466645</v>
      </c>
      <c r="C147" s="87">
        <v>52.490641795608973</v>
      </c>
      <c r="D147" s="87">
        <v>31.610116599956555</v>
      </c>
      <c r="E147" s="87">
        <v>28.215091715868962</v>
      </c>
      <c r="F147" s="87">
        <v>22.863227067933984</v>
      </c>
      <c r="G147" s="87">
        <v>19.190101492942095</v>
      </c>
      <c r="H147" s="87">
        <v>20.344687237519945</v>
      </c>
      <c r="I147" s="87">
        <v>16.547591904222553</v>
      </c>
      <c r="J147" s="87">
        <v>18.397092883951821</v>
      </c>
      <c r="K147" s="87">
        <v>38.492439146838926</v>
      </c>
      <c r="L147" s="87">
        <v>0</v>
      </c>
      <c r="M147" s="87">
        <v>30.724176763967208</v>
      </c>
      <c r="N147" s="87">
        <v>14.532497312575805</v>
      </c>
      <c r="O147" s="87">
        <v>19.096969524196208</v>
      </c>
      <c r="P147" s="87">
        <v>21.889903451564617</v>
      </c>
      <c r="Q147" s="87">
        <v>23.055595851772921</v>
      </c>
    </row>
    <row r="148" spans="1:17" x14ac:dyDescent="0.25">
      <c r="A148" s="150" t="s">
        <v>28</v>
      </c>
      <c r="B148" s="87">
        <v>1.1280170777430387</v>
      </c>
      <c r="C148" s="87">
        <v>1.7091667419766985</v>
      </c>
      <c r="D148" s="87">
        <v>1.0922873851868766</v>
      </c>
      <c r="E148" s="87">
        <v>0.44820798417072372</v>
      </c>
      <c r="F148" s="87">
        <v>0</v>
      </c>
      <c r="G148" s="87">
        <v>0.42585401391869471</v>
      </c>
      <c r="H148" s="87">
        <v>0.39537186660568796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34.463441761148246</v>
      </c>
      <c r="C149" s="87">
        <v>31.406207190223149</v>
      </c>
      <c r="D149" s="87">
        <v>42.519945584154257</v>
      </c>
      <c r="E149" s="87">
        <v>38.589365101899574</v>
      </c>
      <c r="F149" s="87">
        <v>40.879493550103469</v>
      </c>
      <c r="G149" s="87">
        <v>40.93986756303395</v>
      </c>
      <c r="H149" s="87">
        <v>36.687848554534042</v>
      </c>
      <c r="I149" s="87">
        <v>38.893551100659778</v>
      </c>
      <c r="J149" s="87">
        <v>35.170312209047744</v>
      </c>
      <c r="K149" s="87">
        <v>28.549513357090458</v>
      </c>
      <c r="L149" s="87">
        <v>52.615190454227978</v>
      </c>
      <c r="M149" s="87">
        <v>46.661486999408943</v>
      </c>
      <c r="N149" s="87">
        <v>51.263991992537619</v>
      </c>
      <c r="O149" s="87">
        <v>68.843722100608687</v>
      </c>
      <c r="P149" s="87">
        <v>65.209801700496385</v>
      </c>
      <c r="Q149" s="87">
        <v>59.491430962179116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52" t="s">
        <v>153</v>
      </c>
      <c r="B153" s="151">
        <v>0</v>
      </c>
      <c r="C153" s="151">
        <v>0</v>
      </c>
      <c r="D153" s="151">
        <v>0</v>
      </c>
      <c r="E153" s="151">
        <v>0</v>
      </c>
      <c r="F153" s="151">
        <v>0</v>
      </c>
      <c r="G153" s="151">
        <v>0</v>
      </c>
      <c r="H153" s="151">
        <v>0</v>
      </c>
      <c r="I153" s="151">
        <v>0</v>
      </c>
      <c r="J153" s="151">
        <v>0</v>
      </c>
      <c r="K153" s="151">
        <v>0</v>
      </c>
      <c r="L153" s="151">
        <v>0</v>
      </c>
      <c r="M153" s="151">
        <v>0</v>
      </c>
      <c r="N153" s="151">
        <v>0</v>
      </c>
      <c r="O153" s="151">
        <v>0</v>
      </c>
      <c r="P153" s="151">
        <v>0</v>
      </c>
      <c r="Q153" s="151">
        <v>0</v>
      </c>
    </row>
    <row r="154" spans="1:17" x14ac:dyDescent="0.25">
      <c r="A154" s="177" t="s">
        <v>98</v>
      </c>
      <c r="B154" s="176">
        <v>498.21985000000001</v>
      </c>
      <c r="C154" s="176">
        <v>499.03686999999996</v>
      </c>
      <c r="D154" s="176">
        <v>499.85388999999998</v>
      </c>
      <c r="E154" s="176">
        <v>397.39497</v>
      </c>
      <c r="F154" s="176">
        <v>355.58661000000006</v>
      </c>
      <c r="G154" s="176">
        <v>375.02415999999994</v>
      </c>
      <c r="H154" s="176">
        <v>284.60559000000001</v>
      </c>
      <c r="I154" s="176">
        <v>297.51780000000002</v>
      </c>
      <c r="J154" s="176">
        <v>282.00385</v>
      </c>
      <c r="K154" s="176">
        <v>200.22765000000004</v>
      </c>
      <c r="L154" s="176">
        <v>163.97040999999999</v>
      </c>
      <c r="M154" s="176">
        <v>150.52860000000007</v>
      </c>
      <c r="N154" s="176">
        <v>162.49594999999997</v>
      </c>
      <c r="O154" s="176">
        <v>202.61018999999999</v>
      </c>
      <c r="P154" s="176">
        <v>221.69899000000001</v>
      </c>
      <c r="Q154" s="176">
        <v>236.29060999999999</v>
      </c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134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1</v>
      </c>
      <c r="C158" s="77">
        <f t="shared" si="0"/>
        <v>1</v>
      </c>
      <c r="D158" s="77">
        <f t="shared" si="0"/>
        <v>1</v>
      </c>
      <c r="E158" s="77">
        <f t="shared" si="0"/>
        <v>1.0000000000000002</v>
      </c>
      <c r="F158" s="77">
        <f t="shared" si="0"/>
        <v>1</v>
      </c>
      <c r="G158" s="77">
        <f t="shared" si="0"/>
        <v>1</v>
      </c>
      <c r="H158" s="77">
        <f t="shared" si="0"/>
        <v>1</v>
      </c>
      <c r="I158" s="77">
        <f t="shared" si="0"/>
        <v>1</v>
      </c>
      <c r="J158" s="77">
        <f t="shared" si="0"/>
        <v>1</v>
      </c>
      <c r="K158" s="77">
        <f t="shared" si="0"/>
        <v>1.0000000000000002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6.0871512571801034E-4</v>
      </c>
      <c r="C163" s="201">
        <f t="shared" si="5"/>
        <v>5.9568679649456074E-4</v>
      </c>
      <c r="D163" s="201">
        <f t="shared" si="5"/>
        <v>6.3365169756821971E-4</v>
      </c>
      <c r="E163" s="201">
        <f t="shared" si="5"/>
        <v>6.3433153168288242E-4</v>
      </c>
      <c r="F163" s="201">
        <f t="shared" si="5"/>
        <v>6.4289514624389481E-4</v>
      </c>
      <c r="G163" s="201">
        <f t="shared" si="5"/>
        <v>6.4524949195726971E-4</v>
      </c>
      <c r="H163" s="201">
        <f t="shared" si="5"/>
        <v>6.3463060722219122E-4</v>
      </c>
      <c r="I163" s="201">
        <f t="shared" si="5"/>
        <v>6.4121404761671643E-4</v>
      </c>
      <c r="J163" s="201">
        <f t="shared" si="5"/>
        <v>6.3840357571682735E-4</v>
      </c>
      <c r="K163" s="201">
        <f t="shared" si="5"/>
        <v>6.0512048951306735E-4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IF(B$15=0,0,B$15/B$5)</f>
        <v>0.56043411988387182</v>
      </c>
      <c r="C164" s="200">
        <f t="shared" si="6"/>
        <v>0.56984214797384769</v>
      </c>
      <c r="D164" s="200">
        <f t="shared" si="6"/>
        <v>0.5424269015820643</v>
      </c>
      <c r="E164" s="200">
        <f t="shared" si="6"/>
        <v>0.54193597919765324</v>
      </c>
      <c r="F164" s="200">
        <f t="shared" si="6"/>
        <v>0.53575201462630029</v>
      </c>
      <c r="G164" s="200">
        <f t="shared" si="6"/>
        <v>0.53405189251355234</v>
      </c>
      <c r="H164" s="200">
        <f t="shared" si="6"/>
        <v>0.54172001051689711</v>
      </c>
      <c r="I164" s="200">
        <f t="shared" si="6"/>
        <v>0.53696597098518994</v>
      </c>
      <c r="J164" s="200">
        <f t="shared" si="6"/>
        <v>0.53899547132454695</v>
      </c>
      <c r="K164" s="200">
        <f t="shared" si="6"/>
        <v>0.56302988161274181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IF(B$26=0,0,B$26/B$5)</f>
        <v>0.43895716499041026</v>
      </c>
      <c r="C165" s="71">
        <f t="shared" si="7"/>
        <v>0.42956216522965773</v>
      </c>
      <c r="D165" s="71">
        <f t="shared" si="7"/>
        <v>0.45693944672036746</v>
      </c>
      <c r="E165" s="71">
        <f t="shared" si="7"/>
        <v>0.45742968927066402</v>
      </c>
      <c r="F165" s="71">
        <f t="shared" si="7"/>
        <v>0.46360509022745588</v>
      </c>
      <c r="G165" s="71">
        <f t="shared" si="7"/>
        <v>0.46530285799449034</v>
      </c>
      <c r="H165" s="71">
        <f t="shared" si="7"/>
        <v>0.45764535887588065</v>
      </c>
      <c r="I165" s="71">
        <f t="shared" si="7"/>
        <v>0.46239281496719326</v>
      </c>
      <c r="J165" s="71">
        <f t="shared" si="7"/>
        <v>0.46036612509973629</v>
      </c>
      <c r="K165" s="71">
        <f t="shared" si="7"/>
        <v>0.4363649978977453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SUM(B$168:B$173,B$175:B$176,B$178:B$180,B181)</f>
        <v>1</v>
      </c>
      <c r="C167" s="77">
        <f t="shared" si="8"/>
        <v>1</v>
      </c>
      <c r="D167" s="77">
        <f t="shared" si="8"/>
        <v>1</v>
      </c>
      <c r="E167" s="77">
        <f t="shared" si="8"/>
        <v>1</v>
      </c>
      <c r="F167" s="77">
        <f t="shared" si="8"/>
        <v>1</v>
      </c>
      <c r="G167" s="77">
        <f t="shared" si="8"/>
        <v>1</v>
      </c>
      <c r="H167" s="77">
        <f t="shared" si="8"/>
        <v>1</v>
      </c>
      <c r="I167" s="77">
        <f t="shared" si="8"/>
        <v>1</v>
      </c>
      <c r="J167" s="77">
        <f t="shared" si="8"/>
        <v>1</v>
      </c>
      <c r="K167" s="77">
        <f t="shared" si="8"/>
        <v>0.99999999999999989</v>
      </c>
      <c r="L167" s="77">
        <f t="shared" si="8"/>
        <v>1</v>
      </c>
      <c r="M167" s="77">
        <f t="shared" si="8"/>
        <v>1</v>
      </c>
      <c r="N167" s="77">
        <f t="shared" si="8"/>
        <v>1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6.1411290249199692E-4</v>
      </c>
      <c r="C172" s="201">
        <f t="shared" si="13"/>
        <v>6.8383422646537502E-4</v>
      </c>
      <c r="D172" s="201">
        <f t="shared" si="13"/>
        <v>6.2143167454037395E-4</v>
      </c>
      <c r="E172" s="201">
        <f t="shared" si="13"/>
        <v>5.7227837214368659E-4</v>
      </c>
      <c r="F172" s="201">
        <f t="shared" si="13"/>
        <v>6.3688062684129148E-4</v>
      </c>
      <c r="G172" s="201">
        <f t="shared" si="13"/>
        <v>6.1816288528871409E-4</v>
      </c>
      <c r="H172" s="201">
        <f t="shared" si="13"/>
        <v>6.3488710236061748E-4</v>
      </c>
      <c r="I172" s="201">
        <f t="shared" si="13"/>
        <v>5.1764490680402059E-4</v>
      </c>
      <c r="J172" s="201">
        <f t="shared" si="13"/>
        <v>5.0728419353821756E-4</v>
      </c>
      <c r="K172" s="201">
        <f t="shared" si="13"/>
        <v>6.6538199145938816E-4</v>
      </c>
      <c r="L172" s="201">
        <f t="shared" si="13"/>
        <v>7.7120310188332722E-4</v>
      </c>
      <c r="M172" s="201">
        <f t="shared" si="13"/>
        <v>7.87719393119305E-4</v>
      </c>
      <c r="N172" s="201">
        <f t="shared" si="13"/>
        <v>8.39746933584702E-4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3.4935428419240022E-2</v>
      </c>
      <c r="C174" s="200">
        <f t="shared" si="15"/>
        <v>7.1133620904781494E-2</v>
      </c>
      <c r="D174" s="200">
        <f t="shared" si="15"/>
        <v>1.9084364431087689E-2</v>
      </c>
      <c r="E174" s="200">
        <f t="shared" si="15"/>
        <v>2.7763308151250273E-2</v>
      </c>
      <c r="F174" s="200">
        <f t="shared" si="15"/>
        <v>2.596033211728584E-2</v>
      </c>
      <c r="G174" s="200">
        <f t="shared" si="15"/>
        <v>1.8532688222032717E-2</v>
      </c>
      <c r="H174" s="200">
        <f t="shared" si="15"/>
        <v>2.101181934892362E-2</v>
      </c>
      <c r="I174" s="200">
        <f t="shared" si="15"/>
        <v>1.5310507103374922E-2</v>
      </c>
      <c r="J174" s="200">
        <f t="shared" si="15"/>
        <v>1.1707227640070006E-2</v>
      </c>
      <c r="K174" s="200">
        <f t="shared" si="15"/>
        <v>0.11673823229634844</v>
      </c>
      <c r="L174" s="200">
        <f t="shared" si="15"/>
        <v>0.15979787910811794</v>
      </c>
      <c r="M174" s="200">
        <f t="shared" si="15"/>
        <v>0.18663115408894596</v>
      </c>
      <c r="N174" s="200">
        <f t="shared" si="15"/>
        <v>0.17497309164481184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3.4935428419240022E-2</v>
      </c>
      <c r="C175" s="199">
        <f t="shared" si="16"/>
        <v>7.1133620904781494E-2</v>
      </c>
      <c r="D175" s="199">
        <f t="shared" si="16"/>
        <v>1.9084364431087689E-2</v>
      </c>
      <c r="E175" s="199">
        <f t="shared" si="16"/>
        <v>2.7763308151250273E-2</v>
      </c>
      <c r="F175" s="199">
        <f t="shared" si="16"/>
        <v>2.596033211728584E-2</v>
      </c>
      <c r="G175" s="199">
        <f t="shared" si="16"/>
        <v>1.8532688222032717E-2</v>
      </c>
      <c r="H175" s="199">
        <f t="shared" si="16"/>
        <v>2.101181934892362E-2</v>
      </c>
      <c r="I175" s="199">
        <f t="shared" si="16"/>
        <v>1.5310507103374922E-2</v>
      </c>
      <c r="J175" s="199">
        <f t="shared" si="16"/>
        <v>1.1707227640070006E-2</v>
      </c>
      <c r="K175" s="199">
        <f t="shared" si="16"/>
        <v>0.11673823229634844</v>
      </c>
      <c r="L175" s="199">
        <f t="shared" si="16"/>
        <v>0.15979787910811794</v>
      </c>
      <c r="M175" s="199">
        <f t="shared" si="16"/>
        <v>0.18663115408894596</v>
      </c>
      <c r="N175" s="199">
        <f t="shared" si="16"/>
        <v>0.17497309164481184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0.16699987169230512</v>
      </c>
      <c r="C177" s="200">
        <f t="shared" si="18"/>
        <v>0.19313886833919583</v>
      </c>
      <c r="D177" s="200">
        <f t="shared" si="18"/>
        <v>0.1618291367007525</v>
      </c>
      <c r="E177" s="200">
        <f t="shared" si="18"/>
        <v>0.15073228724000132</v>
      </c>
      <c r="F177" s="200">
        <f t="shared" si="18"/>
        <v>0.16554295952015763</v>
      </c>
      <c r="G177" s="200">
        <f t="shared" si="18"/>
        <v>0.15862198054489654</v>
      </c>
      <c r="H177" s="200">
        <f t="shared" si="18"/>
        <v>0.16517935352947039</v>
      </c>
      <c r="I177" s="200">
        <f t="shared" si="18"/>
        <v>0.13301778772404663</v>
      </c>
      <c r="J177" s="200">
        <f t="shared" si="18"/>
        <v>0.11809088468336947</v>
      </c>
      <c r="K177" s="200">
        <f t="shared" si="18"/>
        <v>0.19165193195194569</v>
      </c>
      <c r="L177" s="200">
        <f t="shared" si="18"/>
        <v>0.2162684058882339</v>
      </c>
      <c r="M177" s="200">
        <f t="shared" si="18"/>
        <v>0.22774464237871608</v>
      </c>
      <c r="N177" s="200">
        <f t="shared" si="18"/>
        <v>0.23390972073759878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9.3056046309349924E-2</v>
      </c>
      <c r="C178" s="199">
        <f t="shared" si="19"/>
        <v>0.10758677385953409</v>
      </c>
      <c r="D178" s="199">
        <f t="shared" si="19"/>
        <v>9.2258300838072752E-2</v>
      </c>
      <c r="E178" s="199">
        <f t="shared" si="19"/>
        <v>8.6790873233532698E-2</v>
      </c>
      <c r="F178" s="199">
        <f t="shared" si="19"/>
        <v>9.6132499542366592E-2</v>
      </c>
      <c r="G178" s="199">
        <f t="shared" si="19"/>
        <v>9.171030093320616E-2</v>
      </c>
      <c r="H178" s="199">
        <f t="shared" si="19"/>
        <v>9.4304269411699282E-2</v>
      </c>
      <c r="I178" s="199">
        <f t="shared" si="19"/>
        <v>7.6326163556238627E-2</v>
      </c>
      <c r="J178" s="199">
        <f t="shared" si="19"/>
        <v>6.2078462454462358E-2</v>
      </c>
      <c r="K178" s="199">
        <f t="shared" si="19"/>
        <v>0.11068571517321098</v>
      </c>
      <c r="L178" s="199">
        <f t="shared" si="19"/>
        <v>0.13133540092595133</v>
      </c>
      <c r="M178" s="199">
        <f t="shared" si="19"/>
        <v>0.13669226651316693</v>
      </c>
      <c r="N178" s="199">
        <f t="shared" si="19"/>
        <v>0.1425163874846469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7.39438253829552E-2</v>
      </c>
      <c r="C179" s="199">
        <f t="shared" si="20"/>
        <v>8.555209447966175E-2</v>
      </c>
      <c r="D179" s="199">
        <f t="shared" si="20"/>
        <v>6.9570835862679731E-2</v>
      </c>
      <c r="E179" s="199">
        <f t="shared" si="20"/>
        <v>6.3941414006468633E-2</v>
      </c>
      <c r="F179" s="199">
        <f t="shared" si="20"/>
        <v>6.941045997779105E-2</v>
      </c>
      <c r="G179" s="199">
        <f t="shared" si="20"/>
        <v>6.6911679611690367E-2</v>
      </c>
      <c r="H179" s="199">
        <f t="shared" si="20"/>
        <v>7.0875084117771089E-2</v>
      </c>
      <c r="I179" s="199">
        <f t="shared" si="20"/>
        <v>5.6691624167808E-2</v>
      </c>
      <c r="J179" s="199">
        <f t="shared" si="20"/>
        <v>5.6012422228907101E-2</v>
      </c>
      <c r="K179" s="199">
        <f t="shared" si="20"/>
        <v>8.0966216778734709E-2</v>
      </c>
      <c r="L179" s="199">
        <f t="shared" si="20"/>
        <v>8.4933004962282566E-2</v>
      </c>
      <c r="M179" s="199">
        <f t="shared" si="20"/>
        <v>9.1052375865549151E-2</v>
      </c>
      <c r="N179" s="199">
        <f t="shared" si="20"/>
        <v>9.1393333252951889E-2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2" t="s">
        <v>160</v>
      </c>
      <c r="B180" s="199">
        <f t="shared" ref="B180:Q180" si="21">IF(B$67=0,0,B$67/B$33)</f>
        <v>0</v>
      </c>
      <c r="C180" s="199">
        <f t="shared" si="21"/>
        <v>0</v>
      </c>
      <c r="D180" s="199">
        <f t="shared" si="21"/>
        <v>0</v>
      </c>
      <c r="E180" s="199">
        <f t="shared" si="21"/>
        <v>0</v>
      </c>
      <c r="F180" s="199">
        <f t="shared" si="21"/>
        <v>0</v>
      </c>
      <c r="G180" s="199">
        <f t="shared" si="21"/>
        <v>0</v>
      </c>
      <c r="H180" s="199">
        <f t="shared" si="21"/>
        <v>0</v>
      </c>
      <c r="I180" s="199">
        <f t="shared" si="21"/>
        <v>0</v>
      </c>
      <c r="J180" s="199">
        <f t="shared" si="21"/>
        <v>0</v>
      </c>
      <c r="K180" s="199">
        <f t="shared" si="21"/>
        <v>0</v>
      </c>
      <c r="L180" s="199">
        <f t="shared" si="21"/>
        <v>0</v>
      </c>
      <c r="M180" s="199">
        <f t="shared" si="21"/>
        <v>0</v>
      </c>
      <c r="N180" s="199">
        <f t="shared" si="21"/>
        <v>0</v>
      </c>
      <c r="O180" s="199">
        <f t="shared" si="21"/>
        <v>0</v>
      </c>
      <c r="P180" s="199">
        <f t="shared" si="21"/>
        <v>0</v>
      </c>
      <c r="Q180" s="199">
        <f t="shared" si="21"/>
        <v>0</v>
      </c>
    </row>
    <row r="181" spans="1:17" x14ac:dyDescent="0.25">
      <c r="A181" s="177" t="s">
        <v>98</v>
      </c>
      <c r="B181" s="209">
        <f t="shared" ref="B181:Q181" si="22">IF(B$68=0,0,B$68/B$33)</f>
        <v>0.79745058698596294</v>
      </c>
      <c r="C181" s="209">
        <f t="shared" si="22"/>
        <v>0.73504367652955738</v>
      </c>
      <c r="D181" s="209">
        <f t="shared" si="22"/>
        <v>0.81846506719361944</v>
      </c>
      <c r="E181" s="209">
        <f t="shared" si="22"/>
        <v>0.82093212623660483</v>
      </c>
      <c r="F181" s="209">
        <f t="shared" si="22"/>
        <v>0.80785982773571519</v>
      </c>
      <c r="G181" s="209">
        <f t="shared" si="22"/>
        <v>0.82222716834778209</v>
      </c>
      <c r="H181" s="209">
        <f t="shared" si="22"/>
        <v>0.81317394001924537</v>
      </c>
      <c r="I181" s="209">
        <f t="shared" si="22"/>
        <v>0.85115406026577445</v>
      </c>
      <c r="J181" s="209">
        <f t="shared" si="22"/>
        <v>0.8696946034830223</v>
      </c>
      <c r="K181" s="209">
        <f t="shared" si="22"/>
        <v>0.69094445376024638</v>
      </c>
      <c r="L181" s="209">
        <f t="shared" si="22"/>
        <v>0.62316251190176486</v>
      </c>
      <c r="M181" s="209">
        <f t="shared" si="22"/>
        <v>0.58483648413921863</v>
      </c>
      <c r="N181" s="209">
        <f t="shared" si="22"/>
        <v>0.59027744068400456</v>
      </c>
      <c r="O181" s="209">
        <f t="shared" si="22"/>
        <v>0</v>
      </c>
      <c r="P181" s="209">
        <f t="shared" si="22"/>
        <v>0</v>
      </c>
      <c r="Q181" s="209">
        <f t="shared" si="22"/>
        <v>0</v>
      </c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3">SUM(B$184:B$189,B$193:B$194,B$196:B$198)</f>
        <v>1</v>
      </c>
      <c r="C183" s="77">
        <f t="shared" si="23"/>
        <v>1.0000000000000004</v>
      </c>
      <c r="D183" s="77">
        <f t="shared" si="23"/>
        <v>1</v>
      </c>
      <c r="E183" s="77">
        <f t="shared" si="23"/>
        <v>1</v>
      </c>
      <c r="F183" s="77">
        <f t="shared" si="23"/>
        <v>1.0000000000000002</v>
      </c>
      <c r="G183" s="77">
        <f t="shared" si="23"/>
        <v>1</v>
      </c>
      <c r="H183" s="77">
        <f t="shared" si="23"/>
        <v>1</v>
      </c>
      <c r="I183" s="77">
        <f t="shared" si="23"/>
        <v>1.0000000000000002</v>
      </c>
      <c r="J183" s="77">
        <f t="shared" si="23"/>
        <v>0.99999999999999989</v>
      </c>
      <c r="K183" s="77">
        <f t="shared" si="23"/>
        <v>1</v>
      </c>
      <c r="L183" s="77">
        <f t="shared" si="23"/>
        <v>1</v>
      </c>
      <c r="M183" s="77">
        <f t="shared" si="23"/>
        <v>1</v>
      </c>
      <c r="N183" s="77">
        <f t="shared" si="23"/>
        <v>0.99999999999999989</v>
      </c>
      <c r="O183" s="77">
        <f t="shared" si="23"/>
        <v>0.99999999999999978</v>
      </c>
      <c r="P183" s="77">
        <f t="shared" si="23"/>
        <v>1</v>
      </c>
      <c r="Q183" s="77">
        <f t="shared" si="23"/>
        <v>1.0000000000000002</v>
      </c>
    </row>
    <row r="184" spans="1:17" x14ac:dyDescent="0.25">
      <c r="A184" s="132" t="s">
        <v>83</v>
      </c>
      <c r="B184" s="203">
        <f t="shared" ref="B184:Q184" si="24">IF(B$71=0,0,B$71/B$70)</f>
        <v>0</v>
      </c>
      <c r="C184" s="203">
        <f t="shared" si="24"/>
        <v>0</v>
      </c>
      <c r="D184" s="203">
        <f t="shared" si="24"/>
        <v>0</v>
      </c>
      <c r="E184" s="203">
        <f t="shared" si="24"/>
        <v>0</v>
      </c>
      <c r="F184" s="203">
        <f t="shared" si="24"/>
        <v>0</v>
      </c>
      <c r="G184" s="203">
        <f t="shared" si="24"/>
        <v>0</v>
      </c>
      <c r="H184" s="203">
        <f t="shared" si="24"/>
        <v>0</v>
      </c>
      <c r="I184" s="203">
        <f t="shared" si="24"/>
        <v>0</v>
      </c>
      <c r="J184" s="203">
        <f t="shared" si="24"/>
        <v>0</v>
      </c>
      <c r="K184" s="203">
        <f t="shared" si="24"/>
        <v>0</v>
      </c>
      <c r="L184" s="203">
        <f t="shared" si="24"/>
        <v>0</v>
      </c>
      <c r="M184" s="203">
        <f t="shared" si="24"/>
        <v>0</v>
      </c>
      <c r="N184" s="203">
        <f t="shared" si="24"/>
        <v>0</v>
      </c>
      <c r="O184" s="203">
        <f t="shared" si="24"/>
        <v>0</v>
      </c>
      <c r="P184" s="203">
        <f t="shared" si="24"/>
        <v>0</v>
      </c>
      <c r="Q184" s="203">
        <f t="shared" si="24"/>
        <v>0</v>
      </c>
    </row>
    <row r="185" spans="1:17" x14ac:dyDescent="0.25">
      <c r="A185" s="76" t="s">
        <v>82</v>
      </c>
      <c r="B185" s="202">
        <f t="shared" ref="B185:Q185" si="25">IF(B$72=0,0,B$72/B$70)</f>
        <v>0</v>
      </c>
      <c r="C185" s="202">
        <f t="shared" si="25"/>
        <v>0</v>
      </c>
      <c r="D185" s="202">
        <f t="shared" si="25"/>
        <v>0</v>
      </c>
      <c r="E185" s="202">
        <f t="shared" si="25"/>
        <v>0</v>
      </c>
      <c r="F185" s="202">
        <f t="shared" si="25"/>
        <v>0</v>
      </c>
      <c r="G185" s="202">
        <f t="shared" si="25"/>
        <v>0</v>
      </c>
      <c r="H185" s="202">
        <f t="shared" si="25"/>
        <v>0</v>
      </c>
      <c r="I185" s="202">
        <f t="shared" si="25"/>
        <v>0</v>
      </c>
      <c r="J185" s="202">
        <f t="shared" si="25"/>
        <v>0</v>
      </c>
      <c r="K185" s="202">
        <f t="shared" si="25"/>
        <v>0</v>
      </c>
      <c r="L185" s="202">
        <f t="shared" si="25"/>
        <v>0</v>
      </c>
      <c r="M185" s="202">
        <f t="shared" si="25"/>
        <v>0</v>
      </c>
      <c r="N185" s="202">
        <f t="shared" si="25"/>
        <v>0</v>
      </c>
      <c r="O185" s="202">
        <f t="shared" si="25"/>
        <v>0</v>
      </c>
      <c r="P185" s="202">
        <f t="shared" si="25"/>
        <v>0</v>
      </c>
      <c r="Q185" s="202">
        <f t="shared" si="25"/>
        <v>0</v>
      </c>
    </row>
    <row r="186" spans="1:17" x14ac:dyDescent="0.25">
      <c r="A186" s="76" t="s">
        <v>81</v>
      </c>
      <c r="B186" s="202">
        <f t="shared" ref="B186:Q186" si="26">IF(B$73=0,0,B$73/B$70)</f>
        <v>0</v>
      </c>
      <c r="C186" s="202">
        <f t="shared" si="26"/>
        <v>0</v>
      </c>
      <c r="D186" s="202">
        <f t="shared" si="26"/>
        <v>0</v>
      </c>
      <c r="E186" s="202">
        <f t="shared" si="26"/>
        <v>0</v>
      </c>
      <c r="F186" s="202">
        <f t="shared" si="26"/>
        <v>0</v>
      </c>
      <c r="G186" s="202">
        <f t="shared" si="26"/>
        <v>0</v>
      </c>
      <c r="H186" s="202">
        <f t="shared" si="26"/>
        <v>0</v>
      </c>
      <c r="I186" s="202">
        <f t="shared" si="26"/>
        <v>0</v>
      </c>
      <c r="J186" s="202">
        <f t="shared" si="26"/>
        <v>0</v>
      </c>
      <c r="K186" s="202">
        <f t="shared" si="26"/>
        <v>0</v>
      </c>
      <c r="L186" s="202">
        <f t="shared" si="26"/>
        <v>0</v>
      </c>
      <c r="M186" s="202">
        <f t="shared" si="26"/>
        <v>0</v>
      </c>
      <c r="N186" s="202">
        <f t="shared" si="26"/>
        <v>0</v>
      </c>
      <c r="O186" s="202">
        <f t="shared" si="26"/>
        <v>0</v>
      </c>
      <c r="P186" s="202">
        <f t="shared" si="26"/>
        <v>0</v>
      </c>
      <c r="Q186" s="202">
        <f t="shared" si="26"/>
        <v>0</v>
      </c>
    </row>
    <row r="187" spans="1:17" x14ac:dyDescent="0.25">
      <c r="A187" s="76" t="s">
        <v>80</v>
      </c>
      <c r="B187" s="202">
        <f t="shared" ref="B187:Q187" si="27">IF(B$74=0,0,B$74/B$70)</f>
        <v>0</v>
      </c>
      <c r="C187" s="202">
        <f t="shared" si="27"/>
        <v>0</v>
      </c>
      <c r="D187" s="202">
        <f t="shared" si="27"/>
        <v>0</v>
      </c>
      <c r="E187" s="202">
        <f t="shared" si="27"/>
        <v>0</v>
      </c>
      <c r="F187" s="202">
        <f t="shared" si="27"/>
        <v>0</v>
      </c>
      <c r="G187" s="202">
        <f t="shared" si="27"/>
        <v>0</v>
      </c>
      <c r="H187" s="202">
        <f t="shared" si="27"/>
        <v>0</v>
      </c>
      <c r="I187" s="202">
        <f t="shared" si="27"/>
        <v>0</v>
      </c>
      <c r="J187" s="202">
        <f t="shared" si="27"/>
        <v>0</v>
      </c>
      <c r="K187" s="202">
        <f t="shared" si="27"/>
        <v>0</v>
      </c>
      <c r="L187" s="202">
        <f t="shared" si="27"/>
        <v>0</v>
      </c>
      <c r="M187" s="202">
        <f t="shared" si="27"/>
        <v>0</v>
      </c>
      <c r="N187" s="202">
        <f t="shared" si="27"/>
        <v>0</v>
      </c>
      <c r="O187" s="202">
        <f t="shared" si="27"/>
        <v>0</v>
      </c>
      <c r="P187" s="202">
        <f t="shared" si="27"/>
        <v>0</v>
      </c>
      <c r="Q187" s="202">
        <f t="shared" si="27"/>
        <v>0</v>
      </c>
    </row>
    <row r="188" spans="1:17" x14ac:dyDescent="0.25">
      <c r="A188" s="129" t="s">
        <v>79</v>
      </c>
      <c r="B188" s="201">
        <f t="shared" ref="B188:Q188" si="28">IF(B$75=0,0,B$75/B$70)</f>
        <v>1.3063470242439667E-3</v>
      </c>
      <c r="C188" s="201">
        <f t="shared" si="28"/>
        <v>1.1055358516823706E-3</v>
      </c>
      <c r="D188" s="201">
        <f t="shared" si="28"/>
        <v>1.4822031706905056E-3</v>
      </c>
      <c r="E188" s="201">
        <f t="shared" si="28"/>
        <v>1.3742050043443273E-3</v>
      </c>
      <c r="F188" s="201">
        <f t="shared" si="28"/>
        <v>1.4271201972161584E-3</v>
      </c>
      <c r="G188" s="201">
        <f t="shared" si="28"/>
        <v>1.4983745930841254E-3</v>
      </c>
      <c r="H188" s="201">
        <f t="shared" si="28"/>
        <v>1.4666294162814673E-3</v>
      </c>
      <c r="I188" s="201">
        <f t="shared" si="28"/>
        <v>1.5001268211916417E-3</v>
      </c>
      <c r="J188" s="201">
        <f t="shared" si="28"/>
        <v>1.5875098617516021E-3</v>
      </c>
      <c r="K188" s="201">
        <f t="shared" si="28"/>
        <v>9.128262778109054E-4</v>
      </c>
      <c r="L188" s="201">
        <f t="shared" si="28"/>
        <v>8.586399107396609E-4</v>
      </c>
      <c r="M188" s="201">
        <f t="shared" si="28"/>
        <v>7.9714709446394351E-4</v>
      </c>
      <c r="N188" s="201">
        <f t="shared" si="28"/>
        <v>8.6122177223650956E-4</v>
      </c>
      <c r="O188" s="201">
        <f t="shared" si="28"/>
        <v>9.5972509308798809E-4</v>
      </c>
      <c r="P188" s="201">
        <f t="shared" si="28"/>
        <v>9.8110123401694239E-4</v>
      </c>
      <c r="Q188" s="201">
        <f t="shared" si="28"/>
        <v>9.842924554290648E-4</v>
      </c>
    </row>
    <row r="189" spans="1:17" x14ac:dyDescent="0.25">
      <c r="A189" s="127" t="s">
        <v>149</v>
      </c>
      <c r="B189" s="200">
        <f t="shared" ref="B189:Q189" si="29">IF(B$80=0,0,B$80/B$70)</f>
        <v>0.33407502609139594</v>
      </c>
      <c r="C189" s="200">
        <f t="shared" si="29"/>
        <v>0.28016092994867209</v>
      </c>
      <c r="D189" s="200">
        <f t="shared" si="29"/>
        <v>0.37757559827079357</v>
      </c>
      <c r="E189" s="200">
        <f t="shared" si="29"/>
        <v>0.35383334991953985</v>
      </c>
      <c r="F189" s="200">
        <f t="shared" si="29"/>
        <v>0.36737624452152817</v>
      </c>
      <c r="G189" s="200">
        <f t="shared" si="29"/>
        <v>0.38474448165651282</v>
      </c>
      <c r="H189" s="200">
        <f t="shared" si="29"/>
        <v>0.37547140982458527</v>
      </c>
      <c r="I189" s="200">
        <f t="shared" si="29"/>
        <v>0.38299038195233404</v>
      </c>
      <c r="J189" s="200">
        <f t="shared" si="29"/>
        <v>0.40347751932755044</v>
      </c>
      <c r="K189" s="200">
        <f t="shared" si="29"/>
        <v>0.22877196942926278</v>
      </c>
      <c r="L189" s="200">
        <f t="shared" si="29"/>
        <v>0.21747145265280823</v>
      </c>
      <c r="M189" s="200">
        <f t="shared" si="29"/>
        <v>0.1988333181278745</v>
      </c>
      <c r="N189" s="200">
        <f t="shared" si="29"/>
        <v>0.21499946865803346</v>
      </c>
      <c r="O189" s="200">
        <f t="shared" si="29"/>
        <v>0.23817712845673494</v>
      </c>
      <c r="P189" s="200">
        <f t="shared" si="29"/>
        <v>0.24328297452609698</v>
      </c>
      <c r="Q189" s="200">
        <f t="shared" si="29"/>
        <v>0.24481933785864993</v>
      </c>
    </row>
    <row r="190" spans="1:17" x14ac:dyDescent="0.25">
      <c r="A190" s="142" t="s">
        <v>166</v>
      </c>
      <c r="B190" s="199">
        <f t="shared" ref="B190:Q190" si="30">IF(B$81=0,0,B$81/B$70)</f>
        <v>0.33407502609139594</v>
      </c>
      <c r="C190" s="199">
        <f t="shared" si="30"/>
        <v>0.28016092994867209</v>
      </c>
      <c r="D190" s="199">
        <f t="shared" si="30"/>
        <v>0.37757559827079357</v>
      </c>
      <c r="E190" s="199">
        <f t="shared" si="30"/>
        <v>0.35383334991953985</v>
      </c>
      <c r="F190" s="199">
        <f t="shared" si="30"/>
        <v>0.36737624452152817</v>
      </c>
      <c r="G190" s="199">
        <f t="shared" si="30"/>
        <v>0.38474448165651282</v>
      </c>
      <c r="H190" s="199">
        <f t="shared" si="30"/>
        <v>0.37547140982458527</v>
      </c>
      <c r="I190" s="199">
        <f t="shared" si="30"/>
        <v>0.38299038195233404</v>
      </c>
      <c r="J190" s="199">
        <f t="shared" si="30"/>
        <v>0.40347751932755044</v>
      </c>
      <c r="K190" s="199">
        <f t="shared" si="30"/>
        <v>0.22877196942926278</v>
      </c>
      <c r="L190" s="199">
        <f t="shared" si="30"/>
        <v>0.21747145265280823</v>
      </c>
      <c r="M190" s="199">
        <f t="shared" si="30"/>
        <v>0.1988333181278745</v>
      </c>
      <c r="N190" s="199">
        <f t="shared" si="30"/>
        <v>0.21499946865803346</v>
      </c>
      <c r="O190" s="199">
        <f t="shared" si="30"/>
        <v>0.23817712845673494</v>
      </c>
      <c r="P190" s="199">
        <f t="shared" si="30"/>
        <v>0.24328297452609698</v>
      </c>
      <c r="Q190" s="199">
        <f t="shared" si="30"/>
        <v>0.24481933785864993</v>
      </c>
    </row>
    <row r="191" spans="1:17" x14ac:dyDescent="0.25">
      <c r="A191" s="142" t="s">
        <v>165</v>
      </c>
      <c r="B191" s="199">
        <f t="shared" ref="B191:Q191" si="31">IF(B$86=0,0,B$86/B$70)</f>
        <v>0</v>
      </c>
      <c r="C191" s="199">
        <f t="shared" si="31"/>
        <v>0</v>
      </c>
      <c r="D191" s="199">
        <f t="shared" si="31"/>
        <v>0</v>
      </c>
      <c r="E191" s="199">
        <f t="shared" si="31"/>
        <v>0</v>
      </c>
      <c r="F191" s="199">
        <f t="shared" si="31"/>
        <v>0</v>
      </c>
      <c r="G191" s="199">
        <f t="shared" si="31"/>
        <v>0</v>
      </c>
      <c r="H191" s="199">
        <f t="shared" si="31"/>
        <v>0</v>
      </c>
      <c r="I191" s="199">
        <f t="shared" si="31"/>
        <v>0</v>
      </c>
      <c r="J191" s="199">
        <f t="shared" si="31"/>
        <v>0</v>
      </c>
      <c r="K191" s="199">
        <f t="shared" si="31"/>
        <v>0</v>
      </c>
      <c r="L191" s="199">
        <f t="shared" si="31"/>
        <v>0</v>
      </c>
      <c r="M191" s="199">
        <f t="shared" si="31"/>
        <v>0</v>
      </c>
      <c r="N191" s="199">
        <f t="shared" si="31"/>
        <v>0</v>
      </c>
      <c r="O191" s="199">
        <f t="shared" si="31"/>
        <v>0</v>
      </c>
      <c r="P191" s="199">
        <f t="shared" si="31"/>
        <v>0</v>
      </c>
      <c r="Q191" s="199">
        <f t="shared" si="31"/>
        <v>0</v>
      </c>
    </row>
    <row r="192" spans="1:17" x14ac:dyDescent="0.25">
      <c r="A192" s="127" t="s">
        <v>148</v>
      </c>
      <c r="B192" s="200">
        <f t="shared" ref="B192:Q192" si="32">IF(B$87=0,0,B$87/B$70)</f>
        <v>0.2011935904307624</v>
      </c>
      <c r="C192" s="200">
        <f t="shared" si="32"/>
        <v>0.31133980026499186</v>
      </c>
      <c r="D192" s="200">
        <f t="shared" si="32"/>
        <v>0.12323378361826048</v>
      </c>
      <c r="E192" s="200">
        <f t="shared" si="32"/>
        <v>0.1804899959783767</v>
      </c>
      <c r="F192" s="200">
        <f t="shared" si="32"/>
        <v>0.15748909506548356</v>
      </c>
      <c r="G192" s="200">
        <f t="shared" si="32"/>
        <v>0.12161681424458708</v>
      </c>
      <c r="H192" s="200">
        <f t="shared" si="32"/>
        <v>0.13140904960319111</v>
      </c>
      <c r="I192" s="200">
        <f t="shared" si="32"/>
        <v>0.12012221595205719</v>
      </c>
      <c r="J192" s="200">
        <f t="shared" si="32"/>
        <v>9.9187488494477338E-2</v>
      </c>
      <c r="K192" s="200">
        <f t="shared" si="32"/>
        <v>0.4335786942808732</v>
      </c>
      <c r="L192" s="200">
        <f t="shared" si="32"/>
        <v>0.48167160347333782</v>
      </c>
      <c r="M192" s="200">
        <f t="shared" si="32"/>
        <v>0.51131531464751934</v>
      </c>
      <c r="N192" s="200">
        <f t="shared" si="32"/>
        <v>0.48582020019827005</v>
      </c>
      <c r="O192" s="200">
        <f t="shared" si="32"/>
        <v>0.44486626157520442</v>
      </c>
      <c r="P192" s="200">
        <f t="shared" si="32"/>
        <v>0.43217370115320614</v>
      </c>
      <c r="Q192" s="200">
        <f t="shared" si="32"/>
        <v>0.42312596951540188</v>
      </c>
    </row>
    <row r="193" spans="1:17" x14ac:dyDescent="0.25">
      <c r="A193" s="142" t="s">
        <v>164</v>
      </c>
      <c r="B193" s="199">
        <f t="shared" ref="B193:Q193" si="33">IF(B$88=0,0,B$88/B$70)</f>
        <v>0.2011935904307624</v>
      </c>
      <c r="C193" s="199">
        <f t="shared" si="33"/>
        <v>0.31133980026499186</v>
      </c>
      <c r="D193" s="199">
        <f t="shared" si="33"/>
        <v>0.12323378361826048</v>
      </c>
      <c r="E193" s="199">
        <f t="shared" si="33"/>
        <v>0.1804899959783767</v>
      </c>
      <c r="F193" s="199">
        <f t="shared" si="33"/>
        <v>0.15748909506548356</v>
      </c>
      <c r="G193" s="199">
        <f t="shared" si="33"/>
        <v>0.12161681424458708</v>
      </c>
      <c r="H193" s="199">
        <f t="shared" si="33"/>
        <v>0.13140904960319111</v>
      </c>
      <c r="I193" s="199">
        <f t="shared" si="33"/>
        <v>0.12012221595205719</v>
      </c>
      <c r="J193" s="199">
        <f t="shared" si="33"/>
        <v>9.9187488494477338E-2</v>
      </c>
      <c r="K193" s="199">
        <f t="shared" si="33"/>
        <v>0.4335786942808732</v>
      </c>
      <c r="L193" s="199">
        <f t="shared" si="33"/>
        <v>0.48167160347333782</v>
      </c>
      <c r="M193" s="199">
        <f t="shared" si="33"/>
        <v>0.51131531464751934</v>
      </c>
      <c r="N193" s="199">
        <f t="shared" si="33"/>
        <v>0.48582020019827005</v>
      </c>
      <c r="O193" s="199">
        <f t="shared" si="33"/>
        <v>0.44486626157520442</v>
      </c>
      <c r="P193" s="199">
        <f t="shared" si="33"/>
        <v>0.43217370115320614</v>
      </c>
      <c r="Q193" s="199">
        <f t="shared" si="33"/>
        <v>0.42312596951540188</v>
      </c>
    </row>
    <row r="194" spans="1:17" x14ac:dyDescent="0.25">
      <c r="A194" s="142" t="s">
        <v>163</v>
      </c>
      <c r="B194" s="199">
        <f t="shared" ref="B194:Q194" si="34">IF(B$93=0,0,B$93/B$70)</f>
        <v>0</v>
      </c>
      <c r="C194" s="199">
        <f t="shared" si="34"/>
        <v>0</v>
      </c>
      <c r="D194" s="199">
        <f t="shared" si="34"/>
        <v>0</v>
      </c>
      <c r="E194" s="199">
        <f t="shared" si="34"/>
        <v>0</v>
      </c>
      <c r="F194" s="199">
        <f t="shared" si="34"/>
        <v>0</v>
      </c>
      <c r="G194" s="199">
        <f t="shared" si="34"/>
        <v>0</v>
      </c>
      <c r="H194" s="199">
        <f t="shared" si="34"/>
        <v>0</v>
      </c>
      <c r="I194" s="199">
        <f t="shared" si="34"/>
        <v>0</v>
      </c>
      <c r="J194" s="199">
        <f t="shared" si="34"/>
        <v>0</v>
      </c>
      <c r="K194" s="199">
        <f t="shared" si="34"/>
        <v>0</v>
      </c>
      <c r="L194" s="199">
        <f t="shared" si="34"/>
        <v>0</v>
      </c>
      <c r="M194" s="199">
        <f t="shared" si="34"/>
        <v>0</v>
      </c>
      <c r="N194" s="199">
        <f t="shared" si="34"/>
        <v>0</v>
      </c>
      <c r="O194" s="199">
        <f t="shared" si="34"/>
        <v>0</v>
      </c>
      <c r="P194" s="199">
        <f t="shared" si="34"/>
        <v>0</v>
      </c>
      <c r="Q194" s="199">
        <f t="shared" si="34"/>
        <v>0</v>
      </c>
    </row>
    <row r="195" spans="1:17" x14ac:dyDescent="0.25">
      <c r="A195" s="127" t="s">
        <v>147</v>
      </c>
      <c r="B195" s="200">
        <f t="shared" ref="B195:Q195" si="35">IF(B$94=0,0,B$94/B$70)</f>
        <v>0.46342503645359756</v>
      </c>
      <c r="C195" s="200">
        <f t="shared" si="35"/>
        <v>0.40739373393465395</v>
      </c>
      <c r="D195" s="200">
        <f t="shared" si="35"/>
        <v>0.49770841494025542</v>
      </c>
      <c r="E195" s="200">
        <f t="shared" si="35"/>
        <v>0.46430244909773916</v>
      </c>
      <c r="F195" s="200">
        <f t="shared" si="35"/>
        <v>0.47370754021577227</v>
      </c>
      <c r="G195" s="200">
        <f t="shared" si="35"/>
        <v>0.49214032950581593</v>
      </c>
      <c r="H195" s="200">
        <f t="shared" si="35"/>
        <v>0.49165291115594228</v>
      </c>
      <c r="I195" s="200">
        <f t="shared" si="35"/>
        <v>0.49538727527441734</v>
      </c>
      <c r="J195" s="200">
        <f t="shared" si="35"/>
        <v>0.49574748231622068</v>
      </c>
      <c r="K195" s="200">
        <f t="shared" si="35"/>
        <v>0.33673651001205296</v>
      </c>
      <c r="L195" s="200">
        <f t="shared" si="35"/>
        <v>0.29999830396311433</v>
      </c>
      <c r="M195" s="200">
        <f t="shared" si="35"/>
        <v>0.28905422013014231</v>
      </c>
      <c r="N195" s="200">
        <f t="shared" si="35"/>
        <v>0.29831910937145995</v>
      </c>
      <c r="O195" s="200">
        <f t="shared" si="35"/>
        <v>0.31599688487497241</v>
      </c>
      <c r="P195" s="200">
        <f t="shared" si="35"/>
        <v>0.32356222308667987</v>
      </c>
      <c r="Q195" s="200">
        <f t="shared" si="35"/>
        <v>0.33107040017051925</v>
      </c>
    </row>
    <row r="196" spans="1:17" x14ac:dyDescent="0.25">
      <c r="A196" s="142" t="s">
        <v>162</v>
      </c>
      <c r="B196" s="199">
        <f t="shared" ref="B196:Q196" si="36">IF(B$95=0,0,B$95/B$70)</f>
        <v>0.15557953091130014</v>
      </c>
      <c r="C196" s="199">
        <f t="shared" si="36"/>
        <v>0.13670311308978642</v>
      </c>
      <c r="D196" s="199">
        <f t="shared" si="36"/>
        <v>0.17294870994155487</v>
      </c>
      <c r="E196" s="199">
        <f t="shared" si="36"/>
        <v>0.16380070753238379</v>
      </c>
      <c r="F196" s="199">
        <f t="shared" si="36"/>
        <v>0.16930518998776609</v>
      </c>
      <c r="G196" s="199">
        <f t="shared" si="36"/>
        <v>0.17471617583254409</v>
      </c>
      <c r="H196" s="199">
        <f t="shared" si="36"/>
        <v>0.17121931866038975</v>
      </c>
      <c r="I196" s="199">
        <f t="shared" si="36"/>
        <v>0.17384691451816542</v>
      </c>
      <c r="J196" s="199">
        <f t="shared" si="36"/>
        <v>0.15268753227540846</v>
      </c>
      <c r="K196" s="199">
        <f t="shared" si="36"/>
        <v>0.11934553880275664</v>
      </c>
      <c r="L196" s="199">
        <f t="shared" si="36"/>
        <v>0.11492688362175543</v>
      </c>
      <c r="M196" s="199">
        <f t="shared" si="36"/>
        <v>0.10871973802781387</v>
      </c>
      <c r="N196" s="199">
        <f t="shared" si="36"/>
        <v>0.11487589339197907</v>
      </c>
      <c r="O196" s="199">
        <f t="shared" si="36"/>
        <v>0.12215518481009507</v>
      </c>
      <c r="P196" s="199">
        <f t="shared" si="36"/>
        <v>0.12379282295015957</v>
      </c>
      <c r="Q196" s="199">
        <f t="shared" si="36"/>
        <v>0.12379735435789248</v>
      </c>
    </row>
    <row r="197" spans="1:17" x14ac:dyDescent="0.25">
      <c r="A197" s="142" t="s">
        <v>161</v>
      </c>
      <c r="B197" s="199">
        <f t="shared" ref="B197:Q197" si="37">IF(B$99=0,0,B$99/B$70)</f>
        <v>0.30784550554229745</v>
      </c>
      <c r="C197" s="199">
        <f t="shared" si="37"/>
        <v>0.2706906208448675</v>
      </c>
      <c r="D197" s="199">
        <f t="shared" si="37"/>
        <v>0.3247597049987006</v>
      </c>
      <c r="E197" s="199">
        <f t="shared" si="37"/>
        <v>0.30050174156535531</v>
      </c>
      <c r="F197" s="199">
        <f t="shared" si="37"/>
        <v>0.30440235022800616</v>
      </c>
      <c r="G197" s="199">
        <f t="shared" si="37"/>
        <v>0.31742415367327187</v>
      </c>
      <c r="H197" s="199">
        <f t="shared" si="37"/>
        <v>0.32043359249555253</v>
      </c>
      <c r="I197" s="199">
        <f t="shared" si="37"/>
        <v>0.32154036075625192</v>
      </c>
      <c r="J197" s="199">
        <f t="shared" si="37"/>
        <v>0.34305995004081213</v>
      </c>
      <c r="K197" s="199">
        <f t="shared" si="37"/>
        <v>0.21739097120929635</v>
      </c>
      <c r="L197" s="199">
        <f t="shared" si="37"/>
        <v>0.18507142034135893</v>
      </c>
      <c r="M197" s="199">
        <f t="shared" si="37"/>
        <v>0.18033448210232844</v>
      </c>
      <c r="N197" s="199">
        <f t="shared" si="37"/>
        <v>0.18344321597948091</v>
      </c>
      <c r="O197" s="199">
        <f t="shared" si="37"/>
        <v>0.19384170006487736</v>
      </c>
      <c r="P197" s="199">
        <f t="shared" si="37"/>
        <v>0.19976940013652028</v>
      </c>
      <c r="Q197" s="199">
        <f t="shared" si="37"/>
        <v>0.20727304581262679</v>
      </c>
    </row>
    <row r="198" spans="1:17" x14ac:dyDescent="0.25">
      <c r="A198" s="140" t="s">
        <v>160</v>
      </c>
      <c r="B198" s="198">
        <f t="shared" ref="B198:Q198" si="38">IF(B$110=0,0,B$110/B$70)</f>
        <v>0</v>
      </c>
      <c r="C198" s="198">
        <f t="shared" si="38"/>
        <v>0</v>
      </c>
      <c r="D198" s="198">
        <f t="shared" si="38"/>
        <v>0</v>
      </c>
      <c r="E198" s="198">
        <f t="shared" si="38"/>
        <v>0</v>
      </c>
      <c r="F198" s="198">
        <f t="shared" si="38"/>
        <v>0</v>
      </c>
      <c r="G198" s="198">
        <f t="shared" si="38"/>
        <v>0</v>
      </c>
      <c r="H198" s="198">
        <f t="shared" si="38"/>
        <v>0</v>
      </c>
      <c r="I198" s="198">
        <f t="shared" si="38"/>
        <v>0</v>
      </c>
      <c r="J198" s="198">
        <f t="shared" si="38"/>
        <v>0</v>
      </c>
      <c r="K198" s="198">
        <f t="shared" si="38"/>
        <v>0</v>
      </c>
      <c r="L198" s="198">
        <f t="shared" si="38"/>
        <v>0</v>
      </c>
      <c r="M198" s="198">
        <f t="shared" si="38"/>
        <v>0</v>
      </c>
      <c r="N198" s="198">
        <f t="shared" si="38"/>
        <v>0</v>
      </c>
      <c r="O198" s="198">
        <f t="shared" si="38"/>
        <v>0</v>
      </c>
      <c r="P198" s="198">
        <f t="shared" si="38"/>
        <v>0</v>
      </c>
      <c r="Q198" s="198">
        <f t="shared" si="38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9">SUM(B$201:B$206,B$210:B$211,B$213:B$215,B216)</f>
        <v>1</v>
      </c>
      <c r="C200" s="77">
        <f t="shared" si="39"/>
        <v>1</v>
      </c>
      <c r="D200" s="77">
        <f t="shared" si="39"/>
        <v>1</v>
      </c>
      <c r="E200" s="77">
        <f t="shared" si="39"/>
        <v>1</v>
      </c>
      <c r="F200" s="77">
        <f t="shared" si="39"/>
        <v>1.0000000000000002</v>
      </c>
      <c r="G200" s="77">
        <f t="shared" si="39"/>
        <v>1</v>
      </c>
      <c r="H200" s="77">
        <f t="shared" si="39"/>
        <v>0.99999999999999978</v>
      </c>
      <c r="I200" s="77">
        <f t="shared" si="39"/>
        <v>1</v>
      </c>
      <c r="J200" s="77">
        <f t="shared" si="39"/>
        <v>1</v>
      </c>
      <c r="K200" s="77">
        <f t="shared" si="39"/>
        <v>1</v>
      </c>
      <c r="L200" s="77">
        <f t="shared" si="39"/>
        <v>0.99999999999999978</v>
      </c>
      <c r="M200" s="77">
        <f t="shared" si="39"/>
        <v>0.99999999999999989</v>
      </c>
      <c r="N200" s="77">
        <f t="shared" si="39"/>
        <v>1</v>
      </c>
      <c r="O200" s="77">
        <f t="shared" si="39"/>
        <v>1.0000000000000002</v>
      </c>
      <c r="P200" s="77">
        <f t="shared" si="39"/>
        <v>1</v>
      </c>
      <c r="Q200" s="77">
        <f t="shared" si="39"/>
        <v>1</v>
      </c>
    </row>
    <row r="201" spans="1:17" x14ac:dyDescent="0.25">
      <c r="A201" s="132" t="s">
        <v>83</v>
      </c>
      <c r="B201" s="203">
        <f t="shared" ref="B201:Q201" si="40">IF(B$113=0,0,B$113/B$112)</f>
        <v>0</v>
      </c>
      <c r="C201" s="203">
        <f t="shared" si="40"/>
        <v>0</v>
      </c>
      <c r="D201" s="203">
        <f t="shared" si="40"/>
        <v>0</v>
      </c>
      <c r="E201" s="203">
        <f t="shared" si="40"/>
        <v>0</v>
      </c>
      <c r="F201" s="203">
        <f t="shared" si="40"/>
        <v>0</v>
      </c>
      <c r="G201" s="203">
        <f t="shared" si="40"/>
        <v>0</v>
      </c>
      <c r="H201" s="203">
        <f t="shared" si="40"/>
        <v>0</v>
      </c>
      <c r="I201" s="203">
        <f t="shared" si="40"/>
        <v>0</v>
      </c>
      <c r="J201" s="203">
        <f t="shared" si="40"/>
        <v>0</v>
      </c>
      <c r="K201" s="203">
        <f t="shared" si="40"/>
        <v>0</v>
      </c>
      <c r="L201" s="203">
        <f t="shared" si="40"/>
        <v>0</v>
      </c>
      <c r="M201" s="203">
        <f t="shared" si="40"/>
        <v>0</v>
      </c>
      <c r="N201" s="203">
        <f t="shared" si="40"/>
        <v>0</v>
      </c>
      <c r="O201" s="203">
        <f t="shared" si="40"/>
        <v>0</v>
      </c>
      <c r="P201" s="203">
        <f t="shared" si="40"/>
        <v>0</v>
      </c>
      <c r="Q201" s="203">
        <f t="shared" si="40"/>
        <v>0</v>
      </c>
    </row>
    <row r="202" spans="1:17" x14ac:dyDescent="0.25">
      <c r="A202" s="76" t="s">
        <v>82</v>
      </c>
      <c r="B202" s="202">
        <f t="shared" ref="B202:Q202" si="41">IF(B$114=0,0,B$114/B$112)</f>
        <v>0</v>
      </c>
      <c r="C202" s="202">
        <f t="shared" si="41"/>
        <v>0</v>
      </c>
      <c r="D202" s="202">
        <f t="shared" si="41"/>
        <v>0</v>
      </c>
      <c r="E202" s="202">
        <f t="shared" si="41"/>
        <v>0</v>
      </c>
      <c r="F202" s="202">
        <f t="shared" si="41"/>
        <v>0</v>
      </c>
      <c r="G202" s="202">
        <f t="shared" si="41"/>
        <v>0</v>
      </c>
      <c r="H202" s="202">
        <f t="shared" si="41"/>
        <v>0</v>
      </c>
      <c r="I202" s="202">
        <f t="shared" si="41"/>
        <v>0</v>
      </c>
      <c r="J202" s="202">
        <f t="shared" si="41"/>
        <v>0</v>
      </c>
      <c r="K202" s="202">
        <f t="shared" si="41"/>
        <v>0</v>
      </c>
      <c r="L202" s="202">
        <f t="shared" si="41"/>
        <v>0</v>
      </c>
      <c r="M202" s="202">
        <f t="shared" si="41"/>
        <v>0</v>
      </c>
      <c r="N202" s="202">
        <f t="shared" si="41"/>
        <v>0</v>
      </c>
      <c r="O202" s="202">
        <f t="shared" si="41"/>
        <v>0</v>
      </c>
      <c r="P202" s="202">
        <f t="shared" si="41"/>
        <v>0</v>
      </c>
      <c r="Q202" s="202">
        <f t="shared" si="41"/>
        <v>0</v>
      </c>
    </row>
    <row r="203" spans="1:17" x14ac:dyDescent="0.25">
      <c r="A203" s="76" t="s">
        <v>81</v>
      </c>
      <c r="B203" s="202">
        <f t="shared" ref="B203:Q203" si="42">IF(B$115=0,0,B$115/B$112)</f>
        <v>0</v>
      </c>
      <c r="C203" s="202">
        <f t="shared" si="42"/>
        <v>0</v>
      </c>
      <c r="D203" s="202">
        <f t="shared" si="42"/>
        <v>0</v>
      </c>
      <c r="E203" s="202">
        <f t="shared" si="42"/>
        <v>0</v>
      </c>
      <c r="F203" s="202">
        <f t="shared" si="42"/>
        <v>0</v>
      </c>
      <c r="G203" s="202">
        <f t="shared" si="42"/>
        <v>0</v>
      </c>
      <c r="H203" s="202">
        <f t="shared" si="42"/>
        <v>0</v>
      </c>
      <c r="I203" s="202">
        <f t="shared" si="42"/>
        <v>0</v>
      </c>
      <c r="J203" s="202">
        <f t="shared" si="42"/>
        <v>0</v>
      </c>
      <c r="K203" s="202">
        <f t="shared" si="42"/>
        <v>0</v>
      </c>
      <c r="L203" s="202">
        <f t="shared" si="42"/>
        <v>0</v>
      </c>
      <c r="M203" s="202">
        <f t="shared" si="42"/>
        <v>0</v>
      </c>
      <c r="N203" s="202">
        <f t="shared" si="42"/>
        <v>0</v>
      </c>
      <c r="O203" s="202">
        <f t="shared" si="42"/>
        <v>0</v>
      </c>
      <c r="P203" s="202">
        <f t="shared" si="42"/>
        <v>0</v>
      </c>
      <c r="Q203" s="202">
        <f t="shared" si="42"/>
        <v>0</v>
      </c>
    </row>
    <row r="204" spans="1:17" x14ac:dyDescent="0.25">
      <c r="A204" s="76" t="s">
        <v>80</v>
      </c>
      <c r="B204" s="202">
        <f t="shared" ref="B204:Q204" si="43">IF(B$116=0,0,B$116/B$112)</f>
        <v>0</v>
      </c>
      <c r="C204" s="202">
        <f t="shared" si="43"/>
        <v>0</v>
      </c>
      <c r="D204" s="202">
        <f t="shared" si="43"/>
        <v>0</v>
      </c>
      <c r="E204" s="202">
        <f t="shared" si="43"/>
        <v>0</v>
      </c>
      <c r="F204" s="202">
        <f t="shared" si="43"/>
        <v>0</v>
      </c>
      <c r="G204" s="202">
        <f t="shared" si="43"/>
        <v>0</v>
      </c>
      <c r="H204" s="202">
        <f t="shared" si="43"/>
        <v>0</v>
      </c>
      <c r="I204" s="202">
        <f t="shared" si="43"/>
        <v>0</v>
      </c>
      <c r="J204" s="202">
        <f t="shared" si="43"/>
        <v>0</v>
      </c>
      <c r="K204" s="202">
        <f t="shared" si="43"/>
        <v>0</v>
      </c>
      <c r="L204" s="202">
        <f t="shared" si="43"/>
        <v>0</v>
      </c>
      <c r="M204" s="202">
        <f t="shared" si="43"/>
        <v>0</v>
      </c>
      <c r="N204" s="202">
        <f t="shared" si="43"/>
        <v>0</v>
      </c>
      <c r="O204" s="202">
        <f t="shared" si="43"/>
        <v>0</v>
      </c>
      <c r="P204" s="202">
        <f t="shared" si="43"/>
        <v>0</v>
      </c>
      <c r="Q204" s="202">
        <f t="shared" si="43"/>
        <v>0</v>
      </c>
    </row>
    <row r="205" spans="1:17" x14ac:dyDescent="0.25">
      <c r="A205" s="129" t="s">
        <v>79</v>
      </c>
      <c r="B205" s="201">
        <f t="shared" ref="B205:Q205" si="44">IF(B$117=0,0,B$117/B$112)</f>
        <v>4.6357125396620486E-4</v>
      </c>
      <c r="C205" s="201">
        <f t="shared" si="44"/>
        <v>4.8115432026911176E-4</v>
      </c>
      <c r="D205" s="201">
        <f t="shared" si="44"/>
        <v>4.7054533348800663E-4</v>
      </c>
      <c r="E205" s="201">
        <f t="shared" si="44"/>
        <v>4.8973310959808745E-4</v>
      </c>
      <c r="F205" s="201">
        <f t="shared" si="44"/>
        <v>5.1453457595472324E-4</v>
      </c>
      <c r="G205" s="201">
        <f t="shared" si="44"/>
        <v>4.9915894002389345E-4</v>
      </c>
      <c r="H205" s="201">
        <f t="shared" si="44"/>
        <v>5.587804782000163E-4</v>
      </c>
      <c r="I205" s="201">
        <f t="shared" si="44"/>
        <v>5.4663435691920594E-4</v>
      </c>
      <c r="J205" s="201">
        <f t="shared" si="44"/>
        <v>5.5869726468204671E-4</v>
      </c>
      <c r="K205" s="201">
        <f t="shared" si="44"/>
        <v>5.6333717079844236E-4</v>
      </c>
      <c r="L205" s="201">
        <f t="shared" si="44"/>
        <v>5.7144460354058117E-4</v>
      </c>
      <c r="M205" s="201">
        <f t="shared" si="44"/>
        <v>5.8311968646406528E-4</v>
      </c>
      <c r="N205" s="201">
        <f t="shared" si="44"/>
        <v>5.8638329783611113E-4</v>
      </c>
      <c r="O205" s="201">
        <f t="shared" si="44"/>
        <v>6.1872350496486924E-4</v>
      </c>
      <c r="P205" s="201">
        <f t="shared" si="44"/>
        <v>6.094621288704645E-4</v>
      </c>
      <c r="Q205" s="201">
        <f t="shared" si="44"/>
        <v>5.9174424924802788E-4</v>
      </c>
    </row>
    <row r="206" spans="1:17" x14ac:dyDescent="0.25">
      <c r="A206" s="127" t="s">
        <v>146</v>
      </c>
      <c r="B206" s="200">
        <f t="shared" ref="B206:Q206" si="45">IF(B$122=0,0,B$122/B$112)</f>
        <v>0.28475036963502104</v>
      </c>
      <c r="C206" s="200">
        <f t="shared" si="45"/>
        <v>0.29225621117519068</v>
      </c>
      <c r="D206" s="200">
        <f t="shared" si="45"/>
        <v>0.28757885184219273</v>
      </c>
      <c r="E206" s="200">
        <f t="shared" si="45"/>
        <v>0.30328599431357056</v>
      </c>
      <c r="F206" s="200">
        <f t="shared" si="45"/>
        <v>0.31843115663297389</v>
      </c>
      <c r="G206" s="200">
        <f t="shared" si="45"/>
        <v>0.30793259091219727</v>
      </c>
      <c r="H206" s="200">
        <f t="shared" si="45"/>
        <v>0.34341921136642461</v>
      </c>
      <c r="I206" s="200">
        <f t="shared" si="45"/>
        <v>0.33489809200146298</v>
      </c>
      <c r="J206" s="200">
        <f t="shared" si="45"/>
        <v>0.34025141623949651</v>
      </c>
      <c r="K206" s="200">
        <f t="shared" si="45"/>
        <v>0.3374258741259521</v>
      </c>
      <c r="L206" s="200">
        <f t="shared" si="45"/>
        <v>0.34684459003071794</v>
      </c>
      <c r="M206" s="200">
        <f t="shared" si="45"/>
        <v>0.35190898861908904</v>
      </c>
      <c r="N206" s="200">
        <f t="shared" si="45"/>
        <v>0.34955430714748914</v>
      </c>
      <c r="O206" s="200">
        <f t="shared" si="45"/>
        <v>0.36613683790774265</v>
      </c>
      <c r="P206" s="200">
        <f t="shared" si="45"/>
        <v>0.36019394014859851</v>
      </c>
      <c r="Q206" s="200">
        <f t="shared" si="45"/>
        <v>0.35098822565009047</v>
      </c>
    </row>
    <row r="207" spans="1:17" x14ac:dyDescent="0.25">
      <c r="A207" s="142" t="s">
        <v>159</v>
      </c>
      <c r="B207" s="199">
        <f t="shared" ref="B207:Q207" si="46">IF(B$123=0,0,B$123/B$112)</f>
        <v>0.28475036963502104</v>
      </c>
      <c r="C207" s="199">
        <f t="shared" si="46"/>
        <v>0.29225621117519068</v>
      </c>
      <c r="D207" s="199">
        <f t="shared" si="46"/>
        <v>0.28757885184219273</v>
      </c>
      <c r="E207" s="199">
        <f t="shared" si="46"/>
        <v>0.30328599431357056</v>
      </c>
      <c r="F207" s="199">
        <f t="shared" si="46"/>
        <v>0.31843115663297389</v>
      </c>
      <c r="G207" s="199">
        <f t="shared" si="46"/>
        <v>0.30793259091219727</v>
      </c>
      <c r="H207" s="199">
        <f t="shared" si="46"/>
        <v>0.34341921136642461</v>
      </c>
      <c r="I207" s="199">
        <f t="shared" si="46"/>
        <v>0.33489809200146298</v>
      </c>
      <c r="J207" s="199">
        <f t="shared" si="46"/>
        <v>0.34025141623949651</v>
      </c>
      <c r="K207" s="199">
        <f t="shared" si="46"/>
        <v>0.3374258741259521</v>
      </c>
      <c r="L207" s="199">
        <f t="shared" si="46"/>
        <v>0.34684459003071794</v>
      </c>
      <c r="M207" s="199">
        <f t="shared" si="46"/>
        <v>0.35190898861908904</v>
      </c>
      <c r="N207" s="199">
        <f t="shared" si="46"/>
        <v>0.34955430714748914</v>
      </c>
      <c r="O207" s="199">
        <f t="shared" si="46"/>
        <v>0.36613683790774265</v>
      </c>
      <c r="P207" s="199">
        <f t="shared" si="46"/>
        <v>0.36019394014859851</v>
      </c>
      <c r="Q207" s="199">
        <f t="shared" si="46"/>
        <v>0.35098822565009047</v>
      </c>
    </row>
    <row r="208" spans="1:17" x14ac:dyDescent="0.25">
      <c r="A208" s="142" t="s">
        <v>158</v>
      </c>
      <c r="B208" s="199">
        <f t="shared" ref="B208:Q208" si="47">IF(B$129=0,0,B$129/B$112)</f>
        <v>0</v>
      </c>
      <c r="C208" s="199">
        <f t="shared" si="47"/>
        <v>0</v>
      </c>
      <c r="D208" s="199">
        <f t="shared" si="47"/>
        <v>0</v>
      </c>
      <c r="E208" s="199">
        <f t="shared" si="47"/>
        <v>0</v>
      </c>
      <c r="F208" s="199">
        <f t="shared" si="47"/>
        <v>0</v>
      </c>
      <c r="G208" s="199">
        <f t="shared" si="47"/>
        <v>0</v>
      </c>
      <c r="H208" s="199">
        <f t="shared" si="47"/>
        <v>0</v>
      </c>
      <c r="I208" s="199">
        <f t="shared" si="47"/>
        <v>0</v>
      </c>
      <c r="J208" s="199">
        <f t="shared" si="47"/>
        <v>0</v>
      </c>
      <c r="K208" s="199">
        <f t="shared" si="47"/>
        <v>0</v>
      </c>
      <c r="L208" s="199">
        <f t="shared" si="47"/>
        <v>0</v>
      </c>
      <c r="M208" s="199">
        <f t="shared" si="47"/>
        <v>0</v>
      </c>
      <c r="N208" s="199">
        <f t="shared" si="47"/>
        <v>0</v>
      </c>
      <c r="O208" s="199">
        <f t="shared" si="47"/>
        <v>0</v>
      </c>
      <c r="P208" s="199">
        <f t="shared" si="47"/>
        <v>0</v>
      </c>
      <c r="Q208" s="199">
        <f t="shared" si="47"/>
        <v>0</v>
      </c>
    </row>
    <row r="209" spans="1:17" x14ac:dyDescent="0.25">
      <c r="A209" s="127" t="s">
        <v>145</v>
      </c>
      <c r="B209" s="200">
        <f t="shared" ref="B209:Q209" si="48">IF(B$130=0,0,B$130/B$112)</f>
        <v>5.5454186432017091E-2</v>
      </c>
      <c r="C209" s="200">
        <f t="shared" si="48"/>
        <v>0.10524669361053093</v>
      </c>
      <c r="D209" s="200">
        <f t="shared" si="48"/>
        <v>3.0386856538792893E-2</v>
      </c>
      <c r="E209" s="200">
        <f t="shared" si="48"/>
        <v>4.9960104259004594E-2</v>
      </c>
      <c r="F209" s="200">
        <f t="shared" si="48"/>
        <v>4.4102860540310124E-2</v>
      </c>
      <c r="G209" s="200">
        <f t="shared" si="48"/>
        <v>3.1468376401132626E-2</v>
      </c>
      <c r="H209" s="200">
        <f t="shared" si="48"/>
        <v>3.8887351696910981E-2</v>
      </c>
      <c r="I209" s="200">
        <f t="shared" si="48"/>
        <v>3.3998091905340096E-2</v>
      </c>
      <c r="J209" s="200">
        <f t="shared" si="48"/>
        <v>2.7113105685624056E-2</v>
      </c>
      <c r="K209" s="200">
        <f t="shared" si="48"/>
        <v>0.20783106719351646</v>
      </c>
      <c r="L209" s="200">
        <f t="shared" si="48"/>
        <v>0.24898682551816531</v>
      </c>
      <c r="M209" s="200">
        <f t="shared" si="48"/>
        <v>0.29051616119071683</v>
      </c>
      <c r="N209" s="200">
        <f t="shared" si="48"/>
        <v>0.25692384905274179</v>
      </c>
      <c r="O209" s="200">
        <f t="shared" si="48"/>
        <v>0.22276219836837677</v>
      </c>
      <c r="P209" s="200">
        <f t="shared" si="48"/>
        <v>0.20852277592693699</v>
      </c>
      <c r="Q209" s="200">
        <f t="shared" si="48"/>
        <v>0.19757947669516199</v>
      </c>
    </row>
    <row r="210" spans="1:17" x14ac:dyDescent="0.25">
      <c r="A210" s="142" t="s">
        <v>157</v>
      </c>
      <c r="B210" s="199">
        <f t="shared" ref="B210:Q210" si="49">IF(B$131=0,0,B$131/B$112)</f>
        <v>5.5454186432017091E-2</v>
      </c>
      <c r="C210" s="199">
        <f t="shared" si="49"/>
        <v>0.10524669361053093</v>
      </c>
      <c r="D210" s="199">
        <f t="shared" si="49"/>
        <v>3.0386856538792893E-2</v>
      </c>
      <c r="E210" s="199">
        <f t="shared" si="49"/>
        <v>4.9960104259004594E-2</v>
      </c>
      <c r="F210" s="199">
        <f t="shared" si="49"/>
        <v>4.4102860540310124E-2</v>
      </c>
      <c r="G210" s="199">
        <f t="shared" si="49"/>
        <v>3.1468376401132626E-2</v>
      </c>
      <c r="H210" s="199">
        <f t="shared" si="49"/>
        <v>3.8887351696910981E-2</v>
      </c>
      <c r="I210" s="199">
        <f t="shared" si="49"/>
        <v>3.3998091905340096E-2</v>
      </c>
      <c r="J210" s="199">
        <f t="shared" si="49"/>
        <v>2.7113105685624056E-2</v>
      </c>
      <c r="K210" s="199">
        <f t="shared" si="49"/>
        <v>0.20783106719351646</v>
      </c>
      <c r="L210" s="199">
        <f t="shared" si="49"/>
        <v>0.24898682551816531</v>
      </c>
      <c r="M210" s="199">
        <f t="shared" si="49"/>
        <v>0.29051616119071683</v>
      </c>
      <c r="N210" s="199">
        <f t="shared" si="49"/>
        <v>0.25692384905274179</v>
      </c>
      <c r="O210" s="199">
        <f t="shared" si="49"/>
        <v>0.22276219836837677</v>
      </c>
      <c r="P210" s="199">
        <f t="shared" si="49"/>
        <v>0.20852277592693699</v>
      </c>
      <c r="Q210" s="199">
        <f t="shared" si="49"/>
        <v>0.19757947669516199</v>
      </c>
    </row>
    <row r="211" spans="1:17" x14ac:dyDescent="0.25">
      <c r="A211" s="142" t="s">
        <v>156</v>
      </c>
      <c r="B211" s="199">
        <f t="shared" ref="B211:Q211" si="50">IF(B$136=0,0,B$136/B$112)</f>
        <v>0</v>
      </c>
      <c r="C211" s="199">
        <f t="shared" si="50"/>
        <v>0</v>
      </c>
      <c r="D211" s="199">
        <f t="shared" si="50"/>
        <v>0</v>
      </c>
      <c r="E211" s="199">
        <f t="shared" si="50"/>
        <v>0</v>
      </c>
      <c r="F211" s="199">
        <f t="shared" si="50"/>
        <v>0</v>
      </c>
      <c r="G211" s="199">
        <f t="shared" si="50"/>
        <v>0</v>
      </c>
      <c r="H211" s="199">
        <f t="shared" si="50"/>
        <v>0</v>
      </c>
      <c r="I211" s="199">
        <f t="shared" si="50"/>
        <v>0</v>
      </c>
      <c r="J211" s="199">
        <f t="shared" si="50"/>
        <v>0</v>
      </c>
      <c r="K211" s="199">
        <f t="shared" si="50"/>
        <v>0</v>
      </c>
      <c r="L211" s="199">
        <f t="shared" si="50"/>
        <v>0</v>
      </c>
      <c r="M211" s="199">
        <f t="shared" si="50"/>
        <v>0</v>
      </c>
      <c r="N211" s="199">
        <f t="shared" si="50"/>
        <v>0</v>
      </c>
      <c r="O211" s="199">
        <f t="shared" si="50"/>
        <v>0</v>
      </c>
      <c r="P211" s="199">
        <f t="shared" si="50"/>
        <v>0</v>
      </c>
      <c r="Q211" s="199">
        <f t="shared" si="50"/>
        <v>0</v>
      </c>
    </row>
    <row r="212" spans="1:17" x14ac:dyDescent="0.25">
      <c r="A212" s="127" t="s">
        <v>144</v>
      </c>
      <c r="B212" s="200">
        <f t="shared" ref="B212:Q212" si="51">IF(B$137=0,0,B$137/B$112)</f>
        <v>0.14116912971071052</v>
      </c>
      <c r="C212" s="200">
        <f t="shared" si="51"/>
        <v>0.15220475169775574</v>
      </c>
      <c r="D212" s="200">
        <f t="shared" si="51"/>
        <v>0.1356347663996311</v>
      </c>
      <c r="E212" s="200">
        <f t="shared" si="51"/>
        <v>0.14204018283041775</v>
      </c>
      <c r="F212" s="200">
        <f t="shared" si="51"/>
        <v>0.14661102043628724</v>
      </c>
      <c r="G212" s="200">
        <f t="shared" si="51"/>
        <v>0.14073746251539995</v>
      </c>
      <c r="H212" s="200">
        <f t="shared" si="51"/>
        <v>0.16079841219056165</v>
      </c>
      <c r="I212" s="200">
        <f t="shared" si="51"/>
        <v>0.15495874937282519</v>
      </c>
      <c r="J212" s="200">
        <f t="shared" si="51"/>
        <v>0.14976934757196744</v>
      </c>
      <c r="K212" s="200">
        <f t="shared" si="51"/>
        <v>0.17839093773089945</v>
      </c>
      <c r="L212" s="200">
        <f t="shared" si="51"/>
        <v>0.17138948405469565</v>
      </c>
      <c r="M212" s="200">
        <f t="shared" si="51"/>
        <v>0.18151012587508325</v>
      </c>
      <c r="N212" s="200">
        <f t="shared" si="51"/>
        <v>0.1743612493663956</v>
      </c>
      <c r="O212" s="200">
        <f t="shared" si="51"/>
        <v>0.17487787748858219</v>
      </c>
      <c r="P212" s="200">
        <f t="shared" si="51"/>
        <v>0.1725412819247592</v>
      </c>
      <c r="Q212" s="200">
        <f t="shared" si="51"/>
        <v>0.17085691122780355</v>
      </c>
    </row>
    <row r="213" spans="1:17" x14ac:dyDescent="0.25">
      <c r="A213" s="142" t="s">
        <v>155</v>
      </c>
      <c r="B213" s="199">
        <f t="shared" ref="B213:Q213" si="52">IF(B$138=0,0,B$138/B$112)</f>
        <v>4.7392836493304079E-2</v>
      </c>
      <c r="C213" s="199">
        <f t="shared" si="52"/>
        <v>5.1073106066669614E-2</v>
      </c>
      <c r="D213" s="199">
        <f t="shared" si="52"/>
        <v>4.7131728473701229E-2</v>
      </c>
      <c r="E213" s="199">
        <f t="shared" si="52"/>
        <v>5.0110186777743773E-2</v>
      </c>
      <c r="F213" s="199">
        <f t="shared" si="52"/>
        <v>5.2399433325379455E-2</v>
      </c>
      <c r="G213" s="199">
        <f t="shared" si="52"/>
        <v>4.9963617636778354E-2</v>
      </c>
      <c r="H213" s="199">
        <f t="shared" si="52"/>
        <v>5.5998437011609489E-2</v>
      </c>
      <c r="I213" s="199">
        <f t="shared" si="52"/>
        <v>5.4379879743856108E-2</v>
      </c>
      <c r="J213" s="199">
        <f t="shared" si="52"/>
        <v>4.6128145693082864E-2</v>
      </c>
      <c r="K213" s="199">
        <f t="shared" si="52"/>
        <v>6.322499030550964E-2</v>
      </c>
      <c r="L213" s="199">
        <f t="shared" si="52"/>
        <v>6.5657902153902006E-2</v>
      </c>
      <c r="M213" s="199">
        <f t="shared" si="52"/>
        <v>6.8270005972062092E-2</v>
      </c>
      <c r="N213" s="199">
        <f t="shared" si="52"/>
        <v>6.7142545229865125E-2</v>
      </c>
      <c r="O213" s="199">
        <f t="shared" si="52"/>
        <v>6.7602689983058281E-2</v>
      </c>
      <c r="P213" s="199">
        <f t="shared" si="52"/>
        <v>6.6013183372099868E-2</v>
      </c>
      <c r="Q213" s="199">
        <f t="shared" si="52"/>
        <v>6.3888627835255382E-2</v>
      </c>
    </row>
    <row r="214" spans="1:17" x14ac:dyDescent="0.25">
      <c r="A214" s="142" t="s">
        <v>154</v>
      </c>
      <c r="B214" s="199">
        <f t="shared" ref="B214:Q214" si="53">IF(B$142=0,0,B$142/B$112)</f>
        <v>9.3776293217406451E-2</v>
      </c>
      <c r="C214" s="199">
        <f t="shared" si="53"/>
        <v>0.10113164563108611</v>
      </c>
      <c r="D214" s="199">
        <f t="shared" si="53"/>
        <v>8.8503037925929881E-2</v>
      </c>
      <c r="E214" s="199">
        <f t="shared" si="53"/>
        <v>9.1929996052673962E-2</v>
      </c>
      <c r="F214" s="199">
        <f t="shared" si="53"/>
        <v>9.4211587110907796E-2</v>
      </c>
      <c r="G214" s="199">
        <f t="shared" si="53"/>
        <v>9.0773844878621598E-2</v>
      </c>
      <c r="H214" s="199">
        <f t="shared" si="53"/>
        <v>0.10479997517895216</v>
      </c>
      <c r="I214" s="199">
        <f t="shared" si="53"/>
        <v>0.10057886962896907</v>
      </c>
      <c r="J214" s="199">
        <f t="shared" si="53"/>
        <v>0.10364120187888458</v>
      </c>
      <c r="K214" s="199">
        <f t="shared" si="53"/>
        <v>0.11516594742538981</v>
      </c>
      <c r="L214" s="199">
        <f t="shared" si="53"/>
        <v>0.10573158190079364</v>
      </c>
      <c r="M214" s="199">
        <f t="shared" si="53"/>
        <v>0.11324011990302114</v>
      </c>
      <c r="N214" s="199">
        <f t="shared" si="53"/>
        <v>0.10721870413653048</v>
      </c>
      <c r="O214" s="199">
        <f t="shared" si="53"/>
        <v>0.10727518750552389</v>
      </c>
      <c r="P214" s="199">
        <f t="shared" si="53"/>
        <v>0.10652809855265932</v>
      </c>
      <c r="Q214" s="199">
        <f t="shared" si="53"/>
        <v>0.10696828339254817</v>
      </c>
    </row>
    <row r="215" spans="1:17" x14ac:dyDescent="0.25">
      <c r="A215" s="142" t="s">
        <v>153</v>
      </c>
      <c r="B215" s="199">
        <f t="shared" ref="B215:Q215" si="54">IF(B$153=0,0,B$153/B$112)</f>
        <v>0</v>
      </c>
      <c r="C215" s="199">
        <f t="shared" si="54"/>
        <v>0</v>
      </c>
      <c r="D215" s="199">
        <f t="shared" si="54"/>
        <v>0</v>
      </c>
      <c r="E215" s="199">
        <f t="shared" si="54"/>
        <v>0</v>
      </c>
      <c r="F215" s="199">
        <f t="shared" si="54"/>
        <v>0</v>
      </c>
      <c r="G215" s="199">
        <f t="shared" si="54"/>
        <v>0</v>
      </c>
      <c r="H215" s="199">
        <f t="shared" si="54"/>
        <v>0</v>
      </c>
      <c r="I215" s="199">
        <f t="shared" si="54"/>
        <v>0</v>
      </c>
      <c r="J215" s="199">
        <f t="shared" si="54"/>
        <v>0</v>
      </c>
      <c r="K215" s="199">
        <f t="shared" si="54"/>
        <v>0</v>
      </c>
      <c r="L215" s="199">
        <f t="shared" si="54"/>
        <v>0</v>
      </c>
      <c r="M215" s="199">
        <f t="shared" si="54"/>
        <v>0</v>
      </c>
      <c r="N215" s="199">
        <f t="shared" si="54"/>
        <v>0</v>
      </c>
      <c r="O215" s="199">
        <f t="shared" si="54"/>
        <v>0</v>
      </c>
      <c r="P215" s="199">
        <f t="shared" si="54"/>
        <v>0</v>
      </c>
      <c r="Q215" s="199">
        <f t="shared" si="54"/>
        <v>0</v>
      </c>
    </row>
    <row r="216" spans="1:17" x14ac:dyDescent="0.25">
      <c r="A216" s="177" t="s">
        <v>98</v>
      </c>
      <c r="B216" s="209">
        <f t="shared" ref="B216:Q216" si="55">IF(B$154=0,0,B$154/B$112)</f>
        <v>0.51816274296828513</v>
      </c>
      <c r="C216" s="209">
        <f t="shared" si="55"/>
        <v>0.44981118919625362</v>
      </c>
      <c r="D216" s="209">
        <f t="shared" si="55"/>
        <v>0.54592897988589528</v>
      </c>
      <c r="E216" s="209">
        <f t="shared" si="55"/>
        <v>0.5042239854874091</v>
      </c>
      <c r="F216" s="209">
        <f t="shared" si="55"/>
        <v>0.49034042781447412</v>
      </c>
      <c r="G216" s="209">
        <f t="shared" si="55"/>
        <v>0.51936241123124616</v>
      </c>
      <c r="H216" s="209">
        <f t="shared" si="55"/>
        <v>0.45633624426790259</v>
      </c>
      <c r="I216" s="209">
        <f t="shared" si="55"/>
        <v>0.47559843236345262</v>
      </c>
      <c r="J216" s="209">
        <f t="shared" si="55"/>
        <v>0.48230743323823</v>
      </c>
      <c r="K216" s="209">
        <f t="shared" si="55"/>
        <v>0.27578878377883348</v>
      </c>
      <c r="L216" s="209">
        <f t="shared" si="55"/>
        <v>0.23220765579288033</v>
      </c>
      <c r="M216" s="209">
        <f t="shared" si="55"/>
        <v>0.17548160462864659</v>
      </c>
      <c r="N216" s="209">
        <f t="shared" si="55"/>
        <v>0.21857421113553735</v>
      </c>
      <c r="O216" s="209">
        <f t="shared" si="55"/>
        <v>0.23560436273033361</v>
      </c>
      <c r="P216" s="209">
        <f t="shared" si="55"/>
        <v>0.25813253987083484</v>
      </c>
      <c r="Q216" s="209">
        <f t="shared" si="55"/>
        <v>0.27998364217769595</v>
      </c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137" t="s">
        <v>133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>IF(B$5=0,0,B$5/NFM_fec!B$5)</f>
        <v>2.102051467036484</v>
      </c>
      <c r="C220" s="133">
        <f>IF(C$5=0,0,C$5/NFM_fec!C$5)</f>
        <v>2.1480256580347508</v>
      </c>
      <c r="D220" s="133">
        <f>IF(D$5=0,0,D$5/NFM_fec!D$5)</f>
        <v>2.0193278546138251</v>
      </c>
      <c r="E220" s="133">
        <f>IF(E$5=0,0,E$5/NFM_fec!E$5)</f>
        <v>2.0171636740620351</v>
      </c>
      <c r="F220" s="133">
        <f>IF(F$5=0,0,F$5/NFM_fec!F$5)</f>
        <v>1.9902942657112839</v>
      </c>
      <c r="G220" s="133">
        <f>IF(G$5=0,0,G$5/NFM_fec!G$5)</f>
        <v>1.98303220532807</v>
      </c>
      <c r="H220" s="133">
        <f>IF(H$5=0,0,H$5/NFM_fec!H$5)</f>
        <v>2.0162130670367375</v>
      </c>
      <c r="I220" s="133">
        <f>IF(I$5=0,0,I$5/NFM_fec!I$5)</f>
        <v>1.995512306348735</v>
      </c>
      <c r="J220" s="133">
        <f>IF(J$5=0,0,J$5/NFM_fec!J$5)</f>
        <v>2.0042972371921732</v>
      </c>
      <c r="K220" s="133">
        <f>IF(K$5=0,0,K$5/NFM_fec!K$5)</f>
        <v>2.1145384187081135</v>
      </c>
      <c r="L220" s="133">
        <f>IF(L$5=0,0,L$5/NFM_fec!L$5)</f>
        <v>0</v>
      </c>
      <c r="M220" s="133">
        <f>IF(M$5=0,0,M$5/NFM_fec!M$5)</f>
        <v>0</v>
      </c>
      <c r="N220" s="133">
        <f>IF(N$5=0,0,N$5/NFM_fec!N$5)</f>
        <v>0</v>
      </c>
      <c r="O220" s="133">
        <f>IF(O$5=0,0,O$5/NFM_fec!O$5)</f>
        <v>0</v>
      </c>
      <c r="P220" s="133">
        <f>IF(P$5=0,0,P$5/NFM_fec!P$5)</f>
        <v>0</v>
      </c>
      <c r="Q220" s="133">
        <f>IF(Q$5=0,0,Q$5/NFM_fec!Q$5)</f>
        <v>0</v>
      </c>
    </row>
    <row r="221" spans="1:17" x14ac:dyDescent="0.25">
      <c r="A221" s="132" t="s">
        <v>83</v>
      </c>
      <c r="B221" s="131">
        <f>IF(B$6=0,0,B$6/NFM_fec!B$6)</f>
        <v>0</v>
      </c>
      <c r="C221" s="131">
        <f>IF(C$6=0,0,C$6/NFM_fec!C$6)</f>
        <v>0</v>
      </c>
      <c r="D221" s="131">
        <f>IF(D$6=0,0,D$6/NFM_fec!D$6)</f>
        <v>0</v>
      </c>
      <c r="E221" s="131">
        <f>IF(E$6=0,0,E$6/NFM_fec!E$6)</f>
        <v>0</v>
      </c>
      <c r="F221" s="131">
        <f>IF(F$6=0,0,F$6/NFM_fec!F$6)</f>
        <v>0</v>
      </c>
      <c r="G221" s="131">
        <f>IF(G$6=0,0,G$6/NFM_fec!G$6)</f>
        <v>0</v>
      </c>
      <c r="H221" s="131">
        <f>IF(H$6=0,0,H$6/NFM_fec!H$6)</f>
        <v>0</v>
      </c>
      <c r="I221" s="131">
        <f>IF(I$6=0,0,I$6/NFM_fec!I$6)</f>
        <v>0</v>
      </c>
      <c r="J221" s="131">
        <f>IF(J$6=0,0,J$6/NFM_fec!J$6)</f>
        <v>0</v>
      </c>
      <c r="K221" s="131">
        <f>IF(K$6=0,0,K$6/NFM_fec!K$6)</f>
        <v>0</v>
      </c>
      <c r="L221" s="131">
        <f>IF(L$6=0,0,L$6/NFM_fec!L$6)</f>
        <v>0</v>
      </c>
      <c r="M221" s="131">
        <f>IF(M$6=0,0,M$6/NFM_fec!M$6)</f>
        <v>0</v>
      </c>
      <c r="N221" s="131">
        <f>IF(N$6=0,0,N$6/NFM_fec!N$6)</f>
        <v>0</v>
      </c>
      <c r="O221" s="131">
        <f>IF(O$6=0,0,O$6/NFM_fec!O$6)</f>
        <v>0</v>
      </c>
      <c r="P221" s="131">
        <f>IF(P$6=0,0,P$6/NFM_fec!P$6)</f>
        <v>0</v>
      </c>
      <c r="Q221" s="131">
        <f>IF(Q$6=0,0,Q$6/NFM_fec!Q$6)</f>
        <v>0</v>
      </c>
    </row>
    <row r="222" spans="1:17" x14ac:dyDescent="0.25">
      <c r="A222" s="76" t="s">
        <v>82</v>
      </c>
      <c r="B222" s="130">
        <f>IF(B$7=0,0,B$7/NFM_fec!B$7)</f>
        <v>0</v>
      </c>
      <c r="C222" s="130">
        <f>IF(C$7=0,0,C$7/NFM_fec!C$7)</f>
        <v>0</v>
      </c>
      <c r="D222" s="130">
        <f>IF(D$7=0,0,D$7/NFM_fec!D$7)</f>
        <v>0</v>
      </c>
      <c r="E222" s="130">
        <f>IF(E$7=0,0,E$7/NFM_fec!E$7)</f>
        <v>0</v>
      </c>
      <c r="F222" s="130">
        <f>IF(F$7=0,0,F$7/NFM_fec!F$7)</f>
        <v>0</v>
      </c>
      <c r="G222" s="130">
        <f>IF(G$7=0,0,G$7/NFM_fec!G$7)</f>
        <v>0</v>
      </c>
      <c r="H222" s="130">
        <f>IF(H$7=0,0,H$7/NFM_fec!H$7)</f>
        <v>0</v>
      </c>
      <c r="I222" s="130">
        <f>IF(I$7=0,0,I$7/NFM_fec!I$7)</f>
        <v>0</v>
      </c>
      <c r="J222" s="130">
        <f>IF(J$7=0,0,J$7/NFM_fec!J$7)</f>
        <v>0</v>
      </c>
      <c r="K222" s="130">
        <f>IF(K$7=0,0,K$7/NFM_fec!K$7)</f>
        <v>0</v>
      </c>
      <c r="L222" s="130">
        <f>IF(L$7=0,0,L$7/NFM_fec!L$7)</f>
        <v>0</v>
      </c>
      <c r="M222" s="130">
        <f>IF(M$7=0,0,M$7/NFM_fec!M$7)</f>
        <v>0</v>
      </c>
      <c r="N222" s="130">
        <f>IF(N$7=0,0,N$7/NFM_fec!N$7)</f>
        <v>0</v>
      </c>
      <c r="O222" s="130">
        <f>IF(O$7=0,0,O$7/NFM_fec!O$7)</f>
        <v>0</v>
      </c>
      <c r="P222" s="130">
        <f>IF(P$7=0,0,P$7/NFM_fec!P$7)</f>
        <v>0</v>
      </c>
      <c r="Q222" s="130">
        <f>IF(Q$7=0,0,Q$7/NFM_fec!Q$7)</f>
        <v>0</v>
      </c>
    </row>
    <row r="223" spans="1:17" x14ac:dyDescent="0.25">
      <c r="A223" s="76" t="s">
        <v>81</v>
      </c>
      <c r="B223" s="130">
        <f>IF(B$8=0,0,B$8/NFM_fec!B$8)</f>
        <v>0</v>
      </c>
      <c r="C223" s="130">
        <f>IF(C$8=0,0,C$8/NFM_fec!C$8)</f>
        <v>0</v>
      </c>
      <c r="D223" s="130">
        <f>IF(D$8=0,0,D$8/NFM_fec!D$8)</f>
        <v>0</v>
      </c>
      <c r="E223" s="130">
        <f>IF(E$8=0,0,E$8/NFM_fec!E$8)</f>
        <v>0</v>
      </c>
      <c r="F223" s="130">
        <f>IF(F$8=0,0,F$8/NFM_fec!F$8)</f>
        <v>0</v>
      </c>
      <c r="G223" s="130">
        <f>IF(G$8=0,0,G$8/NFM_fec!G$8)</f>
        <v>0</v>
      </c>
      <c r="H223" s="130">
        <f>IF(H$8=0,0,H$8/NFM_fec!H$8)</f>
        <v>0</v>
      </c>
      <c r="I223" s="130">
        <f>IF(I$8=0,0,I$8/NFM_fec!I$8)</f>
        <v>0</v>
      </c>
      <c r="J223" s="130">
        <f>IF(J$8=0,0,J$8/NFM_fec!J$8)</f>
        <v>0</v>
      </c>
      <c r="K223" s="130">
        <f>IF(K$8=0,0,K$8/NFM_fec!K$8)</f>
        <v>0</v>
      </c>
      <c r="L223" s="130">
        <f>IF(L$8=0,0,L$8/NFM_fec!L$8)</f>
        <v>0</v>
      </c>
      <c r="M223" s="130">
        <f>IF(M$8=0,0,M$8/NFM_fec!M$8)</f>
        <v>0</v>
      </c>
      <c r="N223" s="130">
        <f>IF(N$8=0,0,N$8/NFM_fec!N$8)</f>
        <v>0</v>
      </c>
      <c r="O223" s="130">
        <f>IF(O$8=0,0,O$8/NFM_fec!O$8)</f>
        <v>0</v>
      </c>
      <c r="P223" s="130">
        <f>IF(P$8=0,0,P$8/NFM_fec!P$8)</f>
        <v>0</v>
      </c>
      <c r="Q223" s="130">
        <f>IF(Q$8=0,0,Q$8/NFM_fec!Q$8)</f>
        <v>0</v>
      </c>
    </row>
    <row r="224" spans="1:17" x14ac:dyDescent="0.25">
      <c r="A224" s="76" t="s">
        <v>80</v>
      </c>
      <c r="B224" s="130">
        <f>IF(B$9=0,0,B$9/NFM_fec!B$9)</f>
        <v>0</v>
      </c>
      <c r="C224" s="130">
        <f>IF(C$9=0,0,C$9/NFM_fec!C$9)</f>
        <v>0</v>
      </c>
      <c r="D224" s="130">
        <f>IF(D$9=0,0,D$9/NFM_fec!D$9)</f>
        <v>0</v>
      </c>
      <c r="E224" s="130">
        <f>IF(E$9=0,0,E$9/NFM_fec!E$9)</f>
        <v>0</v>
      </c>
      <c r="F224" s="130">
        <f>IF(F$9=0,0,F$9/NFM_fec!F$9)</f>
        <v>0</v>
      </c>
      <c r="G224" s="130">
        <f>IF(G$9=0,0,G$9/NFM_fec!G$9)</f>
        <v>0</v>
      </c>
      <c r="H224" s="130">
        <f>IF(H$9=0,0,H$9/NFM_fec!H$9)</f>
        <v>0</v>
      </c>
      <c r="I224" s="130">
        <f>IF(I$9=0,0,I$9/NFM_fec!I$9)</f>
        <v>0</v>
      </c>
      <c r="J224" s="130">
        <f>IF(J$9=0,0,J$9/NFM_fec!J$9)</f>
        <v>0</v>
      </c>
      <c r="K224" s="130">
        <f>IF(K$9=0,0,K$9/NFM_fec!K$9)</f>
        <v>0</v>
      </c>
      <c r="L224" s="130">
        <f>IF(L$9=0,0,L$9/NFM_fec!L$9)</f>
        <v>0</v>
      </c>
      <c r="M224" s="130">
        <f>IF(M$9=0,0,M$9/NFM_fec!M$9)</f>
        <v>0</v>
      </c>
      <c r="N224" s="130">
        <f>IF(N$9=0,0,N$9/NFM_fec!N$9)</f>
        <v>0</v>
      </c>
      <c r="O224" s="130">
        <f>IF(O$9=0,0,O$9/NFM_fec!O$9)</f>
        <v>0</v>
      </c>
      <c r="P224" s="130">
        <f>IF(P$9=0,0,P$9/NFM_fec!P$9)</f>
        <v>0</v>
      </c>
      <c r="Q224" s="130">
        <f>IF(Q$9=0,0,Q$9/NFM_fec!Q$9)</f>
        <v>0</v>
      </c>
    </row>
    <row r="225" spans="1:17" x14ac:dyDescent="0.25">
      <c r="A225" s="129" t="s">
        <v>79</v>
      </c>
      <c r="B225" s="128">
        <f>IF(B$10=0,0,B$10/NFM_fec!B$10)</f>
        <v>1.3251222000000002</v>
      </c>
      <c r="C225" s="128">
        <f>IF(C$10=0,0,C$10/NFM_fec!C$10)</f>
        <v>1.3251221999999998</v>
      </c>
      <c r="D225" s="128">
        <f>IF(D$10=0,0,D$10/NFM_fec!D$10)</f>
        <v>1.3251222000000002</v>
      </c>
      <c r="E225" s="128">
        <f>IF(E$10=0,0,E$10/NFM_fec!E$10)</f>
        <v>1.3251222000000002</v>
      </c>
      <c r="F225" s="128">
        <f>IF(F$10=0,0,F$10/NFM_fec!F$10)</f>
        <v>1.3251222000000002</v>
      </c>
      <c r="G225" s="128">
        <f>IF(G$10=0,0,G$10/NFM_fec!G$10)</f>
        <v>1.3251222000000002</v>
      </c>
      <c r="H225" s="128">
        <f>IF(H$10=0,0,H$10/NFM_fec!H$10)</f>
        <v>1.3251222</v>
      </c>
      <c r="I225" s="128">
        <f>IF(I$10=0,0,I$10/NFM_fec!I$10)</f>
        <v>1.3251222</v>
      </c>
      <c r="J225" s="128">
        <f>IF(J$10=0,0,J$10/NFM_fec!J$10)</f>
        <v>1.3251222</v>
      </c>
      <c r="K225" s="128">
        <f>IF(K$10=0,0,K$10/NFM_fec!K$10)</f>
        <v>1.3251222</v>
      </c>
      <c r="L225" s="128">
        <f>IF(L$10=0,0,L$10/NFM_fec!L$10)</f>
        <v>0</v>
      </c>
      <c r="M225" s="128">
        <f>IF(M$10=0,0,M$10/NFM_fec!M$10)</f>
        <v>0</v>
      </c>
      <c r="N225" s="128">
        <f>IF(N$10=0,0,N$10/NFM_fec!N$10)</f>
        <v>0</v>
      </c>
      <c r="O225" s="128">
        <f>IF(O$10=0,0,O$10/NFM_fec!O$10)</f>
        <v>0</v>
      </c>
      <c r="P225" s="128">
        <f>IF(P$10=0,0,P$10/NFM_fec!P$10)</f>
        <v>0</v>
      </c>
      <c r="Q225" s="128">
        <f>IF(Q$10=0,0,Q$10/NFM_fec!Q$10)</f>
        <v>0</v>
      </c>
    </row>
    <row r="226" spans="1:17" x14ac:dyDescent="0.25">
      <c r="A226" s="127" t="s">
        <v>152</v>
      </c>
      <c r="B226" s="126">
        <f>IF(B$15=0,0,B$15/NFM_fec!B$15)</f>
        <v>2.9427974103410883</v>
      </c>
      <c r="C226" s="126">
        <f>IF(C$15=0,0,C$15/NFM_fec!C$15)</f>
        <v>3.057640944269342</v>
      </c>
      <c r="D226" s="126">
        <f>IF(D$15=0,0,D$15/NFM_fec!D$15)</f>
        <v>2.7361538178461688</v>
      </c>
      <c r="E226" s="126">
        <f>IF(E$15=0,0,E$15/NFM_fec!E$15)</f>
        <v>2.730747694601158</v>
      </c>
      <c r="F226" s="126">
        <f>IF(F$15=0,0,F$15/NFM_fec!F$15)</f>
        <v>2.6636279097271189</v>
      </c>
      <c r="G226" s="126">
        <f>IF(G$15=0,0,G$15/NFM_fec!G$15)</f>
        <v>2.6454872821293396</v>
      </c>
      <c r="H226" s="126">
        <f>IF(H$15=0,0,H$15/NFM_fec!H$15)</f>
        <v>2.728373078152412</v>
      </c>
      <c r="I226" s="126">
        <f>IF(I$15=0,0,I$15/NFM_fec!I$15)</f>
        <v>2.6766625757859228</v>
      </c>
      <c r="J226" s="126">
        <f>IF(J$15=0,0,J$15/NFM_fec!J$15)</f>
        <v>2.6986073339528218</v>
      </c>
      <c r="K226" s="126">
        <f>IF(K$15=0,0,K$15/NFM_fec!K$15)</f>
        <v>2.9739898169244992</v>
      </c>
      <c r="L226" s="126">
        <f>IF(L$15=0,0,L$15/NFM_fec!L$15)</f>
        <v>0</v>
      </c>
      <c r="M226" s="126">
        <f>IF(M$15=0,0,M$15/NFM_fec!M$15)</f>
        <v>0</v>
      </c>
      <c r="N226" s="126">
        <f>IF(N$15=0,0,N$15/NFM_fec!N$15)</f>
        <v>0</v>
      </c>
      <c r="O226" s="126">
        <f>IF(O$15=0,0,O$15/NFM_fec!O$15)</f>
        <v>0</v>
      </c>
      <c r="P226" s="126">
        <f>IF(P$15=0,0,P$15/NFM_fec!P$15)</f>
        <v>0</v>
      </c>
      <c r="Q226" s="126">
        <f>IF(Q$15=0,0,Q$15/NFM_fec!Q$15)</f>
        <v>0</v>
      </c>
    </row>
    <row r="227" spans="1:17" x14ac:dyDescent="0.25">
      <c r="A227" s="72" t="s">
        <v>151</v>
      </c>
      <c r="B227" s="125">
        <f>IF(B$26=0,0,B$26/NFM_fec!B$26)</f>
        <v>1.597180464</v>
      </c>
      <c r="C227" s="125">
        <f>IF(C$26=0,0,C$26/NFM_fec!C$26)</f>
        <v>1.5971804640000002</v>
      </c>
      <c r="D227" s="125">
        <f>IF(D$26=0,0,D$26/NFM_fec!D$26)</f>
        <v>1.5971804640000002</v>
      </c>
      <c r="E227" s="125">
        <f>IF(E$26=0,0,E$26/NFM_fec!E$26)</f>
        <v>1.597180464</v>
      </c>
      <c r="F227" s="125">
        <f>IF(F$26=0,0,F$26/NFM_fec!F$26)</f>
        <v>1.5971804640000002</v>
      </c>
      <c r="G227" s="125">
        <f>IF(G$26=0,0,G$26/NFM_fec!G$26)</f>
        <v>1.597180464</v>
      </c>
      <c r="H227" s="125">
        <f>IF(H$26=0,0,H$26/NFM_fec!H$26)</f>
        <v>1.5971804640000002</v>
      </c>
      <c r="I227" s="125">
        <f>IF(I$26=0,0,I$26/NFM_fec!I$26)</f>
        <v>1.597180464</v>
      </c>
      <c r="J227" s="125">
        <f>IF(J$26=0,0,J$26/NFM_fec!J$26)</f>
        <v>1.5971804640000002</v>
      </c>
      <c r="K227" s="125">
        <f>IF(K$26=0,0,K$26/NFM_fec!K$26)</f>
        <v>1.597180464</v>
      </c>
      <c r="L227" s="125">
        <f>IF(L$26=0,0,L$26/NFM_fec!L$26)</f>
        <v>0</v>
      </c>
      <c r="M227" s="125">
        <f>IF(M$26=0,0,M$26/NFM_fec!M$26)</f>
        <v>0</v>
      </c>
      <c r="N227" s="125">
        <f>IF(N$26=0,0,N$26/NFM_fec!N$26)</f>
        <v>0</v>
      </c>
      <c r="O227" s="125">
        <f>IF(O$26=0,0,O$26/NFM_fec!O$26)</f>
        <v>0</v>
      </c>
      <c r="P227" s="125">
        <f>IF(P$26=0,0,P$26/NFM_fec!P$26)</f>
        <v>0</v>
      </c>
      <c r="Q227" s="125">
        <f>IF(Q$26=0,0,Q$26/NFM_fec!Q$26)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168</v>
      </c>
      <c r="B229" s="133">
        <f>IF(B$33=0,0,(B$33-B$68)/NFM_fec!B$33)</f>
        <v>0.3224864585853161</v>
      </c>
      <c r="C229" s="133">
        <f>IF(C$33=0,0,(C$33-C$68)/NFM_fec!C$33)</f>
        <v>0.37883681018163484</v>
      </c>
      <c r="D229" s="133">
        <f>IF(D$33=0,0,(D$33-D$68)/NFM_fec!D$33)</f>
        <v>0.28562455402334053</v>
      </c>
      <c r="E229" s="133">
        <f>IF(E$33=0,0,(E$33-E$68)/NFM_fec!E$33)</f>
        <v>0.30594197070562074</v>
      </c>
      <c r="F229" s="133">
        <f>IF(F$33=0,0,(F$33-F$68)/NFM_fec!F$33)</f>
        <v>0.294977474810728</v>
      </c>
      <c r="G229" s="133">
        <f>IF(G$33=0,0,(G$33-G$68)/NFM_fec!G$33)</f>
        <v>0.28118437240255351</v>
      </c>
      <c r="H229" s="133">
        <f>IF(H$33=0,0,(H$33-H$68)/NFM_fec!H$33)</f>
        <v>0.2877197448673065</v>
      </c>
      <c r="I229" s="133">
        <f>IF(I$33=0,0,(I$33-I$68)/NFM_fec!I$33)</f>
        <v>0.28114720032925566</v>
      </c>
      <c r="J229" s="133">
        <f>IF(J$33=0,0,(J$33-J$68)/NFM_fec!J$33)</f>
        <v>0.25115381987760299</v>
      </c>
      <c r="K229" s="133">
        <f>IF(K$33=0,0,(K$33-K$68)/NFM_fec!K$33)</f>
        <v>0.45414466351174859</v>
      </c>
      <c r="L229" s="133">
        <f>IF(L$33=0,0,(L$33-L$68)/NFM_fec!L$33)</f>
        <v>0.47776468923749188</v>
      </c>
      <c r="M229" s="133">
        <f>IF(M$33=0,0,(M$33-M$68)/NFM_fec!M$33)</f>
        <v>0.51531924238777738</v>
      </c>
      <c r="N229" s="133">
        <f>IF(N$33=0,0,(N$33-N$68)/NFM_fec!N$33)</f>
        <v>0.4770568830593917</v>
      </c>
      <c r="O229" s="133">
        <f>IF(O$33=0,0,(O$33-O$68)/NFM_fec!O$33)</f>
        <v>0</v>
      </c>
      <c r="P229" s="133">
        <f>IF(P$33=0,0,(P$33-P$68)/NFM_fec!P$33)</f>
        <v>0</v>
      </c>
      <c r="Q229" s="133">
        <f>IF(Q$33=0,0,(Q$33-Q$68)/NFM_fec!Q$33)</f>
        <v>0</v>
      </c>
    </row>
    <row r="230" spans="1:17" x14ac:dyDescent="0.25">
      <c r="A230" s="132" t="s">
        <v>83</v>
      </c>
      <c r="B230" s="131">
        <f>IF(B$34=0,0,B$34/NFM_fec!B$34)</f>
        <v>0</v>
      </c>
      <c r="C230" s="131">
        <f>IF(C$34=0,0,C$34/NFM_fec!C$34)</f>
        <v>0</v>
      </c>
      <c r="D230" s="131">
        <f>IF(D$34=0,0,D$34/NFM_fec!D$34)</f>
        <v>0</v>
      </c>
      <c r="E230" s="131">
        <f>IF(E$34=0,0,E$34/NFM_fec!E$34)</f>
        <v>0</v>
      </c>
      <c r="F230" s="131">
        <f>IF(F$34=0,0,F$34/NFM_fec!F$34)</f>
        <v>0</v>
      </c>
      <c r="G230" s="131">
        <f>IF(G$34=0,0,G$34/NFM_fec!G$34)</f>
        <v>0</v>
      </c>
      <c r="H230" s="131">
        <f>IF(H$34=0,0,H$34/NFM_fec!H$34)</f>
        <v>0</v>
      </c>
      <c r="I230" s="131">
        <f>IF(I$34=0,0,I$34/NFM_fec!I$34)</f>
        <v>0</v>
      </c>
      <c r="J230" s="131">
        <f>IF(J$34=0,0,J$34/NFM_fec!J$34)</f>
        <v>0</v>
      </c>
      <c r="K230" s="131">
        <f>IF(K$34=0,0,K$34/NFM_fec!K$34)</f>
        <v>0</v>
      </c>
      <c r="L230" s="131">
        <f>IF(L$34=0,0,L$34/NFM_fec!L$34)</f>
        <v>0</v>
      </c>
      <c r="M230" s="131">
        <f>IF(M$34=0,0,M$34/NFM_fec!M$34)</f>
        <v>0</v>
      </c>
      <c r="N230" s="131">
        <f>IF(N$34=0,0,N$34/NFM_fec!N$34)</f>
        <v>0</v>
      </c>
      <c r="O230" s="131">
        <f>IF(O$34=0,0,O$34/NFM_fec!O$34)</f>
        <v>0</v>
      </c>
      <c r="P230" s="131">
        <f>IF(P$34=0,0,P$34/NFM_fec!P$34)</f>
        <v>0</v>
      </c>
      <c r="Q230" s="131">
        <f>IF(Q$34=0,0,Q$34/NFM_fec!Q$34)</f>
        <v>0</v>
      </c>
    </row>
    <row r="231" spans="1:17" x14ac:dyDescent="0.25">
      <c r="A231" s="76" t="s">
        <v>82</v>
      </c>
      <c r="B231" s="130">
        <f>IF(B$35=0,0,B$35/NFM_fec!B$35)</f>
        <v>0</v>
      </c>
      <c r="C231" s="130">
        <f>IF(C$35=0,0,C$35/NFM_fec!C$35)</f>
        <v>0</v>
      </c>
      <c r="D231" s="130">
        <f>IF(D$35=0,0,D$35/NFM_fec!D$35)</f>
        <v>0</v>
      </c>
      <c r="E231" s="130">
        <f>IF(E$35=0,0,E$35/NFM_fec!E$35)</f>
        <v>0</v>
      </c>
      <c r="F231" s="130">
        <f>IF(F$35=0,0,F$35/NFM_fec!F$35)</f>
        <v>0</v>
      </c>
      <c r="G231" s="130">
        <f>IF(G$35=0,0,G$35/NFM_fec!G$35)</f>
        <v>0</v>
      </c>
      <c r="H231" s="130">
        <f>IF(H$35=0,0,H$35/NFM_fec!H$35)</f>
        <v>0</v>
      </c>
      <c r="I231" s="130">
        <f>IF(I$35=0,0,I$35/NFM_fec!I$35)</f>
        <v>0</v>
      </c>
      <c r="J231" s="130">
        <f>IF(J$35=0,0,J$35/NFM_fec!J$35)</f>
        <v>0</v>
      </c>
      <c r="K231" s="130">
        <f>IF(K$35=0,0,K$35/NFM_fec!K$35)</f>
        <v>0</v>
      </c>
      <c r="L231" s="130">
        <f>IF(L$35=0,0,L$35/NFM_fec!L$35)</f>
        <v>0</v>
      </c>
      <c r="M231" s="130">
        <f>IF(M$35=0,0,M$35/NFM_fec!M$35)</f>
        <v>0</v>
      </c>
      <c r="N231" s="130">
        <f>IF(N$35=0,0,N$35/NFM_fec!N$35)</f>
        <v>0</v>
      </c>
      <c r="O231" s="130">
        <f>IF(O$35=0,0,O$35/NFM_fec!O$35)</f>
        <v>0</v>
      </c>
      <c r="P231" s="130">
        <f>IF(P$35=0,0,P$35/NFM_fec!P$35)</f>
        <v>0</v>
      </c>
      <c r="Q231" s="130">
        <f>IF(Q$35=0,0,Q$35/NFM_fec!Q$35)</f>
        <v>0</v>
      </c>
    </row>
    <row r="232" spans="1:17" x14ac:dyDescent="0.25">
      <c r="A232" s="76" t="s">
        <v>81</v>
      </c>
      <c r="B232" s="130">
        <f>IF(B$36=0,0,B$36/NFM_fec!B$36)</f>
        <v>0</v>
      </c>
      <c r="C232" s="130">
        <f>IF(C$36=0,0,C$36/NFM_fec!C$36)</f>
        <v>0</v>
      </c>
      <c r="D232" s="130">
        <f>IF(D$36=0,0,D$36/NFM_fec!D$36)</f>
        <v>0</v>
      </c>
      <c r="E232" s="130">
        <f>IF(E$36=0,0,E$36/NFM_fec!E$36)</f>
        <v>0</v>
      </c>
      <c r="F232" s="130">
        <f>IF(F$36=0,0,F$36/NFM_fec!F$36)</f>
        <v>0</v>
      </c>
      <c r="G232" s="130">
        <f>IF(G$36=0,0,G$36/NFM_fec!G$36)</f>
        <v>0</v>
      </c>
      <c r="H232" s="130">
        <f>IF(H$36=0,0,H$36/NFM_fec!H$36)</f>
        <v>0</v>
      </c>
      <c r="I232" s="130">
        <f>IF(I$36=0,0,I$36/NFM_fec!I$36)</f>
        <v>0</v>
      </c>
      <c r="J232" s="130">
        <f>IF(J$36=0,0,J$36/NFM_fec!J$36)</f>
        <v>0</v>
      </c>
      <c r="K232" s="130">
        <f>IF(K$36=0,0,K$36/NFM_fec!K$36)</f>
        <v>0</v>
      </c>
      <c r="L232" s="130">
        <f>IF(L$36=0,0,L$36/NFM_fec!L$36)</f>
        <v>0</v>
      </c>
      <c r="M232" s="130">
        <f>IF(M$36=0,0,M$36/NFM_fec!M$36)</f>
        <v>0</v>
      </c>
      <c r="N232" s="130">
        <f>IF(N$36=0,0,N$36/NFM_fec!N$36)</f>
        <v>0</v>
      </c>
      <c r="O232" s="130">
        <f>IF(O$36=0,0,O$36/NFM_fec!O$36)</f>
        <v>0</v>
      </c>
      <c r="P232" s="130">
        <f>IF(P$36=0,0,P$36/NFM_fec!P$36)</f>
        <v>0</v>
      </c>
      <c r="Q232" s="130">
        <f>IF(Q$36=0,0,Q$36/NFM_fec!Q$36)</f>
        <v>0</v>
      </c>
    </row>
    <row r="233" spans="1:17" x14ac:dyDescent="0.25">
      <c r="A233" s="76" t="s">
        <v>80</v>
      </c>
      <c r="B233" s="130">
        <f>IF(B$37=0,0,B$37/NFM_fec!B$37)</f>
        <v>0</v>
      </c>
      <c r="C233" s="130">
        <f>IF(C$37=0,0,C$37/NFM_fec!C$37)</f>
        <v>0</v>
      </c>
      <c r="D233" s="130">
        <f>IF(D$37=0,0,D$37/NFM_fec!D$37)</f>
        <v>0</v>
      </c>
      <c r="E233" s="130">
        <f>IF(E$37=0,0,E$37/NFM_fec!E$37)</f>
        <v>0</v>
      </c>
      <c r="F233" s="130">
        <f>IF(F$37=0,0,F$37/NFM_fec!F$37)</f>
        <v>0</v>
      </c>
      <c r="G233" s="130">
        <f>IF(G$37=0,0,G$37/NFM_fec!G$37)</f>
        <v>0</v>
      </c>
      <c r="H233" s="130">
        <f>IF(H$37=0,0,H$37/NFM_fec!H$37)</f>
        <v>0</v>
      </c>
      <c r="I233" s="130">
        <f>IF(I$37=0,0,I$37/NFM_fec!I$37)</f>
        <v>0</v>
      </c>
      <c r="J233" s="130">
        <f>IF(J$37=0,0,J$37/NFM_fec!J$37)</f>
        <v>0</v>
      </c>
      <c r="K233" s="130">
        <f>IF(K$37=0,0,K$37/NFM_fec!K$37)</f>
        <v>0</v>
      </c>
      <c r="L233" s="130">
        <f>IF(L$37=0,0,L$37/NFM_fec!L$37)</f>
        <v>0</v>
      </c>
      <c r="M233" s="130">
        <f>IF(M$37=0,0,M$37/NFM_fec!M$37)</f>
        <v>0</v>
      </c>
      <c r="N233" s="130">
        <f>IF(N$37=0,0,N$37/NFM_fec!N$37)</f>
        <v>0</v>
      </c>
      <c r="O233" s="130">
        <f>IF(O$37=0,0,O$37/NFM_fec!O$37)</f>
        <v>0</v>
      </c>
      <c r="P233" s="130">
        <f>IF(P$37=0,0,P$37/NFM_fec!P$37)</f>
        <v>0</v>
      </c>
      <c r="Q233" s="130">
        <f>IF(Q$37=0,0,Q$37/NFM_fec!Q$37)</f>
        <v>0</v>
      </c>
    </row>
    <row r="234" spans="1:17" x14ac:dyDescent="0.25">
      <c r="A234" s="129" t="s">
        <v>79</v>
      </c>
      <c r="B234" s="128">
        <f>IF(B$38=0,0,B$38/NFM_fec!B$38)</f>
        <v>1.3251222000000002</v>
      </c>
      <c r="C234" s="128">
        <f>IF(C$38=0,0,C$38/NFM_fec!C$38)</f>
        <v>1.3251222</v>
      </c>
      <c r="D234" s="128">
        <f>IF(D$38=0,0,D$38/NFM_fec!D$38)</f>
        <v>1.3251222</v>
      </c>
      <c r="E234" s="128">
        <f>IF(E$38=0,0,E$38/NFM_fec!E$38)</f>
        <v>1.3251222</v>
      </c>
      <c r="F234" s="128">
        <f>IF(F$38=0,0,F$38/NFM_fec!F$38)</f>
        <v>1.3251222</v>
      </c>
      <c r="G234" s="128">
        <f>IF(G$38=0,0,G$38/NFM_fec!G$38)</f>
        <v>1.3251222</v>
      </c>
      <c r="H234" s="128">
        <f>IF(H$38=0,0,H$38/NFM_fec!H$38)</f>
        <v>1.3251222000000002</v>
      </c>
      <c r="I234" s="128">
        <f>IF(I$38=0,0,I$38/NFM_fec!I$38)</f>
        <v>1.3251222</v>
      </c>
      <c r="J234" s="128">
        <f>IF(J$38=0,0,J$38/NFM_fec!J$38)</f>
        <v>1.3251222000000002</v>
      </c>
      <c r="K234" s="128">
        <f>IF(K$38=0,0,K$38/NFM_fec!K$38)</f>
        <v>1.3251222000000002</v>
      </c>
      <c r="L234" s="128">
        <f>IF(L$38=0,0,L$38/NFM_fec!L$38)</f>
        <v>1.3251222</v>
      </c>
      <c r="M234" s="128">
        <f>IF(M$38=0,0,M$38/NFM_fec!M$38)</f>
        <v>1.3251222</v>
      </c>
      <c r="N234" s="128">
        <f>IF(N$38=0,0,N$38/NFM_fec!N$38)</f>
        <v>1.3251222</v>
      </c>
      <c r="O234" s="128">
        <f>IF(O$38=0,0,O$38/NFM_fec!O$38)</f>
        <v>0</v>
      </c>
      <c r="P234" s="128">
        <f>IF(P$38=0,0,P$38/NFM_fec!P$38)</f>
        <v>0</v>
      </c>
      <c r="Q234" s="128">
        <f>IF(Q$38=0,0,Q$38/NFM_fec!Q$38)</f>
        <v>0</v>
      </c>
    </row>
    <row r="235" spans="1:17" x14ac:dyDescent="0.25">
      <c r="A235" s="127" t="s">
        <v>150</v>
      </c>
      <c r="B235" s="126">
        <f>IF(B$43=0,0,B$43/NFM_fec!B$43)</f>
        <v>0</v>
      </c>
      <c r="C235" s="126">
        <f>IF(C$43=0,0,C$43/NFM_fec!C$43)</f>
        <v>0</v>
      </c>
      <c r="D235" s="126">
        <f>IF(D$43=0,0,D$43/NFM_fec!D$43)</f>
        <v>0</v>
      </c>
      <c r="E235" s="126">
        <f>IF(E$43=0,0,E$43/NFM_fec!E$43)</f>
        <v>0</v>
      </c>
      <c r="F235" s="126">
        <f>IF(F$43=0,0,F$43/NFM_fec!F$43)</f>
        <v>0</v>
      </c>
      <c r="G235" s="126">
        <f>IF(G$43=0,0,G$43/NFM_fec!G$43)</f>
        <v>0</v>
      </c>
      <c r="H235" s="126">
        <f>IF(H$43=0,0,H$43/NFM_fec!H$43)</f>
        <v>0</v>
      </c>
      <c r="I235" s="126">
        <f>IF(I$43=0,0,I$43/NFM_fec!I$43)</f>
        <v>0</v>
      </c>
      <c r="J235" s="126">
        <f>IF(J$43=0,0,J$43/NFM_fec!J$43)</f>
        <v>0</v>
      </c>
      <c r="K235" s="126">
        <f>IF(K$43=0,0,K$43/NFM_fec!K$43)</f>
        <v>0</v>
      </c>
      <c r="L235" s="126">
        <f>IF(L$43=0,0,L$43/NFM_fec!L$43)</f>
        <v>0</v>
      </c>
      <c r="M235" s="126">
        <f>IF(M$43=0,0,M$43/NFM_fec!M$43)</f>
        <v>0</v>
      </c>
      <c r="N235" s="126">
        <f>IF(N$43=0,0,N$43/NFM_fec!N$43)</f>
        <v>0</v>
      </c>
      <c r="O235" s="126">
        <f>IF(O$43=0,0,O$43/NFM_fec!O$43)</f>
        <v>0</v>
      </c>
      <c r="P235" s="126">
        <f>IF(P$43=0,0,P$43/NFM_fec!P$43)</f>
        <v>0</v>
      </c>
      <c r="Q235" s="126">
        <f>IF(Q$43=0,0,Q$43/NFM_fec!Q$43)</f>
        <v>0</v>
      </c>
    </row>
    <row r="236" spans="1:17" x14ac:dyDescent="0.25">
      <c r="A236" s="127" t="s">
        <v>148</v>
      </c>
      <c r="B236" s="126">
        <f>IF(B$44=0,0,B$44/NFM_fec!B$44)</f>
        <v>0.55614049042690927</v>
      </c>
      <c r="C236" s="126">
        <f>IF(C$44=0,0,C$44/NFM_fec!C$44)</f>
        <v>1.0169292668541274</v>
      </c>
      <c r="D236" s="126">
        <f>IF(D$44=0,0,D$44/NFM_fec!D$44)</f>
        <v>0.30022785238548338</v>
      </c>
      <c r="E236" s="126">
        <f>IF(E$44=0,0,E$44/NFM_fec!E$44)</f>
        <v>0.4742753403661577</v>
      </c>
      <c r="F236" s="126">
        <f>IF(F$44=0,0,F$44/NFM_fec!F$44)</f>
        <v>0.39849132361614165</v>
      </c>
      <c r="G236" s="126">
        <f>IF(G$44=0,0,G$44/NFM_fec!G$44)</f>
        <v>0.29309078044120684</v>
      </c>
      <c r="H236" s="126">
        <f>IF(H$44=0,0,H$44/NFM_fec!H$44)</f>
        <v>0.32354434819065481</v>
      </c>
      <c r="I236" s="126">
        <f>IF(I$44=0,0,I$44/NFM_fec!I$44)</f>
        <v>0.28915073068715558</v>
      </c>
      <c r="J236" s="126">
        <f>IF(J$44=0,0,J$44/NFM_fec!J$44)</f>
        <v>0.22561574102712803</v>
      </c>
      <c r="K236" s="126">
        <f>IF(K$44=0,0,K$44/NFM_fec!K$44)</f>
        <v>1.7151761705447084</v>
      </c>
      <c r="L236" s="126">
        <f>IF(L$44=0,0,L$44/NFM_fec!L$44)</f>
        <v>2.0256709841738552</v>
      </c>
      <c r="M236" s="126">
        <f>IF(M$44=0,0,M$44/NFM_fec!M$44)</f>
        <v>2.3162171240743832</v>
      </c>
      <c r="N236" s="126">
        <f>IF(N$44=0,0,N$44/NFM_fec!N$44)</f>
        <v>2.036992842332197</v>
      </c>
      <c r="O236" s="126">
        <f>IF(O$44=0,0,O$44/NFM_fec!O$44)</f>
        <v>0</v>
      </c>
      <c r="P236" s="126">
        <f>IF(P$44=0,0,P$44/NFM_fec!P$44)</f>
        <v>0</v>
      </c>
      <c r="Q236" s="126">
        <f>IF(Q$44=0,0,Q$44/NFM_fec!Q$44)</f>
        <v>0</v>
      </c>
    </row>
    <row r="237" spans="1:17" x14ac:dyDescent="0.25">
      <c r="A237" s="72" t="s">
        <v>147</v>
      </c>
      <c r="B237" s="125">
        <f>IF(B$51=0,0,B$51/NFM_fec!B$51)</f>
        <v>2.3728969557473647</v>
      </c>
      <c r="C237" s="125">
        <f>IF(C$51=0,0,C$51/NFM_fec!C$51)</f>
        <v>2.4645056168661039</v>
      </c>
      <c r="D237" s="125">
        <f>IF(D$51=0,0,D$51/NFM_fec!D$51)</f>
        <v>2.2723451380773332</v>
      </c>
      <c r="E237" s="125">
        <f>IF(E$51=0,0,E$51/NFM_fec!E$51)</f>
        <v>2.2983169491948177</v>
      </c>
      <c r="F237" s="125">
        <f>IF(F$51=0,0,F$51/NFM_fec!F$51)</f>
        <v>2.2681075300091922</v>
      </c>
      <c r="G237" s="125">
        <f>IF(G$51=0,0,G$51/NFM_fec!G$51)</f>
        <v>2.2390892532605413</v>
      </c>
      <c r="H237" s="125">
        <f>IF(H$51=0,0,H$51/NFM_fec!H$51)</f>
        <v>2.2702318967169499</v>
      </c>
      <c r="I237" s="125">
        <f>IF(I$51=0,0,I$51/NFM_fec!I$51)</f>
        <v>2.2422742988665414</v>
      </c>
      <c r="J237" s="125">
        <f>IF(J$51=0,0,J$51/NFM_fec!J$51)</f>
        <v>2.0313090783993912</v>
      </c>
      <c r="K237" s="125">
        <f>IF(K$51=0,0,K$51/NFM_fec!K$51)</f>
        <v>2.5133508773934965</v>
      </c>
      <c r="L237" s="125">
        <f>IF(L$51=0,0,L$51/NFM_fec!L$51)</f>
        <v>2.4470073569896655</v>
      </c>
      <c r="M237" s="125">
        <f>IF(M$51=0,0,M$51/NFM_fec!M$51)</f>
        <v>2.5228277254531677</v>
      </c>
      <c r="N237" s="125">
        <f>IF(N$51=0,0,N$51/NFM_fec!N$51)</f>
        <v>2.4305849669016224</v>
      </c>
      <c r="O237" s="125">
        <f>IF(O$51=0,0,O$51/NFM_fec!O$51)</f>
        <v>0</v>
      </c>
      <c r="P237" s="125">
        <f>IF(P$51=0,0,P$51/NFM_fec!P$51)</f>
        <v>0</v>
      </c>
      <c r="Q237" s="125">
        <f>IF(Q$51=0,0,Q$51/NFM_fec!Q$51)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>IF(B$70=0,0,B$70/NFM_fec!B$70)</f>
        <v>1.2782834032649</v>
      </c>
      <c r="C239" s="133">
        <f>IF(C$70=0,0,C$70/NFM_fec!C$70)</f>
        <v>1.5104726974293745</v>
      </c>
      <c r="D239" s="133">
        <f>IF(D$70=0,0,D$70/NFM_fec!D$70)</f>
        <v>1.126621338434739</v>
      </c>
      <c r="E239" s="133">
        <f>IF(E$70=0,0,E$70/NFM_fec!E$70)</f>
        <v>1.215162013467052</v>
      </c>
      <c r="F239" s="133">
        <f>IF(F$70=0,0,F$70/NFM_fec!F$70)</f>
        <v>1.1701058700261839</v>
      </c>
      <c r="G239" s="133">
        <f>IF(G$70=0,0,G$70/NFM_fec!G$70)</f>
        <v>1.1144621162845603</v>
      </c>
      <c r="H239" s="133">
        <f>IF(H$70=0,0,H$70/NFM_fec!H$70)</f>
        <v>1.1385846359398788</v>
      </c>
      <c r="I239" s="133">
        <f>IF(I$70=0,0,I$70/NFM_fec!I$70)</f>
        <v>1.1131603651143729</v>
      </c>
      <c r="J239" s="133">
        <f>IF(J$70=0,0,J$70/NFM_fec!J$70)</f>
        <v>1.0518874623890921</v>
      </c>
      <c r="K239" s="133">
        <f>IF(K$70=0,0,K$70/NFM_fec!K$70)</f>
        <v>1.8293532521874576</v>
      </c>
      <c r="L239" s="133">
        <f>IF(L$70=0,0,L$70/NFM_fec!L$70)</f>
        <v>1.9447986275842455</v>
      </c>
      <c r="M239" s="133">
        <f>IF(M$70=0,0,M$70/NFM_fec!M$70)</f>
        <v>2.0948225636053968</v>
      </c>
      <c r="N239" s="133">
        <f>IF(N$70=0,0,N$70/NFM_fec!N$70)</f>
        <v>1.9389683050615762</v>
      </c>
      <c r="O239" s="133">
        <f>IF(O$70=0,0,O$70/NFM_fec!O$70)</f>
        <v>1.7399583818555586</v>
      </c>
      <c r="P239" s="133">
        <f>IF(P$70=0,0,P$70/NFM_fec!P$70)</f>
        <v>1.7020483331353295</v>
      </c>
      <c r="Q239" s="133">
        <f>IF(Q$70=0,0,Q$70/NFM_fec!Q$70)</f>
        <v>1.6965300412341677</v>
      </c>
    </row>
    <row r="240" spans="1:17" x14ac:dyDescent="0.25">
      <c r="A240" s="132" t="s">
        <v>83</v>
      </c>
      <c r="B240" s="131">
        <f>IF(B$71=0,0,B$71/NFM_fec!B$71)</f>
        <v>0</v>
      </c>
      <c r="C240" s="131">
        <f>IF(C$71=0,0,C$71/NFM_fec!C$71)</f>
        <v>0</v>
      </c>
      <c r="D240" s="131">
        <f>IF(D$71=0,0,D$71/NFM_fec!D$71)</f>
        <v>0</v>
      </c>
      <c r="E240" s="131">
        <f>IF(E$71=0,0,E$71/NFM_fec!E$71)</f>
        <v>0</v>
      </c>
      <c r="F240" s="131">
        <f>IF(F$71=0,0,F$71/NFM_fec!F$71)</f>
        <v>0</v>
      </c>
      <c r="G240" s="131">
        <f>IF(G$71=0,0,G$71/NFM_fec!G$71)</f>
        <v>0</v>
      </c>
      <c r="H240" s="131">
        <f>IF(H$71=0,0,H$71/NFM_fec!H$71)</f>
        <v>0</v>
      </c>
      <c r="I240" s="131">
        <f>IF(I$71=0,0,I$71/NFM_fec!I$71)</f>
        <v>0</v>
      </c>
      <c r="J240" s="131">
        <f>IF(J$71=0,0,J$71/NFM_fec!J$71)</f>
        <v>0</v>
      </c>
      <c r="K240" s="131">
        <f>IF(K$71=0,0,K$71/NFM_fec!K$71)</f>
        <v>0</v>
      </c>
      <c r="L240" s="131">
        <f>IF(L$71=0,0,L$71/NFM_fec!L$71)</f>
        <v>0</v>
      </c>
      <c r="M240" s="131">
        <f>IF(M$71=0,0,M$71/NFM_fec!M$71)</f>
        <v>0</v>
      </c>
      <c r="N240" s="131">
        <f>IF(N$71=0,0,N$71/NFM_fec!N$71)</f>
        <v>0</v>
      </c>
      <c r="O240" s="131">
        <f>IF(O$71=0,0,O$71/NFM_fec!O$71)</f>
        <v>0</v>
      </c>
      <c r="P240" s="131">
        <f>IF(P$71=0,0,P$71/NFM_fec!P$71)</f>
        <v>0</v>
      </c>
      <c r="Q240" s="131">
        <f>IF(Q$71=0,0,Q$71/NFM_fec!Q$71)</f>
        <v>0</v>
      </c>
    </row>
    <row r="241" spans="1:17" x14ac:dyDescent="0.25">
      <c r="A241" s="76" t="s">
        <v>82</v>
      </c>
      <c r="B241" s="130">
        <f>IF(B$72=0,0,B$72/NFM_fec!B$72)</f>
        <v>0</v>
      </c>
      <c r="C241" s="130">
        <f>IF(C$72=0,0,C$72/NFM_fec!C$72)</f>
        <v>0</v>
      </c>
      <c r="D241" s="130">
        <f>IF(D$72=0,0,D$72/NFM_fec!D$72)</f>
        <v>0</v>
      </c>
      <c r="E241" s="130">
        <f>IF(E$72=0,0,E$72/NFM_fec!E$72)</f>
        <v>0</v>
      </c>
      <c r="F241" s="130">
        <f>IF(F$72=0,0,F$72/NFM_fec!F$72)</f>
        <v>0</v>
      </c>
      <c r="G241" s="130">
        <f>IF(G$72=0,0,G$72/NFM_fec!G$72)</f>
        <v>0</v>
      </c>
      <c r="H241" s="130">
        <f>IF(H$72=0,0,H$72/NFM_fec!H$72)</f>
        <v>0</v>
      </c>
      <c r="I241" s="130">
        <f>IF(I$72=0,0,I$72/NFM_fec!I$72)</f>
        <v>0</v>
      </c>
      <c r="J241" s="130">
        <f>IF(J$72=0,0,J$72/NFM_fec!J$72)</f>
        <v>0</v>
      </c>
      <c r="K241" s="130">
        <f>IF(K$72=0,0,K$72/NFM_fec!K$72)</f>
        <v>0</v>
      </c>
      <c r="L241" s="130">
        <f>IF(L$72=0,0,L$72/NFM_fec!L$72)</f>
        <v>0</v>
      </c>
      <c r="M241" s="130">
        <f>IF(M$72=0,0,M$72/NFM_fec!M$72)</f>
        <v>0</v>
      </c>
      <c r="N241" s="130">
        <f>IF(N$72=0,0,N$72/NFM_fec!N$72)</f>
        <v>0</v>
      </c>
      <c r="O241" s="130">
        <f>IF(O$72=0,0,O$72/NFM_fec!O$72)</f>
        <v>0</v>
      </c>
      <c r="P241" s="130">
        <f>IF(P$72=0,0,P$72/NFM_fec!P$72)</f>
        <v>0</v>
      </c>
      <c r="Q241" s="130">
        <f>IF(Q$72=0,0,Q$72/NFM_fec!Q$72)</f>
        <v>0</v>
      </c>
    </row>
    <row r="242" spans="1:17" x14ac:dyDescent="0.25">
      <c r="A242" s="76" t="s">
        <v>81</v>
      </c>
      <c r="B242" s="130">
        <f>IF(B$73=0,0,B$73/NFM_fec!B$73)</f>
        <v>0</v>
      </c>
      <c r="C242" s="130">
        <f>IF(C$73=0,0,C$73/NFM_fec!C$73)</f>
        <v>0</v>
      </c>
      <c r="D242" s="130">
        <f>IF(D$73=0,0,D$73/NFM_fec!D$73)</f>
        <v>0</v>
      </c>
      <c r="E242" s="130">
        <f>IF(E$73=0,0,E$73/NFM_fec!E$73)</f>
        <v>0</v>
      </c>
      <c r="F242" s="130">
        <f>IF(F$73=0,0,F$73/NFM_fec!F$73)</f>
        <v>0</v>
      </c>
      <c r="G242" s="130">
        <f>IF(G$73=0,0,G$73/NFM_fec!G$73)</f>
        <v>0</v>
      </c>
      <c r="H242" s="130">
        <f>IF(H$73=0,0,H$73/NFM_fec!H$73)</f>
        <v>0</v>
      </c>
      <c r="I242" s="130">
        <f>IF(I$73=0,0,I$73/NFM_fec!I$73)</f>
        <v>0</v>
      </c>
      <c r="J242" s="130">
        <f>IF(J$73=0,0,J$73/NFM_fec!J$73)</f>
        <v>0</v>
      </c>
      <c r="K242" s="130">
        <f>IF(K$73=0,0,K$73/NFM_fec!K$73)</f>
        <v>0</v>
      </c>
      <c r="L242" s="130">
        <f>IF(L$73=0,0,L$73/NFM_fec!L$73)</f>
        <v>0</v>
      </c>
      <c r="M242" s="130">
        <f>IF(M$73=0,0,M$73/NFM_fec!M$73)</f>
        <v>0</v>
      </c>
      <c r="N242" s="130">
        <f>IF(N$73=0,0,N$73/NFM_fec!N$73)</f>
        <v>0</v>
      </c>
      <c r="O242" s="130">
        <f>IF(O$73=0,0,O$73/NFM_fec!O$73)</f>
        <v>0</v>
      </c>
      <c r="P242" s="130">
        <f>IF(P$73=0,0,P$73/NFM_fec!P$73)</f>
        <v>0</v>
      </c>
      <c r="Q242" s="130">
        <f>IF(Q$73=0,0,Q$73/NFM_fec!Q$73)</f>
        <v>0</v>
      </c>
    </row>
    <row r="243" spans="1:17" x14ac:dyDescent="0.25">
      <c r="A243" s="76" t="s">
        <v>80</v>
      </c>
      <c r="B243" s="130">
        <f>IF(B$74=0,0,B$74/NFM_fec!B$74)</f>
        <v>0</v>
      </c>
      <c r="C243" s="130">
        <f>IF(C$74=0,0,C$74/NFM_fec!C$74)</f>
        <v>0</v>
      </c>
      <c r="D243" s="130">
        <f>IF(D$74=0,0,D$74/NFM_fec!D$74)</f>
        <v>0</v>
      </c>
      <c r="E243" s="130">
        <f>IF(E$74=0,0,E$74/NFM_fec!E$74)</f>
        <v>0</v>
      </c>
      <c r="F243" s="130">
        <f>IF(F$74=0,0,F$74/NFM_fec!F$74)</f>
        <v>0</v>
      </c>
      <c r="G243" s="130">
        <f>IF(G$74=0,0,G$74/NFM_fec!G$74)</f>
        <v>0</v>
      </c>
      <c r="H243" s="130">
        <f>IF(H$74=0,0,H$74/NFM_fec!H$74)</f>
        <v>0</v>
      </c>
      <c r="I243" s="130">
        <f>IF(I$74=0,0,I$74/NFM_fec!I$74)</f>
        <v>0</v>
      </c>
      <c r="J243" s="130">
        <f>IF(J$74=0,0,J$74/NFM_fec!J$74)</f>
        <v>0</v>
      </c>
      <c r="K243" s="130">
        <f>IF(K$74=0,0,K$74/NFM_fec!K$74)</f>
        <v>0</v>
      </c>
      <c r="L243" s="130">
        <f>IF(L$74=0,0,L$74/NFM_fec!L$74)</f>
        <v>0</v>
      </c>
      <c r="M243" s="130">
        <f>IF(M$74=0,0,M$74/NFM_fec!M$74)</f>
        <v>0</v>
      </c>
      <c r="N243" s="130">
        <f>IF(N$74=0,0,N$74/NFM_fec!N$74)</f>
        <v>0</v>
      </c>
      <c r="O243" s="130">
        <f>IF(O$74=0,0,O$74/NFM_fec!O$74)</f>
        <v>0</v>
      </c>
      <c r="P243" s="130">
        <f>IF(P$74=0,0,P$74/NFM_fec!P$74)</f>
        <v>0</v>
      </c>
      <c r="Q243" s="130">
        <f>IF(Q$74=0,0,Q$74/NFM_fec!Q$74)</f>
        <v>0</v>
      </c>
    </row>
    <row r="244" spans="1:17" x14ac:dyDescent="0.25">
      <c r="A244" s="129" t="s">
        <v>79</v>
      </c>
      <c r="B244" s="128">
        <f>IF(B$75=0,0,B$75/NFM_fec!B$75)</f>
        <v>1.3251222000000002</v>
      </c>
      <c r="C244" s="128">
        <f>IF(C$75=0,0,C$75/NFM_fec!C$75)</f>
        <v>1.3251222</v>
      </c>
      <c r="D244" s="128">
        <f>IF(D$75=0,0,D$75/NFM_fec!D$75)</f>
        <v>1.3251222000000002</v>
      </c>
      <c r="E244" s="128">
        <f>IF(E$75=0,0,E$75/NFM_fec!E$75)</f>
        <v>1.3251222</v>
      </c>
      <c r="F244" s="128">
        <f>IF(F$75=0,0,F$75/NFM_fec!F$75)</f>
        <v>1.3251222000000002</v>
      </c>
      <c r="G244" s="128">
        <f>IF(G$75=0,0,G$75/NFM_fec!G$75)</f>
        <v>1.3251221999999998</v>
      </c>
      <c r="H244" s="128">
        <f>IF(H$75=0,0,H$75/NFM_fec!H$75)</f>
        <v>1.3251222000000002</v>
      </c>
      <c r="I244" s="128">
        <f>IF(I$75=0,0,I$75/NFM_fec!I$75)</f>
        <v>1.3251222</v>
      </c>
      <c r="J244" s="128">
        <f>IF(J$75=0,0,J$75/NFM_fec!J$75)</f>
        <v>1.3251222000000002</v>
      </c>
      <c r="K244" s="128">
        <f>IF(K$75=0,0,K$75/NFM_fec!K$75)</f>
        <v>1.3251221999999998</v>
      </c>
      <c r="L244" s="128">
        <f>IF(L$75=0,0,L$75/NFM_fec!L$75)</f>
        <v>1.3251222000000002</v>
      </c>
      <c r="M244" s="128">
        <f>IF(M$75=0,0,M$75/NFM_fec!M$75)</f>
        <v>1.3251222</v>
      </c>
      <c r="N244" s="128">
        <f>IF(N$75=0,0,N$75/NFM_fec!N$75)</f>
        <v>1.3251222000000002</v>
      </c>
      <c r="O244" s="128">
        <f>IF(O$75=0,0,O$75/NFM_fec!O$75)</f>
        <v>1.3251221999999998</v>
      </c>
      <c r="P244" s="128">
        <f>IF(P$75=0,0,P$75/NFM_fec!P$75)</f>
        <v>1.3251222000000002</v>
      </c>
      <c r="Q244" s="128">
        <f>IF(Q$75=0,0,Q$75/NFM_fec!Q$75)</f>
        <v>1.3251222</v>
      </c>
    </row>
    <row r="245" spans="1:17" x14ac:dyDescent="0.25">
      <c r="A245" s="127" t="s">
        <v>149</v>
      </c>
      <c r="B245" s="126">
        <f>IF(B$80=0,0,B$80/NFM_fec!B$80)</f>
        <v>1.5291840366543648</v>
      </c>
      <c r="C245" s="126">
        <f>IF(C$80=0,0,C$80/NFM_fec!C$80)</f>
        <v>1.5153363608935599</v>
      </c>
      <c r="D245" s="126">
        <f>IF(D$80=0,0,D$80/NFM_fec!D$80)</f>
        <v>1.5232475430120245</v>
      </c>
      <c r="E245" s="126">
        <f>IF(E$80=0,0,E$80/NFM_fec!E$80)</f>
        <v>1.539648358948364</v>
      </c>
      <c r="F245" s="126">
        <f>IF(F$80=0,0,F$80/NFM_fec!F$80)</f>
        <v>1.5393055060221832</v>
      </c>
      <c r="G245" s="126">
        <f>IF(G$80=0,0,G$80/NFM_fec!G$80)</f>
        <v>1.5354168564261852</v>
      </c>
      <c r="H245" s="126">
        <f>IF(H$80=0,0,H$80/NFM_fec!H$80)</f>
        <v>1.5308434734230956</v>
      </c>
      <c r="I245" s="126">
        <f>IF(I$80=0,0,I$80/NFM_fec!I$80)</f>
        <v>1.5266314208016374</v>
      </c>
      <c r="J245" s="126">
        <f>IF(J$80=0,0,J$80/NFM_fec!J$80)</f>
        <v>1.5197677178702</v>
      </c>
      <c r="K245" s="126">
        <f>IF(K$80=0,0,K$80/NFM_fec!K$80)</f>
        <v>1.4986112282055688</v>
      </c>
      <c r="L245" s="126">
        <f>IF(L$80=0,0,L$80/NFM_fec!L$80)</f>
        <v>1.5144867889665097</v>
      </c>
      <c r="M245" s="126">
        <f>IF(M$80=0,0,M$80/NFM_fec!M$80)</f>
        <v>1.4915059755136781</v>
      </c>
      <c r="N245" s="126">
        <f>IF(N$80=0,0,N$80/NFM_fec!N$80)</f>
        <v>1.4927830360599268</v>
      </c>
      <c r="O245" s="126">
        <f>IF(O$80=0,0,O$80/NFM_fec!O$80)</f>
        <v>1.4839781618166874</v>
      </c>
      <c r="P245" s="126">
        <f>IF(P$80=0,0,P$80/NFM_fec!P$80)</f>
        <v>1.4827645699409493</v>
      </c>
      <c r="Q245" s="126">
        <f>IF(Q$80=0,0,Q$80/NFM_fec!Q$80)</f>
        <v>1.4872907187046018</v>
      </c>
    </row>
    <row r="246" spans="1:17" x14ac:dyDescent="0.25">
      <c r="A246" s="127" t="s">
        <v>148</v>
      </c>
      <c r="B246" s="126">
        <f>IF(B$87=0,0,B$87/NFM_fec!B$87)</f>
        <v>0.55614049042690927</v>
      </c>
      <c r="C246" s="126">
        <f>IF(C$87=0,0,C$87/NFM_fec!C$87)</f>
        <v>1.0169292668541274</v>
      </c>
      <c r="D246" s="126">
        <f>IF(D$87=0,0,D$87/NFM_fec!D$87)</f>
        <v>0.3002278523854835</v>
      </c>
      <c r="E246" s="126">
        <f>IF(E$87=0,0,E$87/NFM_fec!E$87)</f>
        <v>0.47427534036615787</v>
      </c>
      <c r="F246" s="126">
        <f>IF(F$87=0,0,F$87/NFM_fec!F$87)</f>
        <v>0.39849132361614165</v>
      </c>
      <c r="G246" s="126">
        <f>IF(G$87=0,0,G$87/NFM_fec!G$87)</f>
        <v>0.29309078044120684</v>
      </c>
      <c r="H246" s="126">
        <f>IF(H$87=0,0,H$87/NFM_fec!H$87)</f>
        <v>0.32354434819065486</v>
      </c>
      <c r="I246" s="126">
        <f>IF(I$87=0,0,I$87/NFM_fec!I$87)</f>
        <v>0.28915073068715563</v>
      </c>
      <c r="J246" s="126">
        <f>IF(J$87=0,0,J$87/NFM_fec!J$87)</f>
        <v>0.22561574102712798</v>
      </c>
      <c r="K246" s="126">
        <f>IF(K$87=0,0,K$87/NFM_fec!K$87)</f>
        <v>1.7151761705447086</v>
      </c>
      <c r="L246" s="126">
        <f>IF(L$87=0,0,L$87/NFM_fec!L$87)</f>
        <v>2.0256709841738552</v>
      </c>
      <c r="M246" s="126">
        <f>IF(M$87=0,0,M$87/NFM_fec!M$87)</f>
        <v>2.3162171240743836</v>
      </c>
      <c r="N246" s="126">
        <f>IF(N$87=0,0,N$87/NFM_fec!N$87)</f>
        <v>2.0369928423321966</v>
      </c>
      <c r="O246" s="126">
        <f>IF(O$87=0,0,O$87/NFM_fec!O$87)</f>
        <v>1.6738308004753661</v>
      </c>
      <c r="P246" s="126">
        <f>IF(P$87=0,0,P$87/NFM_fec!P$87)</f>
        <v>1.5906456727991138</v>
      </c>
      <c r="Q246" s="126">
        <f>IF(Q$87=0,0,Q$87/NFM_fec!Q$87)</f>
        <v>1.5522957189007953</v>
      </c>
    </row>
    <row r="247" spans="1:17" x14ac:dyDescent="0.25">
      <c r="A247" s="72" t="s">
        <v>147</v>
      </c>
      <c r="B247" s="125">
        <f>IF(B$94=0,0,B$94/NFM_fec!B$94)</f>
        <v>2.5708052344046521</v>
      </c>
      <c r="C247" s="125">
        <f>IF(C$94=0,0,C$94/NFM_fec!C$94)</f>
        <v>2.6704826269053141</v>
      </c>
      <c r="D247" s="125">
        <f>IF(D$94=0,0,D$94/NFM_fec!D$94)</f>
        <v>2.433411121968847</v>
      </c>
      <c r="E247" s="125">
        <f>IF(E$94=0,0,E$94/NFM_fec!E$94)</f>
        <v>2.4484863757534732</v>
      </c>
      <c r="F247" s="125">
        <f>IF(F$94=0,0,F$94/NFM_fec!F$94)</f>
        <v>2.4054591620229875</v>
      </c>
      <c r="G247" s="125">
        <f>IF(G$94=0,0,G$94/NFM_fec!G$94)</f>
        <v>2.3802183464115125</v>
      </c>
      <c r="H247" s="125">
        <f>IF(H$94=0,0,H$94/NFM_fec!H$94)</f>
        <v>2.4293297389261581</v>
      </c>
      <c r="I247" s="125">
        <f>IF(I$94=0,0,I$94/NFM_fec!I$94)</f>
        <v>2.3931235137795324</v>
      </c>
      <c r="J247" s="125">
        <f>IF(J$94=0,0,J$94/NFM_fec!J$94)</f>
        <v>2.2630405115700087</v>
      </c>
      <c r="K247" s="125">
        <f>IF(K$94=0,0,K$94/NFM_fec!K$94)</f>
        <v>2.6733161114449224</v>
      </c>
      <c r="L247" s="125">
        <f>IF(L$94=0,0,L$94/NFM_fec!L$94)</f>
        <v>2.5319549331005384</v>
      </c>
      <c r="M247" s="125">
        <f>IF(M$94=0,0,M$94/NFM_fec!M$94)</f>
        <v>2.6277805267052265</v>
      </c>
      <c r="N247" s="125">
        <f>IF(N$94=0,0,N$94/NFM_fec!N$94)</f>
        <v>2.5102346282390493</v>
      </c>
      <c r="O247" s="125">
        <f>IF(O$94=0,0,O$94/NFM_fec!O$94)</f>
        <v>2.3860755706125394</v>
      </c>
      <c r="P247" s="125">
        <f>IF(P$94=0,0,P$94/NFM_fec!P$94)</f>
        <v>2.3899688015216944</v>
      </c>
      <c r="Q247" s="125">
        <f>IF(Q$94=0,0,Q$94/NFM_fec!Q$94)</f>
        <v>2.4374989682969206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167</v>
      </c>
      <c r="B249" s="133">
        <f>IF(B$112=0,0,(B$112-B$154)/NFM_fec!B$112)</f>
        <v>1.3020410752456466</v>
      </c>
      <c r="C249" s="133">
        <f>IF(C$112=0,0,(C$112-C$154)/NFM_fec!C$112)</f>
        <v>1.4324127201066097</v>
      </c>
      <c r="D249" s="133">
        <f>IF(D$112=0,0,(D$112-D$154)/NFM_fec!D$112)</f>
        <v>1.2088241257023951</v>
      </c>
      <c r="E249" s="133">
        <f>IF(E$112=0,0,(E$112-E$154)/NFM_fec!E$112)</f>
        <v>1.2681389742632521</v>
      </c>
      <c r="F249" s="133">
        <f>IF(F$112=0,0,(F$112-F$154)/NFM_fec!F$112)</f>
        <v>1.240813260381008</v>
      </c>
      <c r="G249" s="133">
        <f>IF(G$112=0,0,(G$112-G$154)/NFM_fec!G$112)</f>
        <v>1.20620099724345</v>
      </c>
      <c r="H249" s="133">
        <f>IF(H$112=0,0,(H$112-H$154)/NFM_fec!H$112)</f>
        <v>1.218793026648987</v>
      </c>
      <c r="I249" s="133">
        <f>IF(I$112=0,0,(I$112-I$154)/NFM_fec!I$112)</f>
        <v>1.2017326525996834</v>
      </c>
      <c r="J249" s="133">
        <f>IF(J$112=0,0,(J$112-J$154)/NFM_fec!J$112)</f>
        <v>1.1607433089945556</v>
      </c>
      <c r="K249" s="133">
        <f>IF(K$112=0,0,(K$112-K$154)/NFM_fec!K$112)</f>
        <v>1.6104143919143126</v>
      </c>
      <c r="L249" s="133">
        <f>IF(L$112=0,0,(L$112-L$154)/NFM_fec!L$112)</f>
        <v>1.6831020398240386</v>
      </c>
      <c r="M249" s="133">
        <f>IF(M$112=0,0,(M$112-M$154)/NFM_fec!M$112)</f>
        <v>1.7712646302057431</v>
      </c>
      <c r="N249" s="133">
        <f>IF(N$112=0,0,(N$112-N$154)/NFM_fec!N$112)</f>
        <v>1.669348275998352</v>
      </c>
      <c r="O249" s="133">
        <f>IF(O$112=0,0,(O$112-O$154)/NFM_fec!O$112)</f>
        <v>1.5476130724923367</v>
      </c>
      <c r="P249" s="133">
        <f>IF(P$112=0,0,(P$112-P$154)/NFM_fec!P$112)</f>
        <v>1.5248264012142876</v>
      </c>
      <c r="Q249" s="133">
        <f>IF(Q$112=0,0,(Q$112-Q$154)/NFM_fec!Q$112)</f>
        <v>1.5242251450384188</v>
      </c>
    </row>
    <row r="250" spans="1:17" x14ac:dyDescent="0.25">
      <c r="A250" s="132" t="s">
        <v>83</v>
      </c>
      <c r="B250" s="131">
        <f>IF(B$113=0,0,B$113/NFM_fec!B$113)</f>
        <v>0</v>
      </c>
      <c r="C250" s="131">
        <f>IF(C$113=0,0,C$113/NFM_fec!C$113)</f>
        <v>0</v>
      </c>
      <c r="D250" s="131">
        <f>IF(D$113=0,0,D$113/NFM_fec!D$113)</f>
        <v>0</v>
      </c>
      <c r="E250" s="131">
        <f>IF(E$113=0,0,E$113/NFM_fec!E$113)</f>
        <v>0</v>
      </c>
      <c r="F250" s="131">
        <f>IF(F$113=0,0,F$113/NFM_fec!F$113)</f>
        <v>0</v>
      </c>
      <c r="G250" s="131">
        <f>IF(G$113=0,0,G$113/NFM_fec!G$113)</f>
        <v>0</v>
      </c>
      <c r="H250" s="131">
        <f>IF(H$113=0,0,H$113/NFM_fec!H$113)</f>
        <v>0</v>
      </c>
      <c r="I250" s="131">
        <f>IF(I$113=0,0,I$113/NFM_fec!I$113)</f>
        <v>0</v>
      </c>
      <c r="J250" s="131">
        <f>IF(J$113=0,0,J$113/NFM_fec!J$113)</f>
        <v>0</v>
      </c>
      <c r="K250" s="131">
        <f>IF(K$113=0,0,K$113/NFM_fec!K$113)</f>
        <v>0</v>
      </c>
      <c r="L250" s="131">
        <f>IF(L$113=0,0,L$113/NFM_fec!L$113)</f>
        <v>0</v>
      </c>
      <c r="M250" s="131">
        <f>IF(M$113=0,0,M$113/NFM_fec!M$113)</f>
        <v>0</v>
      </c>
      <c r="N250" s="131">
        <f>IF(N$113=0,0,N$113/NFM_fec!N$113)</f>
        <v>0</v>
      </c>
      <c r="O250" s="131">
        <f>IF(O$113=0,0,O$113/NFM_fec!O$113)</f>
        <v>0</v>
      </c>
      <c r="P250" s="131">
        <f>IF(P$113=0,0,P$113/NFM_fec!P$113)</f>
        <v>0</v>
      </c>
      <c r="Q250" s="131">
        <f>IF(Q$113=0,0,Q$113/NFM_fec!Q$113)</f>
        <v>0</v>
      </c>
    </row>
    <row r="251" spans="1:17" x14ac:dyDescent="0.25">
      <c r="A251" s="76" t="s">
        <v>82</v>
      </c>
      <c r="B251" s="130">
        <f>IF(B$114=0,0,B$114/NFM_fec!B$114)</f>
        <v>0</v>
      </c>
      <c r="C251" s="130">
        <f>IF(C$114=0,0,C$114/NFM_fec!C$114)</f>
        <v>0</v>
      </c>
      <c r="D251" s="130">
        <f>IF(D$114=0,0,D$114/NFM_fec!D$114)</f>
        <v>0</v>
      </c>
      <c r="E251" s="130">
        <f>IF(E$114=0,0,E$114/NFM_fec!E$114)</f>
        <v>0</v>
      </c>
      <c r="F251" s="130">
        <f>IF(F$114=0,0,F$114/NFM_fec!F$114)</f>
        <v>0</v>
      </c>
      <c r="G251" s="130">
        <f>IF(G$114=0,0,G$114/NFM_fec!G$114)</f>
        <v>0</v>
      </c>
      <c r="H251" s="130">
        <f>IF(H$114=0,0,H$114/NFM_fec!H$114)</f>
        <v>0</v>
      </c>
      <c r="I251" s="130">
        <f>IF(I$114=0,0,I$114/NFM_fec!I$114)</f>
        <v>0</v>
      </c>
      <c r="J251" s="130">
        <f>IF(J$114=0,0,J$114/NFM_fec!J$114)</f>
        <v>0</v>
      </c>
      <c r="K251" s="130">
        <f>IF(K$114=0,0,K$114/NFM_fec!K$114)</f>
        <v>0</v>
      </c>
      <c r="L251" s="130">
        <f>IF(L$114=0,0,L$114/NFM_fec!L$114)</f>
        <v>0</v>
      </c>
      <c r="M251" s="130">
        <f>IF(M$114=0,0,M$114/NFM_fec!M$114)</f>
        <v>0</v>
      </c>
      <c r="N251" s="130">
        <f>IF(N$114=0,0,N$114/NFM_fec!N$114)</f>
        <v>0</v>
      </c>
      <c r="O251" s="130">
        <f>IF(O$114=0,0,O$114/NFM_fec!O$114)</f>
        <v>0</v>
      </c>
      <c r="P251" s="130">
        <f>IF(P$114=0,0,P$114/NFM_fec!P$114)</f>
        <v>0</v>
      </c>
      <c r="Q251" s="130">
        <f>IF(Q$114=0,0,Q$114/NFM_fec!Q$114)</f>
        <v>0</v>
      </c>
    </row>
    <row r="252" spans="1:17" x14ac:dyDescent="0.25">
      <c r="A252" s="76" t="s">
        <v>81</v>
      </c>
      <c r="B252" s="130">
        <f>IF(B$115=0,0,B$115/NFM_fec!B$115)</f>
        <v>0</v>
      </c>
      <c r="C252" s="130">
        <f>IF(C$115=0,0,C$115/NFM_fec!C$115)</f>
        <v>0</v>
      </c>
      <c r="D252" s="130">
        <f>IF(D$115=0,0,D$115/NFM_fec!D$115)</f>
        <v>0</v>
      </c>
      <c r="E252" s="130">
        <f>IF(E$115=0,0,E$115/NFM_fec!E$115)</f>
        <v>0</v>
      </c>
      <c r="F252" s="130">
        <f>IF(F$115=0,0,F$115/NFM_fec!F$115)</f>
        <v>0</v>
      </c>
      <c r="G252" s="130">
        <f>IF(G$115=0,0,G$115/NFM_fec!G$115)</f>
        <v>0</v>
      </c>
      <c r="H252" s="130">
        <f>IF(H$115=0,0,H$115/NFM_fec!H$115)</f>
        <v>0</v>
      </c>
      <c r="I252" s="130">
        <f>IF(I$115=0,0,I$115/NFM_fec!I$115)</f>
        <v>0</v>
      </c>
      <c r="J252" s="130">
        <f>IF(J$115=0,0,J$115/NFM_fec!J$115)</f>
        <v>0</v>
      </c>
      <c r="K252" s="130">
        <f>IF(K$115=0,0,K$115/NFM_fec!K$115)</f>
        <v>0</v>
      </c>
      <c r="L252" s="130">
        <f>IF(L$115=0,0,L$115/NFM_fec!L$115)</f>
        <v>0</v>
      </c>
      <c r="M252" s="130">
        <f>IF(M$115=0,0,M$115/NFM_fec!M$115)</f>
        <v>0</v>
      </c>
      <c r="N252" s="130">
        <f>IF(N$115=0,0,N$115/NFM_fec!N$115)</f>
        <v>0</v>
      </c>
      <c r="O252" s="130">
        <f>IF(O$115=0,0,O$115/NFM_fec!O$115)</f>
        <v>0</v>
      </c>
      <c r="P252" s="130">
        <f>IF(P$115=0,0,P$115/NFM_fec!P$115)</f>
        <v>0</v>
      </c>
      <c r="Q252" s="130">
        <f>IF(Q$115=0,0,Q$115/NFM_fec!Q$115)</f>
        <v>0</v>
      </c>
    </row>
    <row r="253" spans="1:17" x14ac:dyDescent="0.25">
      <c r="A253" s="76" t="s">
        <v>80</v>
      </c>
      <c r="B253" s="130">
        <f>IF(B$116=0,0,B$116/NFM_fec!B$116)</f>
        <v>0</v>
      </c>
      <c r="C253" s="130">
        <f>IF(C$116=0,0,C$116/NFM_fec!C$116)</f>
        <v>0</v>
      </c>
      <c r="D253" s="130">
        <f>IF(D$116=0,0,D$116/NFM_fec!D$116)</f>
        <v>0</v>
      </c>
      <c r="E253" s="130">
        <f>IF(E$116=0,0,E$116/NFM_fec!E$116)</f>
        <v>0</v>
      </c>
      <c r="F253" s="130">
        <f>IF(F$116=0,0,F$116/NFM_fec!F$116)</f>
        <v>0</v>
      </c>
      <c r="G253" s="130">
        <f>IF(G$116=0,0,G$116/NFM_fec!G$116)</f>
        <v>0</v>
      </c>
      <c r="H253" s="130">
        <f>IF(H$116=0,0,H$116/NFM_fec!H$116)</f>
        <v>0</v>
      </c>
      <c r="I253" s="130">
        <f>IF(I$116=0,0,I$116/NFM_fec!I$116)</f>
        <v>0</v>
      </c>
      <c r="J253" s="130">
        <f>IF(J$116=0,0,J$116/NFM_fec!J$116)</f>
        <v>0</v>
      </c>
      <c r="K253" s="130">
        <f>IF(K$116=0,0,K$116/NFM_fec!K$116)</f>
        <v>0</v>
      </c>
      <c r="L253" s="130">
        <f>IF(L$116=0,0,L$116/NFM_fec!L$116)</f>
        <v>0</v>
      </c>
      <c r="M253" s="130">
        <f>IF(M$116=0,0,M$116/NFM_fec!M$116)</f>
        <v>0</v>
      </c>
      <c r="N253" s="130">
        <f>IF(N$116=0,0,N$116/NFM_fec!N$116)</f>
        <v>0</v>
      </c>
      <c r="O253" s="130">
        <f>IF(O$116=0,0,O$116/NFM_fec!O$116)</f>
        <v>0</v>
      </c>
      <c r="P253" s="130">
        <f>IF(P$116=0,0,P$116/NFM_fec!P$116)</f>
        <v>0</v>
      </c>
      <c r="Q253" s="130">
        <f>IF(Q$116=0,0,Q$116/NFM_fec!Q$116)</f>
        <v>0</v>
      </c>
    </row>
    <row r="254" spans="1:17" x14ac:dyDescent="0.25">
      <c r="A254" s="129" t="s">
        <v>79</v>
      </c>
      <c r="B254" s="128">
        <f>IF(B$117=0,0,B$117/NFM_fec!B$117)</f>
        <v>1.3251222000000002</v>
      </c>
      <c r="C254" s="128">
        <f>IF(C$117=0,0,C$117/NFM_fec!C$117)</f>
        <v>1.3251222000000002</v>
      </c>
      <c r="D254" s="128">
        <f>IF(D$117=0,0,D$117/NFM_fec!D$117)</f>
        <v>1.3251222000000002</v>
      </c>
      <c r="E254" s="128">
        <f>IF(E$117=0,0,E$117/NFM_fec!E$117)</f>
        <v>1.3251222</v>
      </c>
      <c r="F254" s="128">
        <f>IF(F$117=0,0,F$117/NFM_fec!F$117)</f>
        <v>1.3251222</v>
      </c>
      <c r="G254" s="128">
        <f>IF(G$117=0,0,G$117/NFM_fec!G$117)</f>
        <v>1.3251222000000002</v>
      </c>
      <c r="H254" s="128">
        <f>IF(H$117=0,0,H$117/NFM_fec!H$117)</f>
        <v>1.3251222000000005</v>
      </c>
      <c r="I254" s="128">
        <f>IF(I$117=0,0,I$117/NFM_fec!I$117)</f>
        <v>1.3251222000000002</v>
      </c>
      <c r="J254" s="128">
        <f>IF(J$117=0,0,J$117/NFM_fec!J$117)</f>
        <v>1.3251222000000002</v>
      </c>
      <c r="K254" s="128">
        <f>IF(K$117=0,0,K$117/NFM_fec!K$117)</f>
        <v>1.3251221999999998</v>
      </c>
      <c r="L254" s="128">
        <f>IF(L$117=0,0,L$117/NFM_fec!L$117)</f>
        <v>1.3251222000000002</v>
      </c>
      <c r="M254" s="128">
        <f>IF(M$117=0,0,M$117/NFM_fec!M$117)</f>
        <v>1.3251222</v>
      </c>
      <c r="N254" s="128">
        <f>IF(N$117=0,0,N$117/NFM_fec!N$117)</f>
        <v>1.3251222000000002</v>
      </c>
      <c r="O254" s="128">
        <f>IF(O$117=0,0,O$117/NFM_fec!O$117)</f>
        <v>1.3251222</v>
      </c>
      <c r="P254" s="128">
        <f>IF(P$117=0,0,P$117/NFM_fec!P$117)</f>
        <v>1.3251222000000002</v>
      </c>
      <c r="Q254" s="128">
        <f>IF(Q$117=0,0,Q$117/NFM_fec!Q$117)</f>
        <v>1.3251222</v>
      </c>
    </row>
    <row r="255" spans="1:17" x14ac:dyDescent="0.25">
      <c r="A255" s="127" t="s">
        <v>146</v>
      </c>
      <c r="B255" s="126">
        <f>IF(B$122=0,0,B$122/NFM_fec!B$122)</f>
        <v>1.3725571581014062</v>
      </c>
      <c r="C255" s="126">
        <f>IF(C$122=0,0,C$122/NFM_fec!C$122)</f>
        <v>1.3572567187381845</v>
      </c>
      <c r="D255" s="126">
        <f>IF(D$122=0,0,D$122/NFM_fec!D$122)</f>
        <v>1.365645930109169</v>
      </c>
      <c r="E255" s="126">
        <f>IF(E$122=0,0,E$122/NFM_fec!E$122)</f>
        <v>1.3838070175917943</v>
      </c>
      <c r="F255" s="126">
        <f>IF(F$122=0,0,F$122/NFM_fec!F$122)</f>
        <v>1.3828772448235982</v>
      </c>
      <c r="G255" s="126">
        <f>IF(G$122=0,0,G$122/NFM_fec!G$122)</f>
        <v>1.3784767401147764</v>
      </c>
      <c r="H255" s="126">
        <f>IF(H$122=0,0,H$122/NFM_fec!H$122)</f>
        <v>1.3733018390492027</v>
      </c>
      <c r="I255" s="126">
        <f>IF(I$122=0,0,I$122/NFM_fec!I$122)</f>
        <v>1.3689840523843635</v>
      </c>
      <c r="J255" s="126">
        <f>IF(J$122=0,0,J$122/NFM_fec!J$122)</f>
        <v>1.3608367733456121</v>
      </c>
      <c r="K255" s="126">
        <f>IF(K$122=0,0,K$122/NFM_fec!K$122)</f>
        <v>1.3384206031773154</v>
      </c>
      <c r="L255" s="126">
        <f>IF(L$122=0,0,L$122/NFM_fec!L$122)</f>
        <v>1.356261485999223</v>
      </c>
      <c r="M255" s="126">
        <f>IF(M$122=0,0,M$122/NFM_fec!M$122)</f>
        <v>1.3485134930299749</v>
      </c>
      <c r="N255" s="126">
        <f>IF(N$122=0,0,N$122/NFM_fec!N$122)</f>
        <v>1.3320352144178975</v>
      </c>
      <c r="O255" s="126">
        <f>IF(O$122=0,0,O$122/NFM_fec!O$122)</f>
        <v>1.3222983366621299</v>
      </c>
      <c r="P255" s="126">
        <f>IF(P$122=0,0,P$122/NFM_fec!P$122)</f>
        <v>1.3206031163394312</v>
      </c>
      <c r="Q255" s="126">
        <f>IF(Q$122=0,0,Q$122/NFM_fec!Q$122)</f>
        <v>1.3253822248109579</v>
      </c>
    </row>
    <row r="256" spans="1:17" x14ac:dyDescent="0.25">
      <c r="A256" s="127" t="s">
        <v>145</v>
      </c>
      <c r="B256" s="126">
        <f>IF(B$130=0,0,B$130/NFM_fec!B$130)</f>
        <v>0.55614049042690927</v>
      </c>
      <c r="C256" s="126">
        <f>IF(C$130=0,0,C$130/NFM_fec!C$130)</f>
        <v>1.0169292668541274</v>
      </c>
      <c r="D256" s="126">
        <f>IF(D$130=0,0,D$130/NFM_fec!D$130)</f>
        <v>0.30022785238548333</v>
      </c>
      <c r="E256" s="126">
        <f>IF(E$130=0,0,E$130/NFM_fec!E$130)</f>
        <v>0.47427534036615782</v>
      </c>
      <c r="F256" s="126">
        <f>IF(F$130=0,0,F$130/NFM_fec!F$130)</f>
        <v>0.3984913236161417</v>
      </c>
      <c r="G256" s="126">
        <f>IF(G$130=0,0,G$130/NFM_fec!G$130)</f>
        <v>0.29309078044120684</v>
      </c>
      <c r="H256" s="126">
        <f>IF(H$130=0,0,H$130/NFM_fec!H$130)</f>
        <v>0.32354434819065481</v>
      </c>
      <c r="I256" s="126">
        <f>IF(I$130=0,0,I$130/NFM_fec!I$130)</f>
        <v>0.28915073068715563</v>
      </c>
      <c r="J256" s="126">
        <f>IF(J$130=0,0,J$130/NFM_fec!J$130)</f>
        <v>0.225615741027128</v>
      </c>
      <c r="K256" s="126">
        <f>IF(K$130=0,0,K$130/NFM_fec!K$130)</f>
        <v>1.7151761705447088</v>
      </c>
      <c r="L256" s="126">
        <f>IF(L$130=0,0,L$130/NFM_fec!L$130)</f>
        <v>2.0256709841738547</v>
      </c>
      <c r="M256" s="126">
        <f>IF(M$130=0,0,M$130/NFM_fec!M$130)</f>
        <v>2.3162171240743841</v>
      </c>
      <c r="N256" s="126">
        <f>IF(N$130=0,0,N$130/NFM_fec!N$130)</f>
        <v>2.0369928423321966</v>
      </c>
      <c r="O256" s="126">
        <f>IF(O$130=0,0,O$130/NFM_fec!O$130)</f>
        <v>1.6738308004753657</v>
      </c>
      <c r="P256" s="126">
        <f>IF(P$130=0,0,P$130/NFM_fec!P$130)</f>
        <v>1.5906456727991141</v>
      </c>
      <c r="Q256" s="126">
        <f>IF(Q$130=0,0,Q$130/NFM_fec!Q$130)</f>
        <v>1.5522957189007953</v>
      </c>
    </row>
    <row r="257" spans="1:17" x14ac:dyDescent="0.25">
      <c r="A257" s="72" t="s">
        <v>144</v>
      </c>
      <c r="B257" s="125">
        <f>IF(B$137=0,0,B$137/NFM_fec!B$137)</f>
        <v>2.5708052344046517</v>
      </c>
      <c r="C257" s="125">
        <f>IF(C$137=0,0,C$137/NFM_fec!C$137)</f>
        <v>2.6704826269053141</v>
      </c>
      <c r="D257" s="125">
        <f>IF(D$137=0,0,D$137/NFM_fec!D$137)</f>
        <v>2.4334111219688475</v>
      </c>
      <c r="E257" s="125">
        <f>IF(E$137=0,0,E$137/NFM_fec!E$137)</f>
        <v>2.4484863757534732</v>
      </c>
      <c r="F257" s="125">
        <f>IF(F$137=0,0,F$137/NFM_fec!F$137)</f>
        <v>2.4054591620229875</v>
      </c>
      <c r="G257" s="125">
        <f>IF(G$137=0,0,G$137/NFM_fec!G$137)</f>
        <v>2.380218346411513</v>
      </c>
      <c r="H257" s="125">
        <f>IF(H$137=0,0,H$137/NFM_fec!H$137)</f>
        <v>2.4293297389261581</v>
      </c>
      <c r="I257" s="125">
        <f>IF(I$137=0,0,I$137/NFM_fec!I$137)</f>
        <v>2.3931235137795324</v>
      </c>
      <c r="J257" s="125">
        <f>IF(J$137=0,0,J$137/NFM_fec!J$137)</f>
        <v>2.2630405115700087</v>
      </c>
      <c r="K257" s="125">
        <f>IF(K$137=0,0,K$137/NFM_fec!K$137)</f>
        <v>2.673316111444922</v>
      </c>
      <c r="L257" s="125">
        <f>IF(L$137=0,0,L$137/NFM_fec!L$137)</f>
        <v>2.531954933100538</v>
      </c>
      <c r="M257" s="125">
        <f>IF(M$137=0,0,M$137/NFM_fec!M$137)</f>
        <v>2.627780526705227</v>
      </c>
      <c r="N257" s="125">
        <f>IF(N$137=0,0,N$137/NFM_fec!N$137)</f>
        <v>2.5102346282390497</v>
      </c>
      <c r="O257" s="125">
        <f>IF(O$137=0,0,O$137/NFM_fec!O$137)</f>
        <v>2.3860755706125398</v>
      </c>
      <c r="P257" s="125">
        <f>IF(P$137=0,0,P$137/NFM_fec!P$137)</f>
        <v>2.3899688015216944</v>
      </c>
      <c r="Q257" s="125">
        <f>IF(Q$137=0,0,Q$137/NFM_fec!Q$137)</f>
        <v>2.4374989682969201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39997558519241921"/>
    <pageSetUpPr fitToPage="1"/>
  </sheetPr>
  <dimension ref="A1:Q10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SUM(B4,B7)</f>
        <v>21829.666108291247</v>
      </c>
      <c r="C3" s="46">
        <f t="shared" ref="C3:Q3" si="0">SUM(C4,C7)</f>
        <v>20960.980642029252</v>
      </c>
      <c r="D3" s="46">
        <f t="shared" si="0"/>
        <v>21481.494536482198</v>
      </c>
      <c r="E3" s="46">
        <f t="shared" si="0"/>
        <v>20200.186114074313</v>
      </c>
      <c r="F3" s="46">
        <f t="shared" si="0"/>
        <v>19784.966508450518</v>
      </c>
      <c r="G3" s="46">
        <f t="shared" si="0"/>
        <v>18929.718197947164</v>
      </c>
      <c r="H3" s="46">
        <f t="shared" si="0"/>
        <v>18833.417525606994</v>
      </c>
      <c r="I3" s="46">
        <f t="shared" si="0"/>
        <v>18950.036660731123</v>
      </c>
      <c r="J3" s="46">
        <f t="shared" si="0"/>
        <v>18051.234479805906</v>
      </c>
      <c r="K3" s="46">
        <f t="shared" si="0"/>
        <v>16595.388008022594</v>
      </c>
      <c r="L3" s="46">
        <f t="shared" si="0"/>
        <v>18254.900000000001</v>
      </c>
      <c r="M3" s="46">
        <f t="shared" si="0"/>
        <v>17997.314482050471</v>
      </c>
      <c r="N3" s="46">
        <f t="shared" si="0"/>
        <v>17662.125553784314</v>
      </c>
      <c r="O3" s="46">
        <f t="shared" si="0"/>
        <v>17822.890704998164</v>
      </c>
      <c r="P3" s="46">
        <f t="shared" si="0"/>
        <v>17246.700682881918</v>
      </c>
      <c r="Q3" s="46">
        <f t="shared" si="0"/>
        <v>18593.199243727016</v>
      </c>
    </row>
    <row r="4" spans="1:17" x14ac:dyDescent="0.25">
      <c r="A4" s="110" t="s">
        <v>178</v>
      </c>
      <c r="B4" s="120">
        <f>SUM(B5:B6)</f>
        <v>12747.458972001461</v>
      </c>
      <c r="C4" s="120">
        <f t="shared" ref="C4:Q4" si="1">SUM(C5:C6)</f>
        <v>11424.236907579343</v>
      </c>
      <c r="D4" s="120">
        <f t="shared" si="1"/>
        <v>11641.757725296673</v>
      </c>
      <c r="E4" s="120">
        <f t="shared" si="1"/>
        <v>10565.151274427471</v>
      </c>
      <c r="F4" s="120">
        <f t="shared" si="1"/>
        <v>10617.375682029899</v>
      </c>
      <c r="G4" s="120">
        <f t="shared" si="1"/>
        <v>10403.491776691737</v>
      </c>
      <c r="H4" s="120">
        <f t="shared" si="1"/>
        <v>10414.118506894811</v>
      </c>
      <c r="I4" s="120">
        <f t="shared" si="1"/>
        <v>10669.424950246152</v>
      </c>
      <c r="J4" s="120">
        <f t="shared" si="1"/>
        <v>9597.1375563212296</v>
      </c>
      <c r="K4" s="120">
        <f t="shared" si="1"/>
        <v>8567.1093726613253</v>
      </c>
      <c r="L4" s="120">
        <f t="shared" si="1"/>
        <v>9894</v>
      </c>
      <c r="M4" s="120">
        <f t="shared" si="1"/>
        <v>9559.7527743769988</v>
      </c>
      <c r="N4" s="120">
        <f t="shared" si="1"/>
        <v>9369.6883160066882</v>
      </c>
      <c r="O4" s="120">
        <f t="shared" si="1"/>
        <v>9495.0636604262054</v>
      </c>
      <c r="P4" s="120">
        <f t="shared" si="1"/>
        <v>9472.7806337758011</v>
      </c>
      <c r="Q4" s="120">
        <f t="shared" si="1"/>
        <v>10343.743171216021</v>
      </c>
    </row>
    <row r="5" spans="1:17" x14ac:dyDescent="0.25">
      <c r="A5" s="179" t="s">
        <v>61</v>
      </c>
      <c r="B5" s="189">
        <v>2093.528796692221</v>
      </c>
      <c r="C5" s="189">
        <v>1981.89539199206</v>
      </c>
      <c r="D5" s="189">
        <v>2000.6743586843713</v>
      </c>
      <c r="E5" s="189">
        <v>1657.3229606252337</v>
      </c>
      <c r="F5" s="189">
        <v>1582.2990978450146</v>
      </c>
      <c r="G5" s="189">
        <v>1842.68298887438</v>
      </c>
      <c r="H5" s="189">
        <v>1843.6238603373056</v>
      </c>
      <c r="I5" s="189">
        <v>1866.0856315422934</v>
      </c>
      <c r="J5" s="189">
        <v>2212.2893838301952</v>
      </c>
      <c r="K5" s="189">
        <v>1644.939926857001</v>
      </c>
      <c r="L5" s="189">
        <v>2683.241638516924</v>
      </c>
      <c r="M5" s="189">
        <v>2566.0662532078331</v>
      </c>
      <c r="N5" s="189">
        <v>2311.9145205679233</v>
      </c>
      <c r="O5" s="189">
        <v>2518.5426413968808</v>
      </c>
      <c r="P5" s="189">
        <v>2478.5073246722172</v>
      </c>
      <c r="Q5" s="189">
        <v>3093.5280411081239</v>
      </c>
    </row>
    <row r="6" spans="1:17" x14ac:dyDescent="0.25">
      <c r="A6" s="179" t="s">
        <v>40</v>
      </c>
      <c r="B6" s="189">
        <v>10653.93017530924</v>
      </c>
      <c r="C6" s="189">
        <v>9442.3415155872826</v>
      </c>
      <c r="D6" s="189">
        <v>9641.0833666123017</v>
      </c>
      <c r="E6" s="189">
        <v>8907.828313802238</v>
      </c>
      <c r="F6" s="189">
        <v>9035.0765841848843</v>
      </c>
      <c r="G6" s="189">
        <v>8560.8087878173574</v>
      </c>
      <c r="H6" s="189">
        <v>8570.4946465575049</v>
      </c>
      <c r="I6" s="189">
        <v>8803.3393187038582</v>
      </c>
      <c r="J6" s="189">
        <v>7384.8481724910343</v>
      </c>
      <c r="K6" s="189">
        <v>6922.1694458043239</v>
      </c>
      <c r="L6" s="189">
        <v>7210.7583614830764</v>
      </c>
      <c r="M6" s="189">
        <v>6993.6865211691656</v>
      </c>
      <c r="N6" s="189">
        <v>7057.7737954387649</v>
      </c>
      <c r="O6" s="189">
        <v>6976.5210190293246</v>
      </c>
      <c r="P6" s="189">
        <v>6994.2733091035843</v>
      </c>
      <c r="Q6" s="189">
        <v>7250.2151301078975</v>
      </c>
    </row>
    <row r="7" spans="1:17" x14ac:dyDescent="0.25">
      <c r="A7" s="223" t="s">
        <v>39</v>
      </c>
      <c r="B7" s="118">
        <v>9082.2071362897841</v>
      </c>
      <c r="C7" s="118">
        <v>9536.7437344499067</v>
      </c>
      <c r="D7" s="118">
        <v>9839.7368111855249</v>
      </c>
      <c r="E7" s="118">
        <v>9635.0348396468398</v>
      </c>
      <c r="F7" s="118">
        <v>9167.5908264206191</v>
      </c>
      <c r="G7" s="118">
        <v>8526.2264212554292</v>
      </c>
      <c r="H7" s="118">
        <v>8419.2990187121814</v>
      </c>
      <c r="I7" s="118">
        <v>8280.6117104849691</v>
      </c>
      <c r="J7" s="118">
        <v>8454.096923484678</v>
      </c>
      <c r="K7" s="118">
        <v>8028.2786353612664</v>
      </c>
      <c r="L7" s="118">
        <v>8360.9</v>
      </c>
      <c r="M7" s="118">
        <v>8437.5617076734725</v>
      </c>
      <c r="N7" s="118">
        <v>8292.4372377776253</v>
      </c>
      <c r="O7" s="118">
        <v>8327.8270445719572</v>
      </c>
      <c r="P7" s="118">
        <v>7773.9200491061156</v>
      </c>
      <c r="Q7" s="118">
        <v>8249.4560725109968</v>
      </c>
    </row>
    <row r="8" spans="1:17" x14ac:dyDescent="0.25">
      <c r="B8" s="13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177</v>
      </c>
      <c r="B10" s="215">
        <v>3852.8128131234948</v>
      </c>
      <c r="C10" s="215">
        <v>3839.5749625952812</v>
      </c>
      <c r="D10" s="215">
        <v>3832.2936033600895</v>
      </c>
      <c r="E10" s="215">
        <v>4016.9958787329019</v>
      </c>
      <c r="F10" s="215">
        <v>3808.7562876966676</v>
      </c>
      <c r="G10" s="215">
        <v>4250.5751250281501</v>
      </c>
      <c r="H10" s="215">
        <v>4183.3071664276949</v>
      </c>
      <c r="I10" s="215">
        <v>4709.4383045288459</v>
      </c>
      <c r="J10" s="215">
        <v>4600.3189719510356</v>
      </c>
      <c r="K10" s="215">
        <v>3663.8512625521557</v>
      </c>
      <c r="L10" s="215">
        <v>4199.9020517413237</v>
      </c>
      <c r="M10" s="215">
        <v>4026.8853882152512</v>
      </c>
      <c r="N10" s="215">
        <v>3808.3554511795442</v>
      </c>
      <c r="O10" s="215">
        <v>4024.619665887818</v>
      </c>
      <c r="P10" s="215">
        <v>3663.7928775889532</v>
      </c>
      <c r="Q10" s="215">
        <v>3455.4701064436135</v>
      </c>
    </row>
    <row r="11" spans="1:17" x14ac:dyDescent="0.25">
      <c r="A11" s="222" t="s">
        <v>176</v>
      </c>
      <c r="B11" s="214">
        <v>4251.4137954589078</v>
      </c>
      <c r="C11" s="214">
        <v>3966.4929624792539</v>
      </c>
      <c r="D11" s="214">
        <v>4004.356797450017</v>
      </c>
      <c r="E11" s="214">
        <v>4681.5604748354071</v>
      </c>
      <c r="F11" s="214">
        <v>4715.7524889845345</v>
      </c>
      <c r="G11" s="214">
        <v>4281.8990820552162</v>
      </c>
      <c r="H11" s="214">
        <v>4216.750286976865</v>
      </c>
      <c r="I11" s="214">
        <v>4817.3649166521691</v>
      </c>
      <c r="J11" s="214">
        <v>3329.7539425341952</v>
      </c>
      <c r="K11" s="214">
        <v>3739.2457020714428</v>
      </c>
      <c r="L11" s="214">
        <v>3091.2536905847201</v>
      </c>
      <c r="M11" s="214">
        <v>3093.1318046908318</v>
      </c>
      <c r="N11" s="214">
        <v>3417.8513914716605</v>
      </c>
      <c r="O11" s="214">
        <v>3299.7342713173903</v>
      </c>
      <c r="P11" s="214">
        <v>2979.6323868887648</v>
      </c>
      <c r="Q11" s="214">
        <v>2502.4643510878741</v>
      </c>
    </row>
    <row r="12" spans="1:17" x14ac:dyDescent="0.25">
      <c r="A12" s="221" t="s">
        <v>175</v>
      </c>
      <c r="B12" s="213">
        <v>310.13773056427107</v>
      </c>
      <c r="C12" s="213">
        <v>342.38102722192428</v>
      </c>
      <c r="D12" s="213">
        <v>351.96533263500453</v>
      </c>
      <c r="E12" s="213">
        <v>423.79866494864916</v>
      </c>
      <c r="F12" s="213">
        <v>401.84789581757735</v>
      </c>
      <c r="G12" s="213">
        <v>356.59592373246392</v>
      </c>
      <c r="H12" s="213">
        <v>349.23730593529569</v>
      </c>
      <c r="I12" s="213">
        <v>375.58341118872539</v>
      </c>
      <c r="J12" s="213">
        <v>324.65721890859675</v>
      </c>
      <c r="K12" s="213">
        <v>354.99048395060089</v>
      </c>
      <c r="L12" s="213">
        <v>281.30463834931055</v>
      </c>
      <c r="M12" s="213">
        <v>282.74220735392959</v>
      </c>
      <c r="N12" s="213">
        <v>303.38616666076246</v>
      </c>
      <c r="O12" s="213">
        <v>295.61962351536732</v>
      </c>
      <c r="P12" s="213">
        <v>254.36478864032156</v>
      </c>
      <c r="Q12" s="213">
        <v>246.21589726169128</v>
      </c>
    </row>
    <row r="13" spans="1:17" x14ac:dyDescent="0.25">
      <c r="B13" s="13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177</v>
      </c>
      <c r="B15" s="120">
        <v>4280.9031256927719</v>
      </c>
      <c r="C15" s="120">
        <v>4280.9031256927719</v>
      </c>
      <c r="D15" s="120">
        <v>4280.9031256927719</v>
      </c>
      <c r="E15" s="120">
        <v>4280.9031256927719</v>
      </c>
      <c r="F15" s="120">
        <v>4280.9031256927719</v>
      </c>
      <c r="G15" s="120">
        <v>4641.2136633199079</v>
      </c>
      <c r="H15" s="120">
        <v>4641.2136633199079</v>
      </c>
      <c r="I15" s="120">
        <v>5001.5242009470439</v>
      </c>
      <c r="J15" s="120">
        <v>5001.5242009470439</v>
      </c>
      <c r="K15" s="120">
        <v>4641.2136633199079</v>
      </c>
      <c r="L15" s="120">
        <v>4641.2136633199079</v>
      </c>
      <c r="M15" s="120">
        <v>4641.2136633199079</v>
      </c>
      <c r="N15" s="120">
        <v>4280.9031256927719</v>
      </c>
      <c r="O15" s="120">
        <v>4280.9031256927719</v>
      </c>
      <c r="P15" s="120">
        <v>3920.5925880656359</v>
      </c>
      <c r="Q15" s="120">
        <v>3920.5925880656359</v>
      </c>
    </row>
    <row r="16" spans="1:17" x14ac:dyDescent="0.25">
      <c r="A16" s="180" t="s">
        <v>176</v>
      </c>
      <c r="B16" s="189">
        <v>4723.7931060654528</v>
      </c>
      <c r="C16" s="189">
        <v>4351.5799893428593</v>
      </c>
      <c r="D16" s="189">
        <v>4351.5799893428593</v>
      </c>
      <c r="E16" s="189">
        <v>5096.0062227880462</v>
      </c>
      <c r="F16" s="189">
        <v>5096.0062227880462</v>
      </c>
      <c r="G16" s="189">
        <v>4723.7931060654528</v>
      </c>
      <c r="H16" s="189">
        <v>4723.7931060654528</v>
      </c>
      <c r="I16" s="189">
        <v>5096.0062227880462</v>
      </c>
      <c r="J16" s="189">
        <v>4723.7931060654528</v>
      </c>
      <c r="K16" s="189">
        <v>4723.7931060654528</v>
      </c>
      <c r="L16" s="189">
        <v>4351.5799893428593</v>
      </c>
      <c r="M16" s="189">
        <v>4351.5799893428593</v>
      </c>
      <c r="N16" s="189">
        <v>3979.3668726202663</v>
      </c>
      <c r="O16" s="189">
        <v>3607.1537558976725</v>
      </c>
      <c r="P16" s="189">
        <v>3607.1537558976725</v>
      </c>
      <c r="Q16" s="189">
        <v>3234.940639175079</v>
      </c>
    </row>
    <row r="17" spans="1:17" x14ac:dyDescent="0.25">
      <c r="A17" s="108" t="s">
        <v>175</v>
      </c>
      <c r="B17" s="118">
        <v>344.59747840474563</v>
      </c>
      <c r="C17" s="118">
        <v>370.13684576397571</v>
      </c>
      <c r="D17" s="118">
        <v>395.67621312320586</v>
      </c>
      <c r="E17" s="118">
        <v>446.75494784166602</v>
      </c>
      <c r="F17" s="118">
        <v>446.75494784166602</v>
      </c>
      <c r="G17" s="118">
        <v>446.75494784166608</v>
      </c>
      <c r="H17" s="118">
        <v>421.21558048243588</v>
      </c>
      <c r="I17" s="118">
        <v>395.67621312320591</v>
      </c>
      <c r="J17" s="118">
        <v>395.67621312320586</v>
      </c>
      <c r="K17" s="118">
        <v>395.67621312320591</v>
      </c>
      <c r="L17" s="118">
        <v>370.13684576397577</v>
      </c>
      <c r="M17" s="118">
        <v>370.13684576397577</v>
      </c>
      <c r="N17" s="118">
        <v>344.59747840474569</v>
      </c>
      <c r="O17" s="118">
        <v>319.0581110455156</v>
      </c>
      <c r="P17" s="118">
        <v>319.0581110455156</v>
      </c>
      <c r="Q17" s="118">
        <v>293.51874368628552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177</v>
      </c>
      <c r="B19" s="120"/>
      <c r="C19" s="120">
        <v>0</v>
      </c>
      <c r="D19" s="120">
        <v>360.31053762713589</v>
      </c>
      <c r="E19" s="120">
        <v>0</v>
      </c>
      <c r="F19" s="120">
        <v>360.31053762713589</v>
      </c>
      <c r="G19" s="120">
        <v>720.62107525427166</v>
      </c>
      <c r="H19" s="120">
        <v>0</v>
      </c>
      <c r="I19" s="120">
        <v>720.62107525427166</v>
      </c>
      <c r="J19" s="120">
        <v>0</v>
      </c>
      <c r="K19" s="120">
        <v>0</v>
      </c>
      <c r="L19" s="120">
        <v>360.31053762713583</v>
      </c>
      <c r="M19" s="120">
        <v>0</v>
      </c>
      <c r="N19" s="120">
        <v>0</v>
      </c>
      <c r="O19" s="120">
        <v>0</v>
      </c>
      <c r="P19" s="120">
        <v>0</v>
      </c>
      <c r="Q19" s="120">
        <v>360.31053762713589</v>
      </c>
    </row>
    <row r="20" spans="1:17" x14ac:dyDescent="0.25">
      <c r="A20" s="179" t="s">
        <v>176</v>
      </c>
      <c r="B20" s="189"/>
      <c r="C20" s="189">
        <v>0</v>
      </c>
      <c r="D20" s="189">
        <v>372.21311672259355</v>
      </c>
      <c r="E20" s="189">
        <v>744.42623344518711</v>
      </c>
      <c r="F20" s="189">
        <v>372.21311672259355</v>
      </c>
      <c r="G20" s="189">
        <v>0</v>
      </c>
      <c r="H20" s="189">
        <v>0</v>
      </c>
      <c r="I20" s="189">
        <v>744.42623344518711</v>
      </c>
      <c r="J20" s="189">
        <v>0</v>
      </c>
      <c r="K20" s="189">
        <v>0</v>
      </c>
      <c r="L20" s="189">
        <v>0</v>
      </c>
      <c r="M20" s="189">
        <v>0</v>
      </c>
      <c r="N20" s="189">
        <v>0</v>
      </c>
      <c r="O20" s="189">
        <v>0</v>
      </c>
      <c r="P20" s="189">
        <v>0</v>
      </c>
      <c r="Q20" s="189">
        <v>0</v>
      </c>
    </row>
    <row r="21" spans="1:17" x14ac:dyDescent="0.25">
      <c r="A21" s="119" t="s">
        <v>175</v>
      </c>
      <c r="B21" s="118"/>
      <c r="C21" s="118">
        <v>51.078734718460211</v>
      </c>
      <c r="D21" s="118">
        <v>25.539367359230141</v>
      </c>
      <c r="E21" s="118">
        <v>76.61810207769031</v>
      </c>
      <c r="F21" s="118">
        <v>25.539367359230106</v>
      </c>
      <c r="G21" s="118">
        <v>5.6843418860808015E-14</v>
      </c>
      <c r="H21" s="118">
        <v>0</v>
      </c>
      <c r="I21" s="118">
        <v>0</v>
      </c>
      <c r="J21" s="118">
        <v>0</v>
      </c>
      <c r="K21" s="118">
        <v>25.539367359230109</v>
      </c>
      <c r="L21" s="118">
        <v>0</v>
      </c>
      <c r="M21" s="118">
        <v>0</v>
      </c>
      <c r="N21" s="118">
        <v>0</v>
      </c>
      <c r="O21" s="118">
        <v>0</v>
      </c>
      <c r="P21" s="118">
        <v>0</v>
      </c>
      <c r="Q21" s="118">
        <v>0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177</v>
      </c>
      <c r="B23" s="120"/>
      <c r="C23" s="120">
        <f>B15+C19-C15</f>
        <v>0</v>
      </c>
      <c r="D23" s="120">
        <f t="shared" ref="D23:Q23" si="2">C15+D19-D15</f>
        <v>360.310537627136</v>
      </c>
      <c r="E23" s="120">
        <f t="shared" si="2"/>
        <v>0</v>
      </c>
      <c r="F23" s="120">
        <f t="shared" si="2"/>
        <v>360.310537627136</v>
      </c>
      <c r="G23" s="120">
        <f t="shared" si="2"/>
        <v>360.310537627136</v>
      </c>
      <c r="H23" s="120">
        <f t="shared" si="2"/>
        <v>0</v>
      </c>
      <c r="I23" s="120">
        <f t="shared" si="2"/>
        <v>360.310537627136</v>
      </c>
      <c r="J23" s="120">
        <f t="shared" si="2"/>
        <v>0</v>
      </c>
      <c r="K23" s="120">
        <f t="shared" si="2"/>
        <v>360.310537627136</v>
      </c>
      <c r="L23" s="120">
        <f t="shared" si="2"/>
        <v>360.310537627136</v>
      </c>
      <c r="M23" s="120">
        <f t="shared" si="2"/>
        <v>0</v>
      </c>
      <c r="N23" s="120">
        <f t="shared" si="2"/>
        <v>360.310537627136</v>
      </c>
      <c r="O23" s="120">
        <f t="shared" si="2"/>
        <v>0</v>
      </c>
      <c r="P23" s="120">
        <f t="shared" si="2"/>
        <v>360.310537627136</v>
      </c>
      <c r="Q23" s="120">
        <f t="shared" si="2"/>
        <v>360.310537627136</v>
      </c>
    </row>
    <row r="24" spans="1:17" x14ac:dyDescent="0.25">
      <c r="A24" s="179" t="s">
        <v>176</v>
      </c>
      <c r="B24" s="189"/>
      <c r="C24" s="189">
        <f t="shared" ref="C24:Q24" si="3">B16+C20-C16</f>
        <v>372.21311672259344</v>
      </c>
      <c r="D24" s="189">
        <f t="shared" si="3"/>
        <v>372.21311672259344</v>
      </c>
      <c r="E24" s="189">
        <f t="shared" si="3"/>
        <v>0</v>
      </c>
      <c r="F24" s="189">
        <f t="shared" si="3"/>
        <v>372.21311672259344</v>
      </c>
      <c r="G24" s="189">
        <f t="shared" si="3"/>
        <v>372.21311672259344</v>
      </c>
      <c r="H24" s="189">
        <f t="shared" si="3"/>
        <v>0</v>
      </c>
      <c r="I24" s="189">
        <f t="shared" si="3"/>
        <v>372.21311672259344</v>
      </c>
      <c r="J24" s="189">
        <f t="shared" si="3"/>
        <v>372.21311672259344</v>
      </c>
      <c r="K24" s="189">
        <f t="shared" si="3"/>
        <v>0</v>
      </c>
      <c r="L24" s="189">
        <f t="shared" si="3"/>
        <v>372.21311672259344</v>
      </c>
      <c r="M24" s="189">
        <f t="shared" si="3"/>
        <v>0</v>
      </c>
      <c r="N24" s="189">
        <f t="shared" si="3"/>
        <v>372.21311672259299</v>
      </c>
      <c r="O24" s="189">
        <f t="shared" si="3"/>
        <v>372.2131167225939</v>
      </c>
      <c r="P24" s="189">
        <f t="shared" si="3"/>
        <v>0</v>
      </c>
      <c r="Q24" s="189">
        <f t="shared" si="3"/>
        <v>372.21311672259344</v>
      </c>
    </row>
    <row r="25" spans="1:17" x14ac:dyDescent="0.25">
      <c r="A25" s="119" t="s">
        <v>175</v>
      </c>
      <c r="B25" s="118"/>
      <c r="C25" s="118">
        <f t="shared" ref="C25:Q25" si="4">B17+C21-C17</f>
        <v>25.539367359230141</v>
      </c>
      <c r="D25" s="118">
        <f t="shared" si="4"/>
        <v>0</v>
      </c>
      <c r="E25" s="118">
        <f t="shared" si="4"/>
        <v>25.539367359230141</v>
      </c>
      <c r="F25" s="118">
        <f t="shared" si="4"/>
        <v>25.539367359230084</v>
      </c>
      <c r="G25" s="118">
        <f t="shared" si="4"/>
        <v>0</v>
      </c>
      <c r="H25" s="118">
        <f t="shared" si="4"/>
        <v>25.539367359230198</v>
      </c>
      <c r="I25" s="118">
        <f t="shared" si="4"/>
        <v>25.539367359229971</v>
      </c>
      <c r="J25" s="118">
        <f t="shared" si="4"/>
        <v>0</v>
      </c>
      <c r="K25" s="118">
        <f t="shared" si="4"/>
        <v>25.539367359230027</v>
      </c>
      <c r="L25" s="118">
        <f t="shared" si="4"/>
        <v>25.539367359230141</v>
      </c>
      <c r="M25" s="118">
        <f t="shared" si="4"/>
        <v>0</v>
      </c>
      <c r="N25" s="118">
        <f t="shared" si="4"/>
        <v>25.539367359230084</v>
      </c>
      <c r="O25" s="118">
        <f t="shared" si="4"/>
        <v>25.539367359230084</v>
      </c>
      <c r="P25" s="118">
        <f t="shared" si="4"/>
        <v>0</v>
      </c>
      <c r="Q25" s="118">
        <f t="shared" si="4"/>
        <v>25.539367359230084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177</v>
      </c>
      <c r="B27" s="120">
        <f>B15-B10</f>
        <v>428.0903125692771</v>
      </c>
      <c r="C27" s="120">
        <f t="shared" ref="C27:Q27" si="5">C15-C10</f>
        <v>441.32816309749069</v>
      </c>
      <c r="D27" s="120">
        <f t="shared" si="5"/>
        <v>448.60952233268245</v>
      </c>
      <c r="E27" s="120">
        <f t="shared" si="5"/>
        <v>263.90724695987001</v>
      </c>
      <c r="F27" s="120">
        <f t="shared" si="5"/>
        <v>472.1468379961043</v>
      </c>
      <c r="G27" s="120">
        <f t="shared" si="5"/>
        <v>390.63853829175787</v>
      </c>
      <c r="H27" s="120">
        <f t="shared" si="5"/>
        <v>457.906496892213</v>
      </c>
      <c r="I27" s="120">
        <f t="shared" si="5"/>
        <v>292.08589641819799</v>
      </c>
      <c r="J27" s="120">
        <f t="shared" si="5"/>
        <v>401.20522899600837</v>
      </c>
      <c r="K27" s="120">
        <f t="shared" si="5"/>
        <v>977.36240076775221</v>
      </c>
      <c r="L27" s="120">
        <f t="shared" si="5"/>
        <v>441.31161157858423</v>
      </c>
      <c r="M27" s="120">
        <f t="shared" si="5"/>
        <v>614.32827510465677</v>
      </c>
      <c r="N27" s="120">
        <f t="shared" si="5"/>
        <v>472.54767451322778</v>
      </c>
      <c r="O27" s="120">
        <f t="shared" si="5"/>
        <v>256.28345980495396</v>
      </c>
      <c r="P27" s="120">
        <f t="shared" si="5"/>
        <v>256.79971047668278</v>
      </c>
      <c r="Q27" s="120">
        <f t="shared" si="5"/>
        <v>465.12248162202241</v>
      </c>
    </row>
    <row r="28" spans="1:17" x14ac:dyDescent="0.25">
      <c r="A28" s="180" t="s">
        <v>176</v>
      </c>
      <c r="B28" s="189">
        <f t="shared" ref="B28:Q28" si="6">B16-B11</f>
        <v>472.379310606545</v>
      </c>
      <c r="C28" s="189">
        <f t="shared" si="6"/>
        <v>385.08702686360539</v>
      </c>
      <c r="D28" s="189">
        <f t="shared" si="6"/>
        <v>347.22319189284235</v>
      </c>
      <c r="E28" s="189">
        <f t="shared" si="6"/>
        <v>414.44574795263907</v>
      </c>
      <c r="F28" s="189">
        <f t="shared" si="6"/>
        <v>380.25373380351175</v>
      </c>
      <c r="G28" s="189">
        <f t="shared" si="6"/>
        <v>441.89402401023654</v>
      </c>
      <c r="H28" s="189">
        <f t="shared" si="6"/>
        <v>507.04281908858775</v>
      </c>
      <c r="I28" s="189">
        <f t="shared" si="6"/>
        <v>278.64130613587713</v>
      </c>
      <c r="J28" s="189">
        <f t="shared" si="6"/>
        <v>1394.0391635312576</v>
      </c>
      <c r="K28" s="189">
        <f t="shared" si="6"/>
        <v>984.54740399400998</v>
      </c>
      <c r="L28" s="189">
        <f t="shared" si="6"/>
        <v>1260.3262987581393</v>
      </c>
      <c r="M28" s="189">
        <f t="shared" si="6"/>
        <v>1258.4481846520275</v>
      </c>
      <c r="N28" s="189">
        <f t="shared" si="6"/>
        <v>561.51548114860589</v>
      </c>
      <c r="O28" s="189">
        <f t="shared" si="6"/>
        <v>307.41948458028219</v>
      </c>
      <c r="P28" s="189">
        <f t="shared" si="6"/>
        <v>627.52136900890764</v>
      </c>
      <c r="Q28" s="189">
        <f t="shared" si="6"/>
        <v>732.47628808720492</v>
      </c>
    </row>
    <row r="29" spans="1:17" x14ac:dyDescent="0.25">
      <c r="A29" s="108" t="s">
        <v>175</v>
      </c>
      <c r="B29" s="118">
        <f t="shared" ref="B29:Q29" si="7">B17-B12</f>
        <v>34.459747840474563</v>
      </c>
      <c r="C29" s="118">
        <f t="shared" si="7"/>
        <v>27.755818542051429</v>
      </c>
      <c r="D29" s="118">
        <f t="shared" si="7"/>
        <v>43.710880488201326</v>
      </c>
      <c r="E29" s="118">
        <f t="shared" si="7"/>
        <v>22.956282893016862</v>
      </c>
      <c r="F29" s="118">
        <f t="shared" si="7"/>
        <v>44.907052024088671</v>
      </c>
      <c r="G29" s="118">
        <f t="shared" si="7"/>
        <v>90.159024109202164</v>
      </c>
      <c r="H29" s="118">
        <f t="shared" si="7"/>
        <v>71.978274547140188</v>
      </c>
      <c r="I29" s="118">
        <f t="shared" si="7"/>
        <v>20.092801934480519</v>
      </c>
      <c r="J29" s="118">
        <f t="shared" si="7"/>
        <v>71.018994214609108</v>
      </c>
      <c r="K29" s="118">
        <f t="shared" si="7"/>
        <v>40.685729172605022</v>
      </c>
      <c r="L29" s="118">
        <f t="shared" si="7"/>
        <v>88.83220741466522</v>
      </c>
      <c r="M29" s="118">
        <f t="shared" si="7"/>
        <v>87.394638410046184</v>
      </c>
      <c r="N29" s="118">
        <f t="shared" si="7"/>
        <v>41.211311743983231</v>
      </c>
      <c r="O29" s="118">
        <f t="shared" si="7"/>
        <v>23.438487530148279</v>
      </c>
      <c r="P29" s="118">
        <f t="shared" si="7"/>
        <v>64.693322405194039</v>
      </c>
      <c r="Q29" s="118">
        <f t="shared" si="7"/>
        <v>47.302846424594236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5572.7456857703883</v>
      </c>
      <c r="C32" s="38">
        <v>5385.4142099999999</v>
      </c>
      <c r="D32" s="38">
        <v>5311.7495400000007</v>
      </c>
      <c r="E32" s="38">
        <v>5762.8641300000018</v>
      </c>
      <c r="F32" s="38">
        <v>5547.7801299999983</v>
      </c>
      <c r="G32" s="38">
        <v>5424.6937096135507</v>
      </c>
      <c r="H32" s="38">
        <v>5179.4795100000001</v>
      </c>
      <c r="I32" s="38">
        <v>5674.4157200000009</v>
      </c>
      <c r="J32" s="38">
        <v>4718.359629999999</v>
      </c>
      <c r="K32" s="38">
        <v>4364.8015699999996</v>
      </c>
      <c r="L32" s="38">
        <v>4241.6173583733307</v>
      </c>
      <c r="M32" s="38">
        <v>4098.3479324271739</v>
      </c>
      <c r="N32" s="38">
        <v>4112.2804073941752</v>
      </c>
      <c r="O32" s="38">
        <v>4136.6037952960014</v>
      </c>
      <c r="P32" s="38">
        <v>3722.7098269005974</v>
      </c>
      <c r="Q32" s="38">
        <v>3292.0015449362209</v>
      </c>
    </row>
    <row r="33" spans="1:17" x14ac:dyDescent="0.25">
      <c r="A33" s="55" t="s">
        <v>33</v>
      </c>
      <c r="B33" s="54">
        <v>7.3564858909060327</v>
      </c>
      <c r="C33" s="54">
        <v>7.3996499999999994</v>
      </c>
      <c r="D33" s="54">
        <v>7.3997799999999998</v>
      </c>
      <c r="E33" s="54">
        <v>6</v>
      </c>
      <c r="F33" s="54">
        <v>4.6003100000000003</v>
      </c>
      <c r="G33" s="54">
        <v>5.3024184429675509</v>
      </c>
      <c r="H33" s="54">
        <v>5.9998200000000006</v>
      </c>
      <c r="I33" s="54">
        <v>5.8999100000000002</v>
      </c>
      <c r="J33" s="54">
        <v>5.1997099999999996</v>
      </c>
      <c r="K33" s="54">
        <v>3.1998800000000003</v>
      </c>
      <c r="L33" s="54">
        <v>3.248309369983696</v>
      </c>
      <c r="M33" s="54">
        <v>3.2483028095300668</v>
      </c>
      <c r="N33" s="54">
        <v>3.2483038873776779</v>
      </c>
      <c r="O33" s="54">
        <v>1.3614280335906246</v>
      </c>
      <c r="P33" s="54">
        <v>1.3614212925614178</v>
      </c>
      <c r="Q33" s="54">
        <v>0.66877862832851265</v>
      </c>
    </row>
    <row r="34" spans="1:17" x14ac:dyDescent="0.25">
      <c r="A34" s="52" t="s">
        <v>32</v>
      </c>
      <c r="B34" s="51">
        <v>665.85281367742311</v>
      </c>
      <c r="C34" s="51">
        <v>534.93018999999993</v>
      </c>
      <c r="D34" s="51">
        <v>664.37088000000119</v>
      </c>
      <c r="E34" s="51">
        <v>1072.7843400000011</v>
      </c>
      <c r="F34" s="51">
        <v>521.99189999999851</v>
      </c>
      <c r="G34" s="51">
        <v>518.13270151251641</v>
      </c>
      <c r="H34" s="51">
        <v>438.09356000000048</v>
      </c>
      <c r="I34" s="51">
        <v>1055.578500000001</v>
      </c>
      <c r="J34" s="51">
        <v>755.40593999999908</v>
      </c>
      <c r="K34" s="51">
        <v>430.39735999999942</v>
      </c>
      <c r="L34" s="51">
        <v>197.66895572291639</v>
      </c>
      <c r="M34" s="51">
        <v>659.70465900149384</v>
      </c>
      <c r="N34" s="51">
        <v>730.58191104832531</v>
      </c>
      <c r="O34" s="51">
        <v>484.77449524046017</v>
      </c>
      <c r="P34" s="51">
        <v>486.34514921832113</v>
      </c>
      <c r="Q34" s="51">
        <v>265.60777331310555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133.6</v>
      </c>
      <c r="F35" s="51">
        <v>0</v>
      </c>
      <c r="G35" s="51">
        <v>0</v>
      </c>
      <c r="H35" s="51">
        <v>0</v>
      </c>
      <c r="I35" s="51">
        <v>316.85825</v>
      </c>
      <c r="J35" s="51">
        <v>228.19837999999999</v>
      </c>
      <c r="K35" s="51">
        <v>0</v>
      </c>
      <c r="L35" s="51">
        <v>0</v>
      </c>
      <c r="M35" s="51">
        <v>21.281057310505346</v>
      </c>
      <c r="N35" s="51">
        <v>0</v>
      </c>
      <c r="O35" s="51">
        <v>1.1942193670530261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14.28293498217305</v>
      </c>
      <c r="C36" s="51">
        <v>72.501750000000001</v>
      </c>
      <c r="D36" s="51">
        <v>59.307830000000003</v>
      </c>
      <c r="E36" s="51">
        <v>34.093629999999997</v>
      </c>
      <c r="F36" s="51">
        <v>15.397259999999999</v>
      </c>
      <c r="G36" s="51">
        <v>24.171314934065883</v>
      </c>
      <c r="H36" s="51">
        <v>28.596019999999999</v>
      </c>
      <c r="I36" s="51">
        <v>27.479659999999999</v>
      </c>
      <c r="J36" s="51">
        <v>18.694759999999999</v>
      </c>
      <c r="K36" s="51">
        <v>16.493320000000001</v>
      </c>
      <c r="L36" s="51">
        <v>0</v>
      </c>
      <c r="M36" s="51">
        <v>29.664581355749828</v>
      </c>
      <c r="N36" s="51">
        <v>19.776408746201231</v>
      </c>
      <c r="O36" s="51">
        <v>5.4931549062970815</v>
      </c>
      <c r="P36" s="51">
        <v>2.1973866291188884</v>
      </c>
      <c r="Q36" s="51">
        <v>5.4934798655238906</v>
      </c>
    </row>
    <row r="37" spans="1:17" x14ac:dyDescent="0.25">
      <c r="A37" s="53" t="s">
        <v>76</v>
      </c>
      <c r="B37" s="51">
        <v>0</v>
      </c>
      <c r="C37" s="51">
        <v>0</v>
      </c>
      <c r="D37" s="51">
        <v>0</v>
      </c>
      <c r="E37" s="51">
        <v>0</v>
      </c>
      <c r="F37" s="51">
        <v>40.702800000000003</v>
      </c>
      <c r="G37" s="51">
        <v>39.675868770740003</v>
      </c>
      <c r="H37" s="51">
        <v>24.402799999999999</v>
      </c>
      <c r="I37" s="51">
        <v>32.597209999999997</v>
      </c>
      <c r="J37" s="51">
        <v>20.304690000000001</v>
      </c>
      <c r="K37" s="51">
        <v>0</v>
      </c>
      <c r="L37" s="51">
        <v>0</v>
      </c>
      <c r="M37" s="51">
        <v>372.39728973518987</v>
      </c>
      <c r="N37" s="51">
        <v>168.91229192918175</v>
      </c>
      <c r="O37" s="51">
        <v>86.482955063280841</v>
      </c>
      <c r="P37" s="51">
        <v>108.87282033913384</v>
      </c>
      <c r="Q37" s="51">
        <v>113.94008031159299</v>
      </c>
    </row>
    <row r="38" spans="1:17" x14ac:dyDescent="0.25">
      <c r="A38" s="53" t="s">
        <v>29</v>
      </c>
      <c r="B38" s="51">
        <v>647.74835976963698</v>
      </c>
      <c r="C38" s="51">
        <v>458.62844999999999</v>
      </c>
      <c r="D38" s="51">
        <v>397.45862</v>
      </c>
      <c r="E38" s="51">
        <v>568.49279999999999</v>
      </c>
      <c r="F38" s="51">
        <v>177.69390000000001</v>
      </c>
      <c r="G38" s="51">
        <v>159.54980363927098</v>
      </c>
      <c r="H38" s="51">
        <v>124.20035</v>
      </c>
      <c r="I38" s="51">
        <v>308.56427000000002</v>
      </c>
      <c r="J38" s="51">
        <v>270.40971999999999</v>
      </c>
      <c r="K38" s="51">
        <v>196.80991</v>
      </c>
      <c r="L38" s="51">
        <v>46.813906859732697</v>
      </c>
      <c r="M38" s="51">
        <v>230.24729803202524</v>
      </c>
      <c r="N38" s="51">
        <v>75.47500221095558</v>
      </c>
      <c r="O38" s="51">
        <v>88.846685549858847</v>
      </c>
      <c r="P38" s="51">
        <v>67.832281267541987</v>
      </c>
      <c r="Q38" s="51">
        <v>142.35266212776068</v>
      </c>
    </row>
    <row r="39" spans="1:17" x14ac:dyDescent="0.25">
      <c r="A39" s="53" t="s">
        <v>28</v>
      </c>
      <c r="B39" s="51">
        <v>3.8215189256130548</v>
      </c>
      <c r="C39" s="51">
        <v>3.7999900000000002</v>
      </c>
      <c r="D39" s="51">
        <v>207.60443000000114</v>
      </c>
      <c r="E39" s="51">
        <v>336.59791000000121</v>
      </c>
      <c r="F39" s="51">
        <v>288.19793999999848</v>
      </c>
      <c r="G39" s="51">
        <v>294.73571416843959</v>
      </c>
      <c r="H39" s="51">
        <v>260.8943900000005</v>
      </c>
      <c r="I39" s="51">
        <v>370.07911000000098</v>
      </c>
      <c r="J39" s="51">
        <v>217.79838999999916</v>
      </c>
      <c r="K39" s="51">
        <v>217.09412999999941</v>
      </c>
      <c r="L39" s="51">
        <v>150.8550488631837</v>
      </c>
      <c r="M39" s="51">
        <v>6.1144325680235134</v>
      </c>
      <c r="N39" s="51">
        <v>466.41820816198674</v>
      </c>
      <c r="O39" s="51">
        <v>302.75748035397038</v>
      </c>
      <c r="P39" s="51">
        <v>307.44266098252638</v>
      </c>
      <c r="Q39" s="51">
        <v>3.8215510082279707</v>
      </c>
    </row>
    <row r="40" spans="1:17" x14ac:dyDescent="0.25">
      <c r="A40" s="52" t="s">
        <v>27</v>
      </c>
      <c r="B40" s="51">
        <v>3007.3688995471516</v>
      </c>
      <c r="C40" s="51">
        <v>3012.2952399999999</v>
      </c>
      <c r="D40" s="51">
        <v>2900.0249100000001</v>
      </c>
      <c r="E40" s="51">
        <v>2954.9805099999999</v>
      </c>
      <c r="F40" s="51">
        <v>2264.6103199999998</v>
      </c>
      <c r="G40" s="51">
        <v>2160.4636165780362</v>
      </c>
      <c r="H40" s="51">
        <v>2077.7404499999998</v>
      </c>
      <c r="I40" s="51">
        <v>1987.5201099999999</v>
      </c>
      <c r="J40" s="51">
        <v>1342.5630000000001</v>
      </c>
      <c r="K40" s="51">
        <v>1585.98342</v>
      </c>
      <c r="L40" s="51">
        <v>1578.0289383112072</v>
      </c>
      <c r="M40" s="51">
        <v>927.33953863585202</v>
      </c>
      <c r="N40" s="51">
        <v>1119.1582553664625</v>
      </c>
      <c r="O40" s="51">
        <v>1053.1652701415485</v>
      </c>
      <c r="P40" s="51">
        <v>1028.3283149894401</v>
      </c>
      <c r="Q40" s="51">
        <v>935.8233169058019</v>
      </c>
    </row>
    <row r="41" spans="1:17" x14ac:dyDescent="0.25">
      <c r="A41" s="53" t="s">
        <v>66</v>
      </c>
      <c r="B41" s="51">
        <v>3007.3688995471516</v>
      </c>
      <c r="C41" s="51">
        <v>3012.2952399999999</v>
      </c>
      <c r="D41" s="51">
        <v>2900.0249100000001</v>
      </c>
      <c r="E41" s="51">
        <v>2954.9805099999999</v>
      </c>
      <c r="F41" s="51">
        <v>2264.6103199999998</v>
      </c>
      <c r="G41" s="51">
        <v>2160.4636165780362</v>
      </c>
      <c r="H41" s="51">
        <v>2077.7404499999998</v>
      </c>
      <c r="I41" s="51">
        <v>1987.5201099999999</v>
      </c>
      <c r="J41" s="51">
        <v>1342.5630000000001</v>
      </c>
      <c r="K41" s="51">
        <v>1585.98342</v>
      </c>
      <c r="L41" s="51">
        <v>1578.0289383112072</v>
      </c>
      <c r="M41" s="51">
        <v>927.33953863585202</v>
      </c>
      <c r="N41" s="51">
        <v>1119.1582553664625</v>
      </c>
      <c r="O41" s="51">
        <v>1053.1652701415485</v>
      </c>
      <c r="P41" s="51">
        <v>1028.3283149894401</v>
      </c>
      <c r="Q41" s="51">
        <v>935.8233169058019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5.1545074960622603</v>
      </c>
      <c r="C43" s="51">
        <v>5.8822599999999952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5.9097299999999962</v>
      </c>
      <c r="K43" s="51">
        <v>4.4067700000000034</v>
      </c>
      <c r="L43" s="51">
        <v>78.054857016230613</v>
      </c>
      <c r="M43" s="51">
        <v>78.627868442311126</v>
      </c>
      <c r="N43" s="51">
        <v>65.109411232264478</v>
      </c>
      <c r="O43" s="51">
        <v>71.104423356115547</v>
      </c>
      <c r="P43" s="51">
        <v>76.645648228062072</v>
      </c>
      <c r="Q43" s="51">
        <v>71.677732559578033</v>
      </c>
    </row>
    <row r="44" spans="1:17" x14ac:dyDescent="0.25">
      <c r="A44" s="53" t="s">
        <v>23</v>
      </c>
      <c r="B44" s="51">
        <v>5.1545074960622603</v>
      </c>
      <c r="C44" s="51">
        <v>5.8822599999999952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5.9097299999999962</v>
      </c>
      <c r="K44" s="51">
        <v>4.4067700000000034</v>
      </c>
      <c r="L44" s="51">
        <v>78.054857016230613</v>
      </c>
      <c r="M44" s="51">
        <v>78.627868442311126</v>
      </c>
      <c r="N44" s="51">
        <v>65.109411232264478</v>
      </c>
      <c r="O44" s="51">
        <v>71.104423356115547</v>
      </c>
      <c r="P44" s="51">
        <v>76.645648228062072</v>
      </c>
      <c r="Q44" s="51">
        <v>71.677732559578033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6.7592986449814294</v>
      </c>
      <c r="O45" s="51">
        <v>6.7593192122852255</v>
      </c>
      <c r="P45" s="51">
        <v>6.7593388767164733</v>
      </c>
      <c r="Q45" s="51">
        <v>6.7593579763226757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0</v>
      </c>
      <c r="C49" s="51">
        <v>0</v>
      </c>
      <c r="D49" s="51">
        <v>0</v>
      </c>
      <c r="E49" s="51">
        <v>0</v>
      </c>
      <c r="F49" s="51">
        <v>1085.81375</v>
      </c>
      <c r="G49" s="51">
        <v>1105.7899199023427</v>
      </c>
      <c r="H49" s="51">
        <v>1037.90986</v>
      </c>
      <c r="I49" s="51">
        <v>1061.1984500000001</v>
      </c>
      <c r="J49" s="51">
        <v>1102.41245</v>
      </c>
      <c r="K49" s="51">
        <v>1086.20523</v>
      </c>
      <c r="L49" s="51">
        <v>1048.3220789492734</v>
      </c>
      <c r="M49" s="51">
        <v>1132.3457169544565</v>
      </c>
      <c r="N49" s="51">
        <v>909.35451919970046</v>
      </c>
      <c r="O49" s="51">
        <v>1243.1691628577507</v>
      </c>
      <c r="P49" s="51">
        <v>902.02545122636491</v>
      </c>
      <c r="Q49" s="51">
        <v>811.02782766859207</v>
      </c>
    </row>
    <row r="50" spans="1:17" x14ac:dyDescent="0.25">
      <c r="A50" s="63" t="s">
        <v>21</v>
      </c>
      <c r="B50" s="62">
        <v>1887.0129791588449</v>
      </c>
      <c r="C50" s="62">
        <v>1824.90687</v>
      </c>
      <c r="D50" s="62">
        <v>1739.95397</v>
      </c>
      <c r="E50" s="62">
        <v>1729.0992799999999</v>
      </c>
      <c r="F50" s="62">
        <v>1670.76385</v>
      </c>
      <c r="G50" s="62">
        <v>1635.0050531776881</v>
      </c>
      <c r="H50" s="62">
        <v>1619.7358200000001</v>
      </c>
      <c r="I50" s="62">
        <v>1564.21875</v>
      </c>
      <c r="J50" s="62">
        <v>1506.8688</v>
      </c>
      <c r="K50" s="62">
        <v>1254.6089099999999</v>
      </c>
      <c r="L50" s="62">
        <v>1336.2942190037195</v>
      </c>
      <c r="M50" s="62">
        <v>1297.0818465835307</v>
      </c>
      <c r="N50" s="62">
        <v>1278.0687080150635</v>
      </c>
      <c r="O50" s="62">
        <v>1276.2696964542504</v>
      </c>
      <c r="P50" s="62">
        <v>1221.2445030691308</v>
      </c>
      <c r="Q50" s="62">
        <v>1200.436757884492</v>
      </c>
    </row>
    <row r="51" spans="1:17" x14ac:dyDescent="0.25">
      <c r="A51" s="191" t="s">
        <v>105</v>
      </c>
      <c r="B51" s="190">
        <f t="shared" ref="B51:Q51" si="8">SUM(B52:B54)</f>
        <v>5572.7456857703883</v>
      </c>
      <c r="C51" s="190">
        <f t="shared" si="8"/>
        <v>5385.4142099999999</v>
      </c>
      <c r="D51" s="190">
        <f t="shared" si="8"/>
        <v>5311.7495400000007</v>
      </c>
      <c r="E51" s="190">
        <f t="shared" si="8"/>
        <v>5762.8641300000008</v>
      </c>
      <c r="F51" s="190">
        <f t="shared" si="8"/>
        <v>5547.7801299999983</v>
      </c>
      <c r="G51" s="190">
        <f t="shared" si="8"/>
        <v>5424.6937096135498</v>
      </c>
      <c r="H51" s="190">
        <f t="shared" si="8"/>
        <v>5179.4795100000001</v>
      </c>
      <c r="I51" s="190">
        <f t="shared" si="8"/>
        <v>5674.41572</v>
      </c>
      <c r="J51" s="190">
        <f t="shared" si="8"/>
        <v>4718.359629999999</v>
      </c>
      <c r="K51" s="190">
        <f t="shared" si="8"/>
        <v>4364.8015700000005</v>
      </c>
      <c r="L51" s="190">
        <f t="shared" si="8"/>
        <v>4241.6173583733307</v>
      </c>
      <c r="M51" s="190">
        <f t="shared" si="8"/>
        <v>4098.347932427173</v>
      </c>
      <c r="N51" s="190">
        <f t="shared" si="8"/>
        <v>4112.2804073941752</v>
      </c>
      <c r="O51" s="190">
        <f t="shared" si="8"/>
        <v>4136.6037952960014</v>
      </c>
      <c r="P51" s="190">
        <f t="shared" si="8"/>
        <v>3722.7098269005978</v>
      </c>
      <c r="Q51" s="190">
        <f t="shared" si="8"/>
        <v>3292.0015449362213</v>
      </c>
    </row>
    <row r="52" spans="1:17" x14ac:dyDescent="0.25">
      <c r="A52" s="216" t="s">
        <v>41</v>
      </c>
      <c r="B52" s="220">
        <v>2702.0554489153906</v>
      </c>
      <c r="C52" s="220">
        <v>2691.5871514568094</v>
      </c>
      <c r="D52" s="220">
        <v>2637.7317779908144</v>
      </c>
      <c r="E52" s="220">
        <v>2754.1375847519853</v>
      </c>
      <c r="F52" s="220">
        <v>2563.5292857631616</v>
      </c>
      <c r="G52" s="220">
        <v>2732.5308445885066</v>
      </c>
      <c r="H52" s="220">
        <v>2608.5443225740073</v>
      </c>
      <c r="I52" s="220">
        <v>2840.9607978545455</v>
      </c>
      <c r="J52" s="220">
        <v>2753.1362179221765</v>
      </c>
      <c r="K52" s="220">
        <v>2177.9407957324324</v>
      </c>
      <c r="L52" s="220">
        <v>2442.9869153502095</v>
      </c>
      <c r="M52" s="220">
        <v>2317.3856094424832</v>
      </c>
      <c r="N52" s="220">
        <v>2168.2725628370454</v>
      </c>
      <c r="O52" s="220">
        <v>2273.5334867193119</v>
      </c>
      <c r="P52" s="220">
        <v>2055.7552374299462</v>
      </c>
      <c r="Q52" s="220">
        <v>1884.5611011244193</v>
      </c>
    </row>
    <row r="53" spans="1:17" x14ac:dyDescent="0.25">
      <c r="A53" s="179" t="s">
        <v>40</v>
      </c>
      <c r="B53" s="219">
        <v>2748.886958096849</v>
      </c>
      <c r="C53" s="219">
        <v>2563.5343404482396</v>
      </c>
      <c r="D53" s="219">
        <v>2541.6503731332828</v>
      </c>
      <c r="E53" s="219">
        <v>2855.7891095491736</v>
      </c>
      <c r="F53" s="219">
        <v>2840.4143035325651</v>
      </c>
      <c r="G53" s="219">
        <v>2565.2107777518827</v>
      </c>
      <c r="H53" s="219">
        <v>2450.3357755720936</v>
      </c>
      <c r="I53" s="219">
        <v>2703.8587096960237</v>
      </c>
      <c r="J53" s="219">
        <v>1854.0874543837879</v>
      </c>
      <c r="K53" s="219">
        <v>2068.0953467117251</v>
      </c>
      <c r="L53" s="219">
        <v>1704.787981436747</v>
      </c>
      <c r="M53" s="219">
        <v>1687.6454450899496</v>
      </c>
      <c r="N53" s="219">
        <v>1844.9445671882143</v>
      </c>
      <c r="O53" s="219">
        <v>1767.2957213048023</v>
      </c>
      <c r="P53" s="219">
        <v>1585.1009483620187</v>
      </c>
      <c r="Q53" s="219">
        <v>1328.380336395669</v>
      </c>
    </row>
    <row r="54" spans="1:17" x14ac:dyDescent="0.25">
      <c r="A54" s="119" t="s">
        <v>39</v>
      </c>
      <c r="B54" s="218">
        <v>121.80327875814852</v>
      </c>
      <c r="C54" s="218">
        <v>130.29271809495094</v>
      </c>
      <c r="D54" s="218">
        <v>132.36738887590377</v>
      </c>
      <c r="E54" s="218">
        <v>152.93743569884231</v>
      </c>
      <c r="F54" s="218">
        <v>143.83654070427175</v>
      </c>
      <c r="G54" s="218">
        <v>126.95208727316086</v>
      </c>
      <c r="H54" s="218">
        <v>120.59941185389917</v>
      </c>
      <c r="I54" s="218">
        <v>129.59621244943094</v>
      </c>
      <c r="J54" s="218">
        <v>111.13595769403466</v>
      </c>
      <c r="K54" s="218">
        <v>118.76542755584224</v>
      </c>
      <c r="L54" s="218">
        <v>93.842461586374554</v>
      </c>
      <c r="M54" s="218">
        <v>93.3168778947406</v>
      </c>
      <c r="N54" s="218">
        <v>99.063277368915436</v>
      </c>
      <c r="O54" s="218">
        <v>95.774587271886617</v>
      </c>
      <c r="P54" s="218">
        <v>81.853641108632814</v>
      </c>
      <c r="Q54" s="218">
        <v>79.060107416132624</v>
      </c>
    </row>
    <row r="55" spans="1:17" x14ac:dyDescent="0.25">
      <c r="B55" s="13"/>
    </row>
    <row r="56" spans="1:17" x14ac:dyDescent="0.25">
      <c r="A56" s="31" t="s">
        <v>174</v>
      </c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</row>
    <row r="57" spans="1:17" x14ac:dyDescent="0.25">
      <c r="A57" s="50" t="s">
        <v>69</v>
      </c>
      <c r="B57" s="38">
        <v>5408.1622407795894</v>
      </c>
      <c r="C57" s="38">
        <v>5405.5637799999913</v>
      </c>
      <c r="D57" s="38">
        <v>5437.2725600000022</v>
      </c>
      <c r="E57" s="38">
        <v>4926.4924699999974</v>
      </c>
      <c r="F57" s="38">
        <v>4761.6912599999996</v>
      </c>
      <c r="G57" s="38">
        <v>5042.5162449332693</v>
      </c>
      <c r="H57" s="38">
        <v>5432.5260299999936</v>
      </c>
      <c r="I57" s="38">
        <v>5473.0532099999964</v>
      </c>
      <c r="J57" s="38">
        <v>5867.629950000005</v>
      </c>
      <c r="K57" s="38">
        <v>5206.3106599999992</v>
      </c>
      <c r="L57" s="38">
        <v>5632.8969219625933</v>
      </c>
      <c r="M57" s="38">
        <v>5938.5992557520913</v>
      </c>
      <c r="N57" s="38">
        <v>4866.9652973640705</v>
      </c>
      <c r="O57" s="38">
        <v>3695.3386857814376</v>
      </c>
      <c r="P57" s="38">
        <v>4954.933673951281</v>
      </c>
      <c r="Q57" s="38">
        <v>4031.0198028136165</v>
      </c>
    </row>
    <row r="58" spans="1:17" x14ac:dyDescent="0.25">
      <c r="A58" s="55" t="s">
        <v>33</v>
      </c>
      <c r="B58" s="54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</row>
    <row r="59" spans="1:17" x14ac:dyDescent="0.25">
      <c r="A59" s="52" t="s">
        <v>32</v>
      </c>
      <c r="B59" s="51">
        <v>4431.0924257605311</v>
      </c>
      <c r="C59" s="51">
        <v>4412.1662299999971</v>
      </c>
      <c r="D59" s="51">
        <v>4516.6732600000005</v>
      </c>
      <c r="E59" s="51">
        <v>3996.8946900000005</v>
      </c>
      <c r="F59" s="51">
        <v>3774.791740000001</v>
      </c>
      <c r="G59" s="51">
        <v>4049.8937276577908</v>
      </c>
      <c r="H59" s="51">
        <v>4486.5262399999992</v>
      </c>
      <c r="I59" s="51">
        <v>4703.9537699999983</v>
      </c>
      <c r="J59" s="51">
        <v>5172.3224700000019</v>
      </c>
      <c r="K59" s="51">
        <v>4639.6097899999986</v>
      </c>
      <c r="L59" s="51">
        <v>5066.9992381054681</v>
      </c>
      <c r="M59" s="51">
        <v>5511.8998834747654</v>
      </c>
      <c r="N59" s="51">
        <v>4496.1571505472029</v>
      </c>
      <c r="O59" s="51">
        <v>3245.7112853801782</v>
      </c>
      <c r="P59" s="51">
        <v>4445.5230400240007</v>
      </c>
      <c r="Q59" s="51">
        <v>3458.5061885975088</v>
      </c>
    </row>
    <row r="60" spans="1:17" x14ac:dyDescent="0.25">
      <c r="A60" s="53" t="s">
        <v>31</v>
      </c>
      <c r="B60" s="51">
        <v>105.23509493616272</v>
      </c>
      <c r="C60" s="51">
        <v>503.69223</v>
      </c>
      <c r="D60" s="51">
        <v>367.7</v>
      </c>
      <c r="E60" s="51">
        <v>266</v>
      </c>
      <c r="F60" s="51">
        <v>0</v>
      </c>
      <c r="G60" s="51">
        <v>5.923378236361895</v>
      </c>
      <c r="H60" s="51">
        <v>203.34151999999997</v>
      </c>
      <c r="I60" s="51">
        <v>422.05084999999997</v>
      </c>
      <c r="J60" s="51">
        <v>487.10161999999997</v>
      </c>
      <c r="K60" s="51">
        <v>0</v>
      </c>
      <c r="L60" s="51">
        <v>0</v>
      </c>
      <c r="M60" s="51">
        <v>282.55399700221454</v>
      </c>
      <c r="N60" s="51">
        <v>282.55574154683779</v>
      </c>
      <c r="O60" s="51">
        <v>277.82449713276651</v>
      </c>
      <c r="P60" s="51">
        <v>262.46775580395479</v>
      </c>
      <c r="Q60" s="51">
        <v>294.39924943162453</v>
      </c>
    </row>
    <row r="61" spans="1:17" x14ac:dyDescent="0.25">
      <c r="A61" s="53" t="s">
        <v>30</v>
      </c>
      <c r="B61" s="51">
        <v>20.875123780263493</v>
      </c>
      <c r="C61" s="51">
        <v>35.199599999999919</v>
      </c>
      <c r="D61" s="51">
        <v>32.999870000000101</v>
      </c>
      <c r="E61" s="51">
        <v>38.500850000000355</v>
      </c>
      <c r="F61" s="51">
        <v>17.59978000000001</v>
      </c>
      <c r="G61" s="51">
        <v>3.2960713327693156</v>
      </c>
      <c r="H61" s="51">
        <v>15.399360000000343</v>
      </c>
      <c r="I61" s="51">
        <v>14.300209999999879</v>
      </c>
      <c r="J61" s="51">
        <v>0</v>
      </c>
      <c r="K61" s="51">
        <v>34.100050000000465</v>
      </c>
      <c r="L61" s="51">
        <v>8.7895341707849184</v>
      </c>
      <c r="M61" s="51">
        <v>7.6908624815532676</v>
      </c>
      <c r="N61" s="51">
        <v>93.388768040574632</v>
      </c>
      <c r="O61" s="51">
        <v>43.947872371320045</v>
      </c>
      <c r="P61" s="51">
        <v>46.145201952725984</v>
      </c>
      <c r="Q61" s="51">
        <v>62.62512155666127</v>
      </c>
    </row>
    <row r="62" spans="1:17" x14ac:dyDescent="0.25">
      <c r="A62" s="53" t="s">
        <v>76</v>
      </c>
      <c r="B62" s="51">
        <v>1053.0959174327945</v>
      </c>
      <c r="C62" s="51">
        <v>733.59162999999899</v>
      </c>
      <c r="D62" s="51">
        <v>1051.0968899999971</v>
      </c>
      <c r="E62" s="51">
        <v>670.49901999999929</v>
      </c>
      <c r="F62" s="51">
        <v>661.39166000000114</v>
      </c>
      <c r="G62" s="51">
        <v>662.39092074475775</v>
      </c>
      <c r="H62" s="51">
        <v>651.1906799999997</v>
      </c>
      <c r="I62" s="51">
        <v>661.40976999999839</v>
      </c>
      <c r="J62" s="51">
        <v>951.31316000000152</v>
      </c>
      <c r="K62" s="51">
        <v>861.80112000000008</v>
      </c>
      <c r="L62" s="51">
        <v>1181.3086156324243</v>
      </c>
      <c r="M62" s="51">
        <v>669.51047313654999</v>
      </c>
      <c r="N62" s="51">
        <v>524.00413794585256</v>
      </c>
      <c r="O62" s="51">
        <v>346.97277377089267</v>
      </c>
      <c r="P62" s="51">
        <v>312.36384834865748</v>
      </c>
      <c r="Q62" s="51">
        <v>183.14622666431023</v>
      </c>
    </row>
    <row r="63" spans="1:17" x14ac:dyDescent="0.25">
      <c r="A63" s="53" t="s">
        <v>29</v>
      </c>
      <c r="B63" s="51">
        <v>126.11057904732206</v>
      </c>
      <c r="C63" s="51">
        <v>95.498889999999847</v>
      </c>
      <c r="D63" s="51">
        <v>159.50143000000025</v>
      </c>
      <c r="E63" s="51">
        <v>115.59983000000011</v>
      </c>
      <c r="F63" s="51">
        <v>37.29952000000003</v>
      </c>
      <c r="G63" s="51">
        <v>140.4413029507482</v>
      </c>
      <c r="H63" s="51">
        <v>270.39638999999988</v>
      </c>
      <c r="I63" s="51">
        <v>193.00269000000026</v>
      </c>
      <c r="J63" s="51">
        <v>210.20215999999982</v>
      </c>
      <c r="K63" s="51">
        <v>256.0003499999998</v>
      </c>
      <c r="L63" s="51">
        <v>241.71218969652023</v>
      </c>
      <c r="M63" s="51">
        <v>279.92780986760295</v>
      </c>
      <c r="N63" s="51">
        <v>358.26895006929067</v>
      </c>
      <c r="O63" s="51">
        <v>349.67171906072349</v>
      </c>
      <c r="P63" s="51">
        <v>333.42979710395275</v>
      </c>
      <c r="Q63" s="51">
        <v>303.81088728785608</v>
      </c>
    </row>
    <row r="64" spans="1:17" x14ac:dyDescent="0.25">
      <c r="A64" s="53" t="s">
        <v>28</v>
      </c>
      <c r="B64" s="51">
        <v>465.89272691731458</v>
      </c>
      <c r="C64" s="51">
        <v>917.09169999999813</v>
      </c>
      <c r="D64" s="51">
        <v>471.37183000000368</v>
      </c>
      <c r="E64" s="51">
        <v>348.398740000001</v>
      </c>
      <c r="F64" s="51">
        <v>351.29803999999967</v>
      </c>
      <c r="G64" s="51">
        <v>379.3349036721911</v>
      </c>
      <c r="H64" s="51">
        <v>371.99893999999949</v>
      </c>
      <c r="I64" s="51">
        <v>343.48831000000018</v>
      </c>
      <c r="J64" s="51">
        <v>381.40191000000004</v>
      </c>
      <c r="K64" s="51">
        <v>405.30078999999796</v>
      </c>
      <c r="L64" s="51">
        <v>439.33338179218117</v>
      </c>
      <c r="M64" s="51">
        <v>1595.5174432875506</v>
      </c>
      <c r="N64" s="51">
        <v>760.9154594155857</v>
      </c>
      <c r="O64" s="51">
        <v>564.72850644122923</v>
      </c>
      <c r="P64" s="51">
        <v>1036.1627729186584</v>
      </c>
      <c r="Q64" s="51">
        <v>245.74835071784946</v>
      </c>
    </row>
    <row r="65" spans="1:17" x14ac:dyDescent="0.25">
      <c r="A65" s="53" t="s">
        <v>67</v>
      </c>
      <c r="B65" s="51">
        <v>2659.8829836466739</v>
      </c>
      <c r="C65" s="51">
        <v>2127.0921800000001</v>
      </c>
      <c r="D65" s="51">
        <v>2434.00324</v>
      </c>
      <c r="E65" s="51">
        <v>2557.8962499999998</v>
      </c>
      <c r="F65" s="51">
        <v>2707.2027400000002</v>
      </c>
      <c r="G65" s="51">
        <v>2858.5071507209627</v>
      </c>
      <c r="H65" s="51">
        <v>2974.1993499999999</v>
      </c>
      <c r="I65" s="51">
        <v>3069.7019400000004</v>
      </c>
      <c r="J65" s="51">
        <v>3142.3036200000001</v>
      </c>
      <c r="K65" s="51">
        <v>3082.4074799999999</v>
      </c>
      <c r="L65" s="51">
        <v>3195.8555168135572</v>
      </c>
      <c r="M65" s="51">
        <v>2676.6992976992938</v>
      </c>
      <c r="N65" s="51">
        <v>2477.0240935290626</v>
      </c>
      <c r="O65" s="51">
        <v>1662.5659166032463</v>
      </c>
      <c r="P65" s="51">
        <v>2454.9536638960512</v>
      </c>
      <c r="Q65" s="51">
        <v>2368.7763529392073</v>
      </c>
    </row>
    <row r="66" spans="1:17" x14ac:dyDescent="0.25">
      <c r="A66" s="52" t="s">
        <v>27</v>
      </c>
      <c r="B66" s="51">
        <v>977.0698150190583</v>
      </c>
      <c r="C66" s="51">
        <v>993.39754999999423</v>
      </c>
      <c r="D66" s="51">
        <v>920.59930000000168</v>
      </c>
      <c r="E66" s="51">
        <v>929.59777999999642</v>
      </c>
      <c r="F66" s="51">
        <v>986.89951999999903</v>
      </c>
      <c r="G66" s="51">
        <v>992.62251727547846</v>
      </c>
      <c r="H66" s="51">
        <v>945.99978999999439</v>
      </c>
      <c r="I66" s="51">
        <v>769.09943999999814</v>
      </c>
      <c r="J66" s="51">
        <v>695.30748000000312</v>
      </c>
      <c r="K66" s="51">
        <v>566.70087000000058</v>
      </c>
      <c r="L66" s="51">
        <v>565.89768385712523</v>
      </c>
      <c r="M66" s="51">
        <v>426.69937227732589</v>
      </c>
      <c r="N66" s="51">
        <v>370.80814681686752</v>
      </c>
      <c r="O66" s="51">
        <v>449.62740040125937</v>
      </c>
      <c r="P66" s="51">
        <v>509.41063392728029</v>
      </c>
      <c r="Q66" s="51">
        <v>572.51361421610795</v>
      </c>
    </row>
    <row r="67" spans="1:17" x14ac:dyDescent="0.25">
      <c r="A67" s="53" t="s">
        <v>66</v>
      </c>
      <c r="B67" s="51">
        <v>977.0698150190583</v>
      </c>
      <c r="C67" s="51">
        <v>993.39754999999423</v>
      </c>
      <c r="D67" s="51">
        <v>920.59930000000168</v>
      </c>
      <c r="E67" s="51">
        <v>929.59777999999642</v>
      </c>
      <c r="F67" s="51">
        <v>986.89951999999903</v>
      </c>
      <c r="G67" s="51">
        <v>992.62251727547846</v>
      </c>
      <c r="H67" s="51">
        <v>945.99978999999439</v>
      </c>
      <c r="I67" s="51">
        <v>769.09943999999814</v>
      </c>
      <c r="J67" s="51">
        <v>695.30748000000312</v>
      </c>
      <c r="K67" s="51">
        <v>566.70087000000058</v>
      </c>
      <c r="L67" s="51">
        <v>565.89768385712523</v>
      </c>
      <c r="M67" s="51">
        <v>426.69937227732589</v>
      </c>
      <c r="N67" s="51">
        <v>370.80814681686752</v>
      </c>
      <c r="O67" s="51">
        <v>449.62740040125937</v>
      </c>
      <c r="P67" s="51">
        <v>509.41063392728029</v>
      </c>
      <c r="Q67" s="51">
        <v>572.51361421610795</v>
      </c>
    </row>
    <row r="68" spans="1:17" x14ac:dyDescent="0.25">
      <c r="A68" s="53" t="s">
        <v>25</v>
      </c>
      <c r="B68" s="51">
        <v>0</v>
      </c>
      <c r="C68" s="51">
        <v>0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</row>
    <row r="69" spans="1:17" x14ac:dyDescent="0.25">
      <c r="A69" s="52" t="s">
        <v>24</v>
      </c>
      <c r="B69" s="51">
        <v>0</v>
      </c>
      <c r="C69" s="5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</row>
    <row r="70" spans="1:17" x14ac:dyDescent="0.25">
      <c r="A70" s="191" t="s">
        <v>105</v>
      </c>
      <c r="B70" s="190">
        <f t="shared" ref="B70:Q70" si="9">SUM(B71:B73)</f>
        <v>5408.1622407795894</v>
      </c>
      <c r="C70" s="190">
        <f t="shared" si="9"/>
        <v>5405.5637799999913</v>
      </c>
      <c r="D70" s="190">
        <f t="shared" si="9"/>
        <v>5437.2725600000022</v>
      </c>
      <c r="E70" s="190">
        <f t="shared" si="9"/>
        <v>4926.4924699999974</v>
      </c>
      <c r="F70" s="190">
        <f t="shared" si="9"/>
        <v>4761.6912599999996</v>
      </c>
      <c r="G70" s="190">
        <f t="shared" si="9"/>
        <v>5042.5162449332693</v>
      </c>
      <c r="H70" s="190">
        <f t="shared" si="9"/>
        <v>5432.5260299999936</v>
      </c>
      <c r="I70" s="190">
        <f t="shared" si="9"/>
        <v>5473.0532099999964</v>
      </c>
      <c r="J70" s="190">
        <f t="shared" si="9"/>
        <v>5867.629950000005</v>
      </c>
      <c r="K70" s="190">
        <f t="shared" si="9"/>
        <v>5206.3106599999992</v>
      </c>
      <c r="L70" s="190">
        <f t="shared" si="9"/>
        <v>5632.8969219625933</v>
      </c>
      <c r="M70" s="190">
        <f t="shared" si="9"/>
        <v>5938.5992557520913</v>
      </c>
      <c r="N70" s="190">
        <f t="shared" si="9"/>
        <v>4866.9652973640705</v>
      </c>
      <c r="O70" s="190">
        <f t="shared" si="9"/>
        <v>3695.3386857814376</v>
      </c>
      <c r="P70" s="190">
        <f t="shared" si="9"/>
        <v>4954.933673951281</v>
      </c>
      <c r="Q70" s="190">
        <f t="shared" si="9"/>
        <v>4031.0198028136165</v>
      </c>
    </row>
    <row r="71" spans="1:17" x14ac:dyDescent="0.25">
      <c r="A71" s="216" t="str">
        <f>A52</f>
        <v>Basic chemicals</v>
      </c>
      <c r="B71" s="215">
        <v>5408.1622407795894</v>
      </c>
      <c r="C71" s="215">
        <v>5405.5637799999913</v>
      </c>
      <c r="D71" s="215">
        <v>5437.2725600000022</v>
      </c>
      <c r="E71" s="215">
        <v>4926.4924699999974</v>
      </c>
      <c r="F71" s="215">
        <v>4761.6912599999996</v>
      </c>
      <c r="G71" s="215">
        <v>5042.5162449332693</v>
      </c>
      <c r="H71" s="215">
        <v>5432.5260299999936</v>
      </c>
      <c r="I71" s="215">
        <v>5473.0532099999964</v>
      </c>
      <c r="J71" s="215">
        <v>5867.629950000005</v>
      </c>
      <c r="K71" s="215">
        <v>5206.3106599999992</v>
      </c>
      <c r="L71" s="215">
        <v>5632.8969219625933</v>
      </c>
      <c r="M71" s="215">
        <v>5938.5992557520913</v>
      </c>
      <c r="N71" s="215">
        <v>4866.9652973640705</v>
      </c>
      <c r="O71" s="215">
        <v>3695.3386857814376</v>
      </c>
      <c r="P71" s="215">
        <v>4954.933673951281</v>
      </c>
      <c r="Q71" s="215">
        <v>4031.0198028136165</v>
      </c>
    </row>
    <row r="72" spans="1:17" x14ac:dyDescent="0.25">
      <c r="A72" s="179" t="str">
        <f>A53</f>
        <v>Other chemicals</v>
      </c>
      <c r="B72" s="214">
        <v>0</v>
      </c>
      <c r="C72" s="214">
        <v>0</v>
      </c>
      <c r="D72" s="214">
        <v>0</v>
      </c>
      <c r="E72" s="214">
        <v>0</v>
      </c>
      <c r="F72" s="214">
        <v>0</v>
      </c>
      <c r="G72" s="214">
        <v>0</v>
      </c>
      <c r="H72" s="214">
        <v>0</v>
      </c>
      <c r="I72" s="214">
        <v>0</v>
      </c>
      <c r="J72" s="214">
        <v>0</v>
      </c>
      <c r="K72" s="214">
        <v>0</v>
      </c>
      <c r="L72" s="214">
        <v>0</v>
      </c>
      <c r="M72" s="214">
        <v>0</v>
      </c>
      <c r="N72" s="214">
        <v>0</v>
      </c>
      <c r="O72" s="214">
        <v>0</v>
      </c>
      <c r="P72" s="214">
        <v>0</v>
      </c>
      <c r="Q72" s="214">
        <v>0</v>
      </c>
    </row>
    <row r="73" spans="1:17" x14ac:dyDescent="0.25">
      <c r="A73" s="119" t="str">
        <f>A54</f>
        <v>Pharmaceutical products etc.</v>
      </c>
      <c r="B73" s="213">
        <v>0</v>
      </c>
      <c r="C73" s="213">
        <v>0</v>
      </c>
      <c r="D73" s="213">
        <v>0</v>
      </c>
      <c r="E73" s="213">
        <v>0</v>
      </c>
      <c r="F73" s="213">
        <v>0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>
        <v>0</v>
      </c>
      <c r="M73" s="213">
        <v>0</v>
      </c>
      <c r="N73" s="213">
        <v>0</v>
      </c>
      <c r="O73" s="213">
        <v>0</v>
      </c>
      <c r="P73" s="213">
        <v>0</v>
      </c>
      <c r="Q73" s="213">
        <v>0</v>
      </c>
    </row>
    <row r="74" spans="1:17" x14ac:dyDescent="0.25">
      <c r="B74" s="13"/>
    </row>
    <row r="75" spans="1:17" x14ac:dyDescent="0.25">
      <c r="A75" s="31" t="s">
        <v>63</v>
      </c>
      <c r="B75" s="70">
        <f t="shared" ref="B75:Q75" si="10">SUM(B76:B77)</f>
        <v>10669.142429160805</v>
      </c>
      <c r="C75" s="70">
        <f t="shared" si="10"/>
        <v>10195.950167593817</v>
      </c>
      <c r="D75" s="70">
        <f t="shared" si="10"/>
        <v>10354.88045140728</v>
      </c>
      <c r="E75" s="70">
        <f t="shared" si="10"/>
        <v>11830.088105028888</v>
      </c>
      <c r="F75" s="70">
        <f t="shared" si="10"/>
        <v>8623.3105109133721</v>
      </c>
      <c r="G75" s="70">
        <f t="shared" si="10"/>
        <v>8366.0783812016834</v>
      </c>
      <c r="H75" s="70">
        <f t="shared" si="10"/>
        <v>7887.6188991662411</v>
      </c>
      <c r="I75" s="70">
        <f t="shared" si="10"/>
        <v>9407.2421043299983</v>
      </c>
      <c r="J75" s="70">
        <f t="shared" si="10"/>
        <v>6838.3290301219104</v>
      </c>
      <c r="K75" s="70">
        <f t="shared" si="10"/>
        <v>6198.7172279986025</v>
      </c>
      <c r="L75" s="70">
        <f t="shared" si="10"/>
        <v>6218.9248626947856</v>
      </c>
      <c r="M75" s="70">
        <f t="shared" si="10"/>
        <v>6123.2544767912304</v>
      </c>
      <c r="N75" s="70">
        <f t="shared" si="10"/>
        <v>6555.9253027099949</v>
      </c>
      <c r="O75" s="70">
        <f t="shared" si="10"/>
        <v>5699.3263003640004</v>
      </c>
      <c r="P75" s="70">
        <f t="shared" si="10"/>
        <v>5759.4805313787338</v>
      </c>
      <c r="Q75" s="70">
        <f t="shared" si="10"/>
        <v>4724.8266417344994</v>
      </c>
    </row>
    <row r="76" spans="1:17" x14ac:dyDescent="0.25">
      <c r="A76" s="55" t="s">
        <v>343</v>
      </c>
      <c r="B76" s="54">
        <v>9248.0726191608046</v>
      </c>
      <c r="C76" s="54">
        <v>8800.6891275938178</v>
      </c>
      <c r="D76" s="54">
        <v>8908.4815214072805</v>
      </c>
      <c r="E76" s="54">
        <v>10248.366705028888</v>
      </c>
      <c r="F76" s="54">
        <v>6926.679610913372</v>
      </c>
      <c r="G76" s="54">
        <v>6669.0390412016841</v>
      </c>
      <c r="H76" s="54">
        <v>6225.7599891662412</v>
      </c>
      <c r="I76" s="54">
        <v>7717.9873843299993</v>
      </c>
      <c r="J76" s="54">
        <v>5355.3234801219105</v>
      </c>
      <c r="K76" s="54">
        <v>5057.9372079986024</v>
      </c>
      <c r="L76" s="54">
        <v>4784.6672026947854</v>
      </c>
      <c r="M76" s="54">
        <v>4718.6423967912306</v>
      </c>
      <c r="N76" s="54">
        <v>5213.791262709995</v>
      </c>
      <c r="O76" s="54">
        <v>4363.702650364</v>
      </c>
      <c r="P76" s="54">
        <v>4343.7174913787339</v>
      </c>
      <c r="Q76" s="54">
        <v>3468.8132217344992</v>
      </c>
    </row>
    <row r="77" spans="1:17" x14ac:dyDescent="0.25">
      <c r="A77" s="52" t="s">
        <v>106</v>
      </c>
      <c r="B77" s="51">
        <v>1421.06981</v>
      </c>
      <c r="C77" s="51">
        <v>1395.2610400000001</v>
      </c>
      <c r="D77" s="51">
        <v>1446.3989300000001</v>
      </c>
      <c r="E77" s="51">
        <v>1581.7213999999999</v>
      </c>
      <c r="F77" s="51">
        <v>1696.6309000000001</v>
      </c>
      <c r="G77" s="51">
        <v>1697.03934</v>
      </c>
      <c r="H77" s="51">
        <v>1661.8589099999999</v>
      </c>
      <c r="I77" s="51">
        <v>1689.2547199999999</v>
      </c>
      <c r="J77" s="51">
        <v>1483.0055500000001</v>
      </c>
      <c r="K77" s="51">
        <v>1140.7800199999999</v>
      </c>
      <c r="L77" s="51">
        <v>1434.25766</v>
      </c>
      <c r="M77" s="51">
        <v>1404.6120800000001</v>
      </c>
      <c r="N77" s="51">
        <v>1342.1340399999999</v>
      </c>
      <c r="O77" s="51">
        <v>1335.62365</v>
      </c>
      <c r="P77" s="51">
        <v>1415.76304</v>
      </c>
      <c r="Q77" s="51">
        <v>1256.01342</v>
      </c>
    </row>
    <row r="78" spans="1:17" x14ac:dyDescent="0.25">
      <c r="A78" s="50" t="s">
        <v>105</v>
      </c>
      <c r="B78" s="38">
        <f t="shared" ref="B78:Q78" si="11">SUM(B79:B81)</f>
        <v>10669.142429160805</v>
      </c>
      <c r="C78" s="38">
        <f t="shared" si="11"/>
        <v>10195.950167593817</v>
      </c>
      <c r="D78" s="38">
        <f t="shared" si="11"/>
        <v>10354.88045140728</v>
      </c>
      <c r="E78" s="38">
        <f t="shared" si="11"/>
        <v>11830.088105028888</v>
      </c>
      <c r="F78" s="38">
        <f t="shared" si="11"/>
        <v>8623.3105109133721</v>
      </c>
      <c r="G78" s="38">
        <f t="shared" si="11"/>
        <v>8366.0783812016816</v>
      </c>
      <c r="H78" s="38">
        <f t="shared" si="11"/>
        <v>7887.6188991662411</v>
      </c>
      <c r="I78" s="38">
        <f t="shared" si="11"/>
        <v>9407.2421043299928</v>
      </c>
      <c r="J78" s="38">
        <f t="shared" si="11"/>
        <v>6838.3290301219076</v>
      </c>
      <c r="K78" s="38">
        <f t="shared" si="11"/>
        <v>6198.7172279986025</v>
      </c>
      <c r="L78" s="38">
        <f t="shared" si="11"/>
        <v>6218.9248626947829</v>
      </c>
      <c r="M78" s="38">
        <f t="shared" si="11"/>
        <v>6123.2544767912286</v>
      </c>
      <c r="N78" s="38">
        <f t="shared" si="11"/>
        <v>6555.9253027099921</v>
      </c>
      <c r="O78" s="38">
        <f t="shared" si="11"/>
        <v>5699.3263003639968</v>
      </c>
      <c r="P78" s="38">
        <f t="shared" si="11"/>
        <v>5759.4805313787347</v>
      </c>
      <c r="Q78" s="38">
        <f t="shared" si="11"/>
        <v>4724.8266417345003</v>
      </c>
    </row>
    <row r="79" spans="1:17" x14ac:dyDescent="0.25">
      <c r="A79" s="121" t="s">
        <v>41</v>
      </c>
      <c r="B79" s="120">
        <f>CHI_emi!B$5</f>
        <v>6872.8937380419547</v>
      </c>
      <c r="C79" s="120">
        <f>CHI_emi!C$5</f>
        <v>6652.5886054035782</v>
      </c>
      <c r="D79" s="120">
        <f>CHI_emi!D$5</f>
        <v>6731.0704025057385</v>
      </c>
      <c r="E79" s="120">
        <f>CHI_emi!E$5</f>
        <v>7444.1272325202026</v>
      </c>
      <c r="F79" s="120">
        <f>CHI_emi!F$5</f>
        <v>4380.1831534394187</v>
      </c>
      <c r="G79" s="120">
        <f>CHI_emi!G$5</f>
        <v>4614.5411579919783</v>
      </c>
      <c r="H79" s="120">
        <f>CHI_emi!H$5</f>
        <v>4405.3551890935014</v>
      </c>
      <c r="I79" s="120">
        <f>CHI_emi!I$5</f>
        <v>5019.4193567660586</v>
      </c>
      <c r="J79" s="120">
        <f>CHI_emi!J$5</f>
        <v>4250.3445132292463</v>
      </c>
      <c r="K79" s="120">
        <f>CHI_emi!K$5</f>
        <v>2958.8816411053394</v>
      </c>
      <c r="L79" s="120">
        <f>CHI_emi!L$5</f>
        <v>3938.6377725794464</v>
      </c>
      <c r="M79" s="120">
        <f>CHI_emi!M$5</f>
        <v>3659.9601585508808</v>
      </c>
      <c r="N79" s="120">
        <f>CHI_emi!N$5</f>
        <v>4054.0179095527683</v>
      </c>
      <c r="O79" s="120">
        <f>CHI_emi!O$5</f>
        <v>3382.4870230259839</v>
      </c>
      <c r="P79" s="120">
        <f>CHI_emi!P$5</f>
        <v>3667.4935268655154</v>
      </c>
      <c r="Q79" s="120">
        <f>CHI_emi!Q$5</f>
        <v>3154.0091991208128</v>
      </c>
    </row>
    <row r="80" spans="1:17" x14ac:dyDescent="0.25">
      <c r="A80" s="179" t="s">
        <v>40</v>
      </c>
      <c r="B80" s="189">
        <f>CHI_emi!B$60</f>
        <v>3679.1009110485529</v>
      </c>
      <c r="C80" s="189">
        <f>CHI_emi!C$60</f>
        <v>3418.4792988624076</v>
      </c>
      <c r="D80" s="189">
        <f>CHI_emi!D$60</f>
        <v>3493.9347226600094</v>
      </c>
      <c r="E80" s="189">
        <f>CHI_emi!E$60</f>
        <v>4227.013569213781</v>
      </c>
      <c r="F80" s="189">
        <f>CHI_emi!F$60</f>
        <v>4091.8184208540674</v>
      </c>
      <c r="G80" s="189">
        <f>CHI_emi!G$60</f>
        <v>3619.7800220059444</v>
      </c>
      <c r="H80" s="189">
        <f>CHI_emi!H$60</f>
        <v>3360.0848713628661</v>
      </c>
      <c r="I80" s="189">
        <f>CHI_emi!I$60</f>
        <v>4230.435173123341</v>
      </c>
      <c r="J80" s="189">
        <f>CHI_emi!J$60</f>
        <v>2468.0007092814608</v>
      </c>
      <c r="K80" s="189">
        <f>CHI_emi!K$60</f>
        <v>3100.4044401949204</v>
      </c>
      <c r="L80" s="189">
        <f>CHI_emi!L$60</f>
        <v>2188.9742586798616</v>
      </c>
      <c r="M80" s="189">
        <f>CHI_emi!M$60</f>
        <v>2364.6672758331424</v>
      </c>
      <c r="N80" s="189">
        <f>CHI_emi!N$60</f>
        <v>2387.8898619413267</v>
      </c>
      <c r="O80" s="189">
        <f>CHI_emi!O$60</f>
        <v>2208.7069332359556</v>
      </c>
      <c r="P80" s="189">
        <f>CHI_emi!P$60</f>
        <v>2002.7670724180123</v>
      </c>
      <c r="Q80" s="189">
        <f>CHI_emi!Q$60</f>
        <v>1499.8302690829769</v>
      </c>
    </row>
    <row r="81" spans="1:17" x14ac:dyDescent="0.25">
      <c r="A81" s="119" t="s">
        <v>39</v>
      </c>
      <c r="B81" s="118">
        <f>CHI_emi!B$108</f>
        <v>117.1477800702973</v>
      </c>
      <c r="C81" s="118">
        <f>CHI_emi!C$108</f>
        <v>124.88226332783017</v>
      </c>
      <c r="D81" s="118">
        <f>CHI_emi!D$108</f>
        <v>129.87532624153218</v>
      </c>
      <c r="E81" s="118">
        <f>CHI_emi!E$108</f>
        <v>158.94730329490486</v>
      </c>
      <c r="F81" s="118">
        <f>CHI_emi!F$108</f>
        <v>151.30893661988512</v>
      </c>
      <c r="G81" s="118">
        <f>CHI_emi!G$108</f>
        <v>131.75720120376008</v>
      </c>
      <c r="H81" s="118">
        <f>CHI_emi!H$108</f>
        <v>122.17883870987367</v>
      </c>
      <c r="I81" s="118">
        <f>CHI_emi!I$108</f>
        <v>157.38757444059397</v>
      </c>
      <c r="J81" s="118">
        <f>CHI_emi!J$108</f>
        <v>119.98380761120059</v>
      </c>
      <c r="K81" s="118">
        <f>CHI_emi!K$108</f>
        <v>139.43114669834233</v>
      </c>
      <c r="L81" s="118">
        <f>CHI_emi!L$108</f>
        <v>91.312831435474806</v>
      </c>
      <c r="M81" s="118">
        <f>CHI_emi!M$108</f>
        <v>98.627042407205721</v>
      </c>
      <c r="N81" s="118">
        <f>CHI_emi!N$108</f>
        <v>114.01753121589738</v>
      </c>
      <c r="O81" s="118">
        <f>CHI_emi!O$108</f>
        <v>108.13234410205767</v>
      </c>
      <c r="P81" s="118">
        <f>CHI_emi!P$108</f>
        <v>89.2199320952069</v>
      </c>
      <c r="Q81" s="118">
        <f>CHI_emi!Q$108</f>
        <v>70.987173530710507</v>
      </c>
    </row>
    <row r="82" spans="1:17" x14ac:dyDescent="0.25">
      <c r="A82" s="117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</row>
    <row r="83" spans="1:17" x14ac:dyDescent="0.25">
      <c r="A83" s="184" t="s">
        <v>104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</row>
    <row r="84" spans="1:17" x14ac:dyDescent="0.25">
      <c r="A84" s="110" t="s">
        <v>41</v>
      </c>
      <c r="B84" s="187">
        <f t="shared" ref="B84:Q84" si="12">IF(B$5=0,"",B$5/B$10*1000)</f>
        <v>543.37672195265213</v>
      </c>
      <c r="C84" s="187">
        <f t="shared" si="12"/>
        <v>516.17572551635737</v>
      </c>
      <c r="D84" s="187">
        <f t="shared" si="12"/>
        <v>522.05664955582063</v>
      </c>
      <c r="E84" s="187">
        <f t="shared" si="12"/>
        <v>412.57770997465155</v>
      </c>
      <c r="F84" s="187">
        <f t="shared" si="12"/>
        <v>415.4372131806586</v>
      </c>
      <c r="G84" s="187">
        <f t="shared" si="12"/>
        <v>433.51380334965296</v>
      </c>
      <c r="H84" s="187">
        <f t="shared" si="12"/>
        <v>440.70965554070347</v>
      </c>
      <c r="I84" s="187">
        <f t="shared" si="12"/>
        <v>396.24377916741497</v>
      </c>
      <c r="J84" s="187">
        <f t="shared" si="12"/>
        <v>480.89912836890608</v>
      </c>
      <c r="K84" s="187">
        <f t="shared" si="12"/>
        <v>448.96471198756387</v>
      </c>
      <c r="L84" s="187">
        <f t="shared" si="12"/>
        <v>638.88195616476901</v>
      </c>
      <c r="M84" s="187">
        <f t="shared" si="12"/>
        <v>637.23349582222272</v>
      </c>
      <c r="N84" s="187">
        <f t="shared" si="12"/>
        <v>607.06374449681812</v>
      </c>
      <c r="O84" s="187">
        <f t="shared" si="12"/>
        <v>625.78401202571729</v>
      </c>
      <c r="P84" s="187">
        <f t="shared" si="12"/>
        <v>676.48674678991642</v>
      </c>
      <c r="Q84" s="187">
        <f t="shared" si="12"/>
        <v>895.25533308461979</v>
      </c>
    </row>
    <row r="85" spans="1:17" x14ac:dyDescent="0.25">
      <c r="A85" s="180" t="s">
        <v>40</v>
      </c>
      <c r="B85" s="186">
        <f t="shared" ref="B85:Q85" si="13">IF(B$6=0,"",B$6/B$11*1000)</f>
        <v>2505.9734685645271</v>
      </c>
      <c r="C85" s="186">
        <f t="shared" si="13"/>
        <v>2380.5264763876835</v>
      </c>
      <c r="D85" s="186">
        <f t="shared" si="13"/>
        <v>2407.6484325152455</v>
      </c>
      <c r="E85" s="186">
        <f t="shared" si="13"/>
        <v>1902.7476760546208</v>
      </c>
      <c r="F85" s="186">
        <f t="shared" si="13"/>
        <v>1915.9352839848577</v>
      </c>
      <c r="G85" s="186">
        <f t="shared" si="13"/>
        <v>1999.301857368474</v>
      </c>
      <c r="H85" s="186">
        <f t="shared" si="13"/>
        <v>2032.4880686027038</v>
      </c>
      <c r="I85" s="186">
        <f t="shared" si="13"/>
        <v>1827.4179911663709</v>
      </c>
      <c r="J85" s="186">
        <f t="shared" si="13"/>
        <v>2217.8360022814795</v>
      </c>
      <c r="K85" s="186">
        <f t="shared" si="13"/>
        <v>1851.2208069048861</v>
      </c>
      <c r="L85" s="186">
        <f t="shared" si="13"/>
        <v>2332.6323502485297</v>
      </c>
      <c r="M85" s="186">
        <f t="shared" si="13"/>
        <v>2261.0373442745054</v>
      </c>
      <c r="N85" s="186">
        <f t="shared" si="13"/>
        <v>2064.9738642966054</v>
      </c>
      <c r="O85" s="186">
        <f t="shared" si="13"/>
        <v>2114.2675274406292</v>
      </c>
      <c r="P85" s="186">
        <f t="shared" si="13"/>
        <v>2347.361150952845</v>
      </c>
      <c r="Q85" s="186">
        <f t="shared" si="13"/>
        <v>2897.2301351490082</v>
      </c>
    </row>
    <row r="86" spans="1:17" x14ac:dyDescent="0.25">
      <c r="A86" s="108" t="s">
        <v>39</v>
      </c>
      <c r="B86" s="185">
        <f t="shared" ref="B86:Q86" si="14">IF(B$7=0,"",B$7/B$12*1000)</f>
        <v>29284.431532291885</v>
      </c>
      <c r="C86" s="185">
        <f t="shared" si="14"/>
        <v>27854.182843690072</v>
      </c>
      <c r="D86" s="185">
        <f t="shared" si="14"/>
        <v>27956.551111212819</v>
      </c>
      <c r="E86" s="185">
        <f t="shared" si="14"/>
        <v>22734.934384029497</v>
      </c>
      <c r="F86" s="185">
        <f t="shared" si="14"/>
        <v>22813.584248758474</v>
      </c>
      <c r="G86" s="185">
        <f t="shared" si="14"/>
        <v>23910.050154281151</v>
      </c>
      <c r="H86" s="185">
        <f t="shared" si="14"/>
        <v>24107.673709612376</v>
      </c>
      <c r="I86" s="185">
        <f t="shared" si="14"/>
        <v>22047.330802701716</v>
      </c>
      <c r="J86" s="185">
        <f t="shared" si="14"/>
        <v>26040.070668703735</v>
      </c>
      <c r="K86" s="185">
        <f t="shared" si="14"/>
        <v>22615.475620688612</v>
      </c>
      <c r="L86" s="185">
        <f t="shared" si="14"/>
        <v>29721.870386004215</v>
      </c>
      <c r="M86" s="185">
        <f t="shared" si="14"/>
        <v>29841.889495866973</v>
      </c>
      <c r="N86" s="185">
        <f t="shared" si="14"/>
        <v>27332.944441893378</v>
      </c>
      <c r="O86" s="185">
        <f t="shared" si="14"/>
        <v>28170.751811200545</v>
      </c>
      <c r="P86" s="185">
        <f t="shared" si="14"/>
        <v>30562.091910050651</v>
      </c>
      <c r="Q86" s="185">
        <f t="shared" si="14"/>
        <v>33504.969273950002</v>
      </c>
    </row>
    <row r="87" spans="1:17" x14ac:dyDescent="0.25">
      <c r="A87" s="184" t="s">
        <v>103</v>
      </c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</row>
    <row r="88" spans="1:17" x14ac:dyDescent="0.25">
      <c r="A88" s="210" t="s">
        <v>41</v>
      </c>
      <c r="B88" s="113">
        <f t="shared" ref="B88:Q88" si="15">IF(SUM(B89,B90)=0,"",SUM(B89,B90))</f>
        <v>2.1050121257045928</v>
      </c>
      <c r="C88" s="113">
        <f t="shared" si="15"/>
        <v>2.1088664787999605</v>
      </c>
      <c r="D88" s="113">
        <f t="shared" si="15"/>
        <v>2.1070943862210325</v>
      </c>
      <c r="E88" s="113">
        <f t="shared" si="15"/>
        <v>1.912033341984587</v>
      </c>
      <c r="F88" s="113">
        <f t="shared" si="15"/>
        <v>1.9232578806435168</v>
      </c>
      <c r="G88" s="113">
        <f t="shared" si="15"/>
        <v>1.8291753141218234</v>
      </c>
      <c r="H88" s="113">
        <f t="shared" si="15"/>
        <v>1.9221802350795616</v>
      </c>
      <c r="I88" s="113">
        <f t="shared" si="15"/>
        <v>1.7653939748736796</v>
      </c>
      <c r="J88" s="113">
        <f t="shared" si="15"/>
        <v>1.8739496588137754</v>
      </c>
      <c r="K88" s="113">
        <f t="shared" si="15"/>
        <v>2.0154342866497066</v>
      </c>
      <c r="L88" s="113">
        <f t="shared" si="15"/>
        <v>1.9228743284535543</v>
      </c>
      <c r="M88" s="113">
        <f t="shared" si="15"/>
        <v>2.0502160030071517</v>
      </c>
      <c r="N88" s="113">
        <f t="shared" si="15"/>
        <v>1.8473164993099909</v>
      </c>
      <c r="O88" s="113">
        <f t="shared" si="15"/>
        <v>1.483089749596012</v>
      </c>
      <c r="P88" s="113">
        <f t="shared" si="15"/>
        <v>1.9135057973022698</v>
      </c>
      <c r="Q88" s="113">
        <f t="shared" si="15"/>
        <v>1.7119467747404071</v>
      </c>
    </row>
    <row r="89" spans="1:17" x14ac:dyDescent="0.25">
      <c r="A89" s="179" t="s">
        <v>173</v>
      </c>
      <c r="B89" s="182">
        <f t="shared" ref="B89:Q89" si="16">IF(B$71=0,"",B$71/B$10)</f>
        <v>1.4036919266771137</v>
      </c>
      <c r="C89" s="182">
        <f t="shared" si="16"/>
        <v>1.4078547320108088</v>
      </c>
      <c r="D89" s="182">
        <f t="shared" si="16"/>
        <v>1.4188037563804334</v>
      </c>
      <c r="E89" s="182">
        <f t="shared" si="16"/>
        <v>1.2264121295424335</v>
      </c>
      <c r="F89" s="182">
        <f t="shared" si="16"/>
        <v>1.2501958383059517</v>
      </c>
      <c r="G89" s="182">
        <f t="shared" si="16"/>
        <v>1.1863138743842045</v>
      </c>
      <c r="H89" s="182">
        <f t="shared" si="16"/>
        <v>1.2986199229159308</v>
      </c>
      <c r="I89" s="182">
        <f t="shared" si="16"/>
        <v>1.1621456437250315</v>
      </c>
      <c r="J89" s="182">
        <f t="shared" si="16"/>
        <v>1.2754832840452999</v>
      </c>
      <c r="K89" s="182">
        <f t="shared" si="16"/>
        <v>1.4209939997327843</v>
      </c>
      <c r="L89" s="182">
        <f t="shared" si="16"/>
        <v>1.341197211879533</v>
      </c>
      <c r="M89" s="182">
        <f t="shared" si="16"/>
        <v>1.4747375907771061</v>
      </c>
      <c r="N89" s="182">
        <f t="shared" si="16"/>
        <v>1.2779703364759842</v>
      </c>
      <c r="O89" s="182">
        <f t="shared" si="16"/>
        <v>0.91818332974483885</v>
      </c>
      <c r="P89" s="182">
        <f t="shared" si="16"/>
        <v>1.3524055096728049</v>
      </c>
      <c r="Q89" s="182">
        <f t="shared" si="16"/>
        <v>1.1665619086956482</v>
      </c>
    </row>
    <row r="90" spans="1:17" x14ac:dyDescent="0.25">
      <c r="A90" s="179" t="s">
        <v>172</v>
      </c>
      <c r="B90" s="182">
        <f t="shared" ref="B90:Q90" si="17">IF(B$52=0,"",B$52/B$10)</f>
        <v>0.701320199027479</v>
      </c>
      <c r="C90" s="182">
        <f t="shared" si="17"/>
        <v>0.70101174678915157</v>
      </c>
      <c r="D90" s="182">
        <f t="shared" si="17"/>
        <v>0.68829062984059897</v>
      </c>
      <c r="E90" s="182">
        <f t="shared" si="17"/>
        <v>0.68562121244215335</v>
      </c>
      <c r="F90" s="182">
        <f t="shared" si="17"/>
        <v>0.67306204233756506</v>
      </c>
      <c r="G90" s="182">
        <f t="shared" si="17"/>
        <v>0.642861439737619</v>
      </c>
      <c r="H90" s="182">
        <f t="shared" si="17"/>
        <v>0.62356031216363084</v>
      </c>
      <c r="I90" s="182">
        <f t="shared" si="17"/>
        <v>0.60324833114864818</v>
      </c>
      <c r="J90" s="182">
        <f t="shared" si="17"/>
        <v>0.59846637476847553</v>
      </c>
      <c r="K90" s="182">
        <f t="shared" si="17"/>
        <v>0.59444028691692252</v>
      </c>
      <c r="L90" s="182">
        <f t="shared" si="17"/>
        <v>0.58167711657402144</v>
      </c>
      <c r="M90" s="182">
        <f t="shared" si="17"/>
        <v>0.57547841223004548</v>
      </c>
      <c r="N90" s="182">
        <f t="shared" si="17"/>
        <v>0.56934616283400663</v>
      </c>
      <c r="O90" s="182">
        <f t="shared" si="17"/>
        <v>0.56490641985117318</v>
      </c>
      <c r="P90" s="182">
        <f t="shared" si="17"/>
        <v>0.56110028762946484</v>
      </c>
      <c r="Q90" s="182">
        <f t="shared" si="17"/>
        <v>0.545384866044759</v>
      </c>
    </row>
    <row r="91" spans="1:17" x14ac:dyDescent="0.25">
      <c r="A91" s="180" t="s">
        <v>40</v>
      </c>
      <c r="B91" s="182">
        <f t="shared" ref="B91:Q91" si="18">IF(B$53=0,"",B$53/B$11)</f>
        <v>0.64658184085327963</v>
      </c>
      <c r="C91" s="182">
        <f t="shared" si="18"/>
        <v>0.64629746345141736</v>
      </c>
      <c r="D91" s="182">
        <f t="shared" si="18"/>
        <v>0.63472125529668366</v>
      </c>
      <c r="E91" s="182">
        <f t="shared" si="18"/>
        <v>0.61000795031908173</v>
      </c>
      <c r="F91" s="182">
        <f t="shared" si="18"/>
        <v>0.60232472127565051</v>
      </c>
      <c r="G91" s="182">
        <f t="shared" si="18"/>
        <v>0.59908249321014795</v>
      </c>
      <c r="H91" s="182">
        <f t="shared" si="18"/>
        <v>0.58109577490034969</v>
      </c>
      <c r="I91" s="182">
        <f t="shared" si="18"/>
        <v>0.56127338420006434</v>
      </c>
      <c r="J91" s="182">
        <f t="shared" si="18"/>
        <v>0.5568241637016238</v>
      </c>
      <c r="K91" s="182">
        <f t="shared" si="18"/>
        <v>0.5530782172367158</v>
      </c>
      <c r="L91" s="182">
        <f t="shared" si="18"/>
        <v>0.55148756849984748</v>
      </c>
      <c r="M91" s="182">
        <f t="shared" si="18"/>
        <v>0.54561058230062554</v>
      </c>
      <c r="N91" s="182">
        <f t="shared" si="18"/>
        <v>0.53979660197976509</v>
      </c>
      <c r="O91" s="182">
        <f t="shared" si="18"/>
        <v>0.53558728551775925</v>
      </c>
      <c r="P91" s="182">
        <f t="shared" si="18"/>
        <v>0.53197869486749993</v>
      </c>
      <c r="Q91" s="182">
        <f t="shared" si="18"/>
        <v>0.53082887507196419</v>
      </c>
    </row>
    <row r="92" spans="1:17" x14ac:dyDescent="0.25">
      <c r="A92" s="108" t="s">
        <v>39</v>
      </c>
      <c r="B92" s="112">
        <f t="shared" ref="B92:Q92" si="19">IF(B$54=0,"",B$54/B$12)</f>
        <v>0.39273931145538821</v>
      </c>
      <c r="C92" s="112">
        <f t="shared" si="19"/>
        <v>0.38054888482619659</v>
      </c>
      <c r="D92" s="112">
        <f t="shared" si="19"/>
        <v>0.37608075739996683</v>
      </c>
      <c r="E92" s="112">
        <f t="shared" si="19"/>
        <v>0.36087285861878171</v>
      </c>
      <c r="F92" s="112">
        <f t="shared" si="19"/>
        <v>0.35793777247888764</v>
      </c>
      <c r="G92" s="112">
        <f t="shared" si="19"/>
        <v>0.35601104450203042</v>
      </c>
      <c r="H92" s="112">
        <f t="shared" si="19"/>
        <v>0.34532224880993384</v>
      </c>
      <c r="I92" s="112">
        <f t="shared" si="19"/>
        <v>0.34505307899317911</v>
      </c>
      <c r="J92" s="112">
        <f t="shared" si="19"/>
        <v>0.34231783931261861</v>
      </c>
      <c r="K92" s="112">
        <f t="shared" si="19"/>
        <v>0.33455946828244887</v>
      </c>
      <c r="L92" s="112">
        <f t="shared" si="19"/>
        <v>0.33359727780188786</v>
      </c>
      <c r="M92" s="112">
        <f t="shared" si="19"/>
        <v>0.33004226276669363</v>
      </c>
      <c r="N92" s="112">
        <f t="shared" si="19"/>
        <v>0.32652536026695345</v>
      </c>
      <c r="O92" s="112">
        <f t="shared" si="19"/>
        <v>0.3239791260572657</v>
      </c>
      <c r="P92" s="112">
        <f t="shared" si="19"/>
        <v>0.32179627355724927</v>
      </c>
      <c r="Q92" s="112">
        <f t="shared" si="19"/>
        <v>0.3211007424597907</v>
      </c>
    </row>
    <row r="93" spans="1:17" x14ac:dyDescent="0.25">
      <c r="A93" s="184" t="s">
        <v>102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</row>
    <row r="94" spans="1:17" x14ac:dyDescent="0.25">
      <c r="A94" s="210" t="s">
        <v>41</v>
      </c>
      <c r="B94" s="113">
        <f t="shared" ref="B94:Q94" si="20">IF(SUM(B95,B96)=0,"",SUM(B95,B96))</f>
        <v>1.700362727483125</v>
      </c>
      <c r="C94" s="113">
        <f t="shared" si="20"/>
        <v>1.7079509339736827</v>
      </c>
      <c r="D94" s="113">
        <f t="shared" si="20"/>
        <v>1.7135117705835612</v>
      </c>
      <c r="E94" s="113">
        <f t="shared" si="20"/>
        <v>1.5151948239213198</v>
      </c>
      <c r="F94" s="113">
        <f t="shared" si="20"/>
        <v>1.5519609444810054</v>
      </c>
      <c r="G94" s="113">
        <f t="shared" si="20"/>
        <v>1.4785684439138416</v>
      </c>
      <c r="H94" s="113">
        <f t="shared" si="20"/>
        <v>1.5833076422251249</v>
      </c>
      <c r="I94" s="113">
        <f t="shared" si="20"/>
        <v>1.4358566845271192</v>
      </c>
      <c r="J94" s="113">
        <f t="shared" si="20"/>
        <v>1.559830585304949</v>
      </c>
      <c r="K94" s="113">
        <f t="shared" si="20"/>
        <v>1.7056885308771657</v>
      </c>
      <c r="L94" s="113">
        <f t="shared" si="20"/>
        <v>1.630871749462778</v>
      </c>
      <c r="M94" s="113">
        <f t="shared" si="20"/>
        <v>1.766109101604836</v>
      </c>
      <c r="N94" s="113">
        <f t="shared" si="20"/>
        <v>1.5604412955725575</v>
      </c>
      <c r="O94" s="113">
        <f t="shared" si="20"/>
        <v>1.2105454903665442</v>
      </c>
      <c r="P94" s="113">
        <f t="shared" si="20"/>
        <v>1.6337941931911939</v>
      </c>
      <c r="Q94" s="113">
        <f t="shared" si="20"/>
        <v>1.4529546712574839</v>
      </c>
    </row>
    <row r="95" spans="1:17" x14ac:dyDescent="0.25">
      <c r="A95" s="179" t="s">
        <v>173</v>
      </c>
      <c r="B95" s="182">
        <f>IF(CHI_ued!B$15=0,"",CHI_ued!B$15/B$10)</f>
        <v>1.4036919266771137</v>
      </c>
      <c r="C95" s="182">
        <f>IF(CHI_ued!C$15=0,"",CHI_ued!C$15/C$10)</f>
        <v>1.4078547320108088</v>
      </c>
      <c r="D95" s="182">
        <f>IF(CHI_ued!D$15=0,"",CHI_ued!D$15/D$10)</f>
        <v>1.4188037563804337</v>
      </c>
      <c r="E95" s="182">
        <f>IF(CHI_ued!E$15=0,"",CHI_ued!E$15/E$10)</f>
        <v>1.2264121295424335</v>
      </c>
      <c r="F95" s="182">
        <f>IF(CHI_ued!F$15=0,"",CHI_ued!F$15/F$10)</f>
        <v>1.2501958383059517</v>
      </c>
      <c r="G95" s="182">
        <f>IF(CHI_ued!G$15=0,"",CHI_ued!G$15/G$10)</f>
        <v>1.1863138743842045</v>
      </c>
      <c r="H95" s="182">
        <f>IF(CHI_ued!H$15=0,"",CHI_ued!H$15/H$10)</f>
        <v>1.2986199229159308</v>
      </c>
      <c r="I95" s="182">
        <f>IF(CHI_ued!I$15=0,"",CHI_ued!I$15/I$10)</f>
        <v>1.1621456437250317</v>
      </c>
      <c r="J95" s="182">
        <f>IF(CHI_ued!J$15=0,"",CHI_ued!J$15/J$10)</f>
        <v>1.2754832840452999</v>
      </c>
      <c r="K95" s="182">
        <f>IF(CHI_ued!K$15=0,"",CHI_ued!K$15/K$10)</f>
        <v>1.4209939997327843</v>
      </c>
      <c r="L95" s="182">
        <f>IF(CHI_ued!L$15=0,"",CHI_ued!L$15/L$10)</f>
        <v>1.341197211879533</v>
      </c>
      <c r="M95" s="182">
        <f>IF(CHI_ued!M$15=0,"",CHI_ued!M$15/M$10)</f>
        <v>1.4747375907771061</v>
      </c>
      <c r="N95" s="182">
        <f>IF(CHI_ued!N$15=0,"",CHI_ued!N$15/N$10)</f>
        <v>1.2779703364759845</v>
      </c>
      <c r="O95" s="182">
        <f>IF(CHI_ued!O$15=0,"",CHI_ued!O$15/O$10)</f>
        <v>0.91818332974483885</v>
      </c>
      <c r="P95" s="182">
        <f>IF(CHI_ued!P$15=0,"",CHI_ued!P$15/P$10)</f>
        <v>1.3524055096728049</v>
      </c>
      <c r="Q95" s="182">
        <f>IF(CHI_ued!Q$15=0,"",CHI_ued!Q$15/Q$10)</f>
        <v>1.1665619086956482</v>
      </c>
    </row>
    <row r="96" spans="1:17" x14ac:dyDescent="0.25">
      <c r="A96" s="179" t="s">
        <v>172</v>
      </c>
      <c r="B96" s="182">
        <f>IF((CHI_ued!B$5-CHI_ued!B$15)=0,"",(CHI_ued!B$5-CHI_ued!B$15)/B$10)</f>
        <v>0.29667080080601127</v>
      </c>
      <c r="C96" s="182">
        <f>IF((CHI_ued!C$5-CHI_ued!C$15)=0,"",(CHI_ued!C$5-CHI_ued!C$15)/C$10)</f>
        <v>0.30009620196287395</v>
      </c>
      <c r="D96" s="182">
        <f>IF((CHI_ued!D$5-CHI_ued!D$15)=0,"",(CHI_ued!D$5-CHI_ued!D$15)/D$10)</f>
        <v>0.29470801420312753</v>
      </c>
      <c r="E96" s="182">
        <f>IF((CHI_ued!E$5-CHI_ued!E$15)=0,"",(CHI_ued!E$5-CHI_ued!E$15)/E$10)</f>
        <v>0.28878269437888637</v>
      </c>
      <c r="F96" s="182">
        <f>IF((CHI_ued!F$5-CHI_ued!F$15)=0,"",(CHI_ued!F$5-CHI_ued!F$15)/F$10)</f>
        <v>0.30176510617505364</v>
      </c>
      <c r="G96" s="182">
        <f>IF((CHI_ued!G$5-CHI_ued!G$15)=0,"",(CHI_ued!G$5-CHI_ued!G$15)/G$10)</f>
        <v>0.29225456952963702</v>
      </c>
      <c r="H96" s="182">
        <f>IF((CHI_ued!H$5-CHI_ued!H$15)=0,"",(CHI_ued!H$5-CHI_ued!H$15)/H$10)</f>
        <v>0.28468771930919418</v>
      </c>
      <c r="I96" s="182">
        <f>IF((CHI_ued!I$5-CHI_ued!I$15)=0,"",(CHI_ued!I$5-CHI_ued!I$15)/I$10)</f>
        <v>0.27371104080208741</v>
      </c>
      <c r="J96" s="182">
        <f>IF((CHI_ued!J$5-CHI_ued!J$15)=0,"",(CHI_ued!J$5-CHI_ued!J$15)/J$10)</f>
        <v>0.28434730125964908</v>
      </c>
      <c r="K96" s="182">
        <f>IF((CHI_ued!K$5-CHI_ued!K$15)=0,"",(CHI_ued!K$5-CHI_ued!K$15)/K$10)</f>
        <v>0.28469453114438126</v>
      </c>
      <c r="L96" s="182">
        <f>IF((CHI_ued!L$5-CHI_ued!L$15)=0,"",(CHI_ued!L$5-CHI_ued!L$15)/L$10)</f>
        <v>0.28967453758324502</v>
      </c>
      <c r="M96" s="182">
        <f>IF((CHI_ued!M$5-CHI_ued!M$15)=0,"",(CHI_ued!M$5-CHI_ued!M$15)/M$10)</f>
        <v>0.29137151082773</v>
      </c>
      <c r="N96" s="182">
        <f>IF((CHI_ued!N$5-CHI_ued!N$15)=0,"",(CHI_ued!N$5-CHI_ued!N$15)/N$10)</f>
        <v>0.2824709590965731</v>
      </c>
      <c r="O96" s="182">
        <f>IF((CHI_ued!O$5-CHI_ued!O$15)=0,"",(CHI_ued!O$5-CHI_ued!O$15)/O$10)</f>
        <v>0.29236216062170545</v>
      </c>
      <c r="P96" s="182">
        <f>IF((CHI_ued!P$5-CHI_ued!P$15)=0,"",(CHI_ued!P$5-CHI_ued!P$15)/P$10)</f>
        <v>0.28138868351838892</v>
      </c>
      <c r="Q96" s="182">
        <f>IF((CHI_ued!Q$5-CHI_ued!Q$15)=0,"",(CHI_ued!Q$5-CHI_ued!Q$15)/Q$10)</f>
        <v>0.28639276256183577</v>
      </c>
    </row>
    <row r="97" spans="1:17" x14ac:dyDescent="0.25">
      <c r="A97" s="180" t="s">
        <v>40</v>
      </c>
      <c r="B97" s="182">
        <f>IF(CHI_ued!B$60=0,"",CHI_ued!B$60/B$11)</f>
        <v>0.27687023875357741</v>
      </c>
      <c r="C97" s="182">
        <f>IF(CHI_ued!C$60=0,"",CHI_ued!C$60/C$11)</f>
        <v>0.27673438895574198</v>
      </c>
      <c r="D97" s="182">
        <f>IF(CHI_ued!D$60=0,"",CHI_ued!D$60/D$11)</f>
        <v>0.27176004021365646</v>
      </c>
      <c r="E97" s="182">
        <f>IF(CHI_ued!E$60=0,"",CHI_ued!E$60/E$11)</f>
        <v>0.26121025565457057</v>
      </c>
      <c r="F97" s="182">
        <f>IF(CHI_ued!F$60=0,"",CHI_ued!F$60/F$11)</f>
        <v>0.25811138143124085</v>
      </c>
      <c r="G97" s="182">
        <f>IF(CHI_ued!G$60=0,"",CHI_ued!G$60/G$11)</f>
        <v>0.25984456785496096</v>
      </c>
      <c r="H97" s="182">
        <f>IF(CHI_ued!H$60=0,"",CHI_ued!H$60/H$11)</f>
        <v>0.25590685597543544</v>
      </c>
      <c r="I97" s="182">
        <f>IF(CHI_ued!I$60=0,"",CHI_ued!I$60/I$11)</f>
        <v>0.24045328980589623</v>
      </c>
      <c r="J97" s="182">
        <f>IF(CHI_ued!J$60=0,"",CHI_ued!J$60/J$11)</f>
        <v>0.24504053220236632</v>
      </c>
      <c r="K97" s="182">
        <f>IF(CHI_ued!K$60=0,"",CHI_ued!K$60/K$11)</f>
        <v>0.25543927268743599</v>
      </c>
      <c r="L97" s="182">
        <f>IF(CHI_ued!L$60=0,"",CHI_ued!L$60/L$11)</f>
        <v>0.26186954891711045</v>
      </c>
      <c r="M97" s="182">
        <f>IF(CHI_ued!M$60=0,"",CHI_ued!M$60/M$11)</f>
        <v>0.25543947466918354</v>
      </c>
      <c r="N97" s="182">
        <f>IF(CHI_ued!N$60=0,"",CHI_ued!N$60/N$11)</f>
        <v>0.25390279744800115</v>
      </c>
      <c r="O97" s="182">
        <f>IF(CHI_ued!O$60=0,"",CHI_ued!O$60/O$11)</f>
        <v>0.25301056530214638</v>
      </c>
      <c r="P97" s="182">
        <f>IF(CHI_ued!P$60=0,"",CHI_ued!P$60/P$11)</f>
        <v>0.2518655733777736</v>
      </c>
      <c r="Q97" s="182">
        <f>IF(CHI_ued!Q$60=0,"",CHI_ued!Q$60/Q$11)</f>
        <v>0.25609430926511878</v>
      </c>
    </row>
    <row r="98" spans="1:17" x14ac:dyDescent="0.25">
      <c r="A98" s="108" t="s">
        <v>39</v>
      </c>
      <c r="B98" s="112">
        <f>IF(CHI_ued!B$108=0,"",CHI_ued!B$108/B$12)</f>
        <v>0.16415104034742592</v>
      </c>
      <c r="C98" s="112">
        <f>IF(CHI_ued!C$108=0,"",CHI_ued!C$108/C$12)</f>
        <v>0.15910499116893531</v>
      </c>
      <c r="D98" s="112">
        <f>IF(CHI_ued!D$108=0,"",CHI_ued!D$108/D$12)</f>
        <v>0.15675611898776445</v>
      </c>
      <c r="E98" s="112">
        <f>IF(CHI_ued!E$108=0,"",CHI_ued!E$108/E$12)</f>
        <v>0.15106005595421693</v>
      </c>
      <c r="F98" s="112">
        <f>IF(CHI_ued!F$108=0,"",CHI_ued!F$108/F$12)</f>
        <v>0.14961561698257128</v>
      </c>
      <c r="G98" s="112">
        <f>IF(CHI_ued!G$108=0,"",CHI_ued!G$108/G$12)</f>
        <v>0.15445894288445805</v>
      </c>
      <c r="H98" s="112">
        <f>IF(CHI_ued!H$108=0,"",CHI_ued!H$108/H$12)</f>
        <v>0.15031453451534696</v>
      </c>
      <c r="I98" s="112">
        <f>IF(CHI_ued!I$108=0,"",CHI_ued!I$108/I$12)</f>
        <v>0.14510142087279942</v>
      </c>
      <c r="J98" s="112">
        <f>IF(CHI_ued!J$108=0,"",CHI_ued!J$108/J$12)</f>
        <v>0.14670381047833841</v>
      </c>
      <c r="K98" s="112">
        <f>IF(CHI_ued!K$108=0,"",CHI_ued!K$108/K$12)</f>
        <v>0.15172802071978866</v>
      </c>
      <c r="L98" s="112">
        <f>IF(CHI_ued!L$108=0,"",CHI_ued!L$108/L$12)</f>
        <v>0.15660231587895604</v>
      </c>
      <c r="M98" s="112">
        <f>IF(CHI_ued!M$108=0,"",CHI_ued!M$108/M$12)</f>
        <v>0.15378246706236232</v>
      </c>
      <c r="N98" s="112">
        <f>IF(CHI_ued!N$108=0,"",CHI_ued!N$108/N$12)</f>
        <v>0.15481987406275693</v>
      </c>
      <c r="O98" s="112">
        <f>IF(CHI_ued!O$108=0,"",CHI_ued!O$108/O$12)</f>
        <v>0.15400399976098184</v>
      </c>
      <c r="P98" s="112">
        <f>IF(CHI_ued!P$108=0,"",CHI_ued!P$108/P$12)</f>
        <v>0.15382958507000685</v>
      </c>
      <c r="Q98" s="112">
        <f>IF(CHI_ued!Q$108=0,"",CHI_ued!Q$108/Q$12)</f>
        <v>0.15869425889684158</v>
      </c>
    </row>
    <row r="99" spans="1:17" x14ac:dyDescent="0.25">
      <c r="A99" s="39" t="s">
        <v>171</v>
      </c>
      <c r="B99" s="211">
        <f t="shared" ref="B99:Q99" si="21">IF(B$51=0,"",B$78/B$51)</f>
        <v>1.9145216793947202</v>
      </c>
      <c r="C99" s="211">
        <f t="shared" si="21"/>
        <v>1.8932527322896149</v>
      </c>
      <c r="D99" s="211">
        <f t="shared" si="21"/>
        <v>1.9494293496766186</v>
      </c>
      <c r="E99" s="211">
        <f t="shared" si="21"/>
        <v>2.0528139893919182</v>
      </c>
      <c r="F99" s="211">
        <f t="shared" si="21"/>
        <v>1.5543713537388106</v>
      </c>
      <c r="G99" s="211">
        <f t="shared" si="21"/>
        <v>1.5422213361789368</v>
      </c>
      <c r="H99" s="211">
        <f t="shared" si="21"/>
        <v>1.5228593691581649</v>
      </c>
      <c r="I99" s="211">
        <f t="shared" si="21"/>
        <v>1.6578344923113939</v>
      </c>
      <c r="J99" s="211">
        <f t="shared" si="21"/>
        <v>1.4493022080476534</v>
      </c>
      <c r="K99" s="211">
        <f t="shared" si="21"/>
        <v>1.4201601444160501</v>
      </c>
      <c r="L99" s="211">
        <f t="shared" si="21"/>
        <v>1.466168288475638</v>
      </c>
      <c r="M99" s="211">
        <f t="shared" si="21"/>
        <v>1.4940787306862062</v>
      </c>
      <c r="N99" s="211">
        <f t="shared" si="21"/>
        <v>1.5942310964305761</v>
      </c>
      <c r="O99" s="211">
        <f t="shared" si="21"/>
        <v>1.3777791111745021</v>
      </c>
      <c r="P99" s="211">
        <f t="shared" si="21"/>
        <v>1.5471204577268605</v>
      </c>
      <c r="Q99" s="211">
        <f t="shared" si="21"/>
        <v>1.4352443573431064</v>
      </c>
    </row>
    <row r="100" spans="1:17" x14ac:dyDescent="0.25">
      <c r="A100" s="210" t="s">
        <v>170</v>
      </c>
      <c r="B100" s="109">
        <f t="shared" ref="B100:Q100" si="22">IF(B$52=0,"",B$79/B$52)</f>
        <v>2.5435798294963732</v>
      </c>
      <c r="C100" s="109">
        <f t="shared" si="22"/>
        <v>2.4716229611227321</v>
      </c>
      <c r="D100" s="109">
        <f t="shared" si="22"/>
        <v>2.5518403571847852</v>
      </c>
      <c r="E100" s="109">
        <f t="shared" si="22"/>
        <v>2.7028886551397755</v>
      </c>
      <c r="F100" s="109">
        <f t="shared" si="22"/>
        <v>1.7086534481057976</v>
      </c>
      <c r="G100" s="109">
        <f t="shared" si="22"/>
        <v>1.6887425688645372</v>
      </c>
      <c r="H100" s="109">
        <f t="shared" si="22"/>
        <v>1.6888174569127017</v>
      </c>
      <c r="I100" s="109">
        <f t="shared" si="22"/>
        <v>1.766803456266153</v>
      </c>
      <c r="J100" s="109">
        <f t="shared" si="22"/>
        <v>1.5438191853932421</v>
      </c>
      <c r="K100" s="109">
        <f t="shared" si="22"/>
        <v>1.3585684454339264</v>
      </c>
      <c r="L100" s="109">
        <f t="shared" si="22"/>
        <v>1.612222213648177</v>
      </c>
      <c r="M100" s="109">
        <f t="shared" si="22"/>
        <v>1.5793487901357057</v>
      </c>
      <c r="N100" s="109">
        <f t="shared" si="22"/>
        <v>1.8696993998984826</v>
      </c>
      <c r="O100" s="109">
        <f t="shared" si="22"/>
        <v>1.4877665285268711</v>
      </c>
      <c r="P100" s="109">
        <f t="shared" si="22"/>
        <v>1.7840127365797323</v>
      </c>
      <c r="Q100" s="109">
        <f t="shared" si="22"/>
        <v>1.67360410720511</v>
      </c>
    </row>
    <row r="101" spans="1:17" x14ac:dyDescent="0.25">
      <c r="A101" s="180" t="s">
        <v>169</v>
      </c>
      <c r="B101" s="178">
        <f t="shared" ref="B101:Q101" si="23">IF(B$53=0,"",B$80/B$53)</f>
        <v>1.3383965827375177</v>
      </c>
      <c r="C101" s="178">
        <f t="shared" si="23"/>
        <v>1.3335024403319204</v>
      </c>
      <c r="D101" s="178">
        <f t="shared" si="23"/>
        <v>1.374671654131868</v>
      </c>
      <c r="E101" s="178">
        <f t="shared" si="23"/>
        <v>1.4801560644234946</v>
      </c>
      <c r="F101" s="178">
        <f t="shared" si="23"/>
        <v>1.4405709814111121</v>
      </c>
      <c r="G101" s="178">
        <f t="shared" si="23"/>
        <v>1.4111043246037944</v>
      </c>
      <c r="H101" s="178">
        <f t="shared" si="23"/>
        <v>1.3712752778048831</v>
      </c>
      <c r="I101" s="178">
        <f t="shared" si="23"/>
        <v>1.5645918028013157</v>
      </c>
      <c r="J101" s="178">
        <f t="shared" si="23"/>
        <v>1.3311134291136817</v>
      </c>
      <c r="K101" s="178">
        <f t="shared" si="23"/>
        <v>1.4991593328250403</v>
      </c>
      <c r="L101" s="178">
        <f t="shared" si="23"/>
        <v>1.284015538891268</v>
      </c>
      <c r="M101" s="178">
        <f t="shared" si="23"/>
        <v>1.4011635457630784</v>
      </c>
      <c r="N101" s="178">
        <f t="shared" si="23"/>
        <v>1.2942881344021016</v>
      </c>
      <c r="O101" s="178">
        <f t="shared" si="23"/>
        <v>1.2497664689672068</v>
      </c>
      <c r="P101" s="178">
        <f t="shared" si="23"/>
        <v>1.2634949682464032</v>
      </c>
      <c r="Q101" s="178">
        <f t="shared" si="23"/>
        <v>1.1290669004876328</v>
      </c>
    </row>
    <row r="102" spans="1:17" x14ac:dyDescent="0.25">
      <c r="A102" s="108" t="s">
        <v>39</v>
      </c>
      <c r="B102" s="107">
        <f t="shared" ref="B102:Q102" si="24">IF(B$54=0,"",B$81/B$54)</f>
        <v>0.96177854376896421</v>
      </c>
      <c r="C102" s="107">
        <f t="shared" si="24"/>
        <v>0.95847461894855934</v>
      </c>
      <c r="D102" s="107">
        <f t="shared" si="24"/>
        <v>0.98117313746584567</v>
      </c>
      <c r="E102" s="107">
        <f t="shared" si="24"/>
        <v>1.0392962492708255</v>
      </c>
      <c r="F102" s="107">
        <f t="shared" si="24"/>
        <v>1.0519506092056026</v>
      </c>
      <c r="G102" s="107">
        <f t="shared" si="24"/>
        <v>1.0378498221952044</v>
      </c>
      <c r="H102" s="107">
        <f t="shared" si="24"/>
        <v>1.0130964722936453</v>
      </c>
      <c r="I102" s="107">
        <f t="shared" si="24"/>
        <v>1.2144457886993214</v>
      </c>
      <c r="J102" s="107">
        <f t="shared" si="24"/>
        <v>1.0796128462898094</v>
      </c>
      <c r="K102" s="107">
        <f t="shared" si="24"/>
        <v>1.1740045025542749</v>
      </c>
      <c r="L102" s="107">
        <f t="shared" si="24"/>
        <v>0.97304386406603982</v>
      </c>
      <c r="M102" s="107">
        <f t="shared" si="24"/>
        <v>1.056904652537292</v>
      </c>
      <c r="N102" s="107">
        <f t="shared" si="24"/>
        <v>1.1509565829453807</v>
      </c>
      <c r="O102" s="107">
        <f t="shared" si="24"/>
        <v>1.1290296015068135</v>
      </c>
      <c r="P102" s="107">
        <f t="shared" si="24"/>
        <v>1.0899934430137059</v>
      </c>
      <c r="Q102" s="107">
        <f t="shared" si="24"/>
        <v>0.89788865523632222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4" tint="0.39997558519241921"/>
    <pageSetUpPr fitToPage="1"/>
  </sheetPr>
  <dimension ref="A1:Q24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8110.2176896949804</v>
      </c>
      <c r="C5" s="96">
        <v>8097.1509314568011</v>
      </c>
      <c r="D5" s="96">
        <v>8075.0043379908175</v>
      </c>
      <c r="E5" s="96">
        <v>7680.6300547519813</v>
      </c>
      <c r="F5" s="96">
        <v>7325.2205457631617</v>
      </c>
      <c r="G5" s="96">
        <v>7775.0470895217759</v>
      </c>
      <c r="H5" s="96">
        <v>8041.0703525740018</v>
      </c>
      <c r="I5" s="96">
        <v>8314.0140078545428</v>
      </c>
      <c r="J5" s="96">
        <v>8620.7661679221819</v>
      </c>
      <c r="K5" s="96">
        <v>7384.2514557324321</v>
      </c>
      <c r="L5" s="96">
        <v>8075.8838373128028</v>
      </c>
      <c r="M5" s="96">
        <v>8255.984865194574</v>
      </c>
      <c r="N5" s="96">
        <v>7035.2378602011158</v>
      </c>
      <c r="O5" s="96">
        <v>5968.8721725007499</v>
      </c>
      <c r="P5" s="96">
        <v>7010.6889113812276</v>
      </c>
      <c r="Q5" s="96">
        <v>5915.5809039380356</v>
      </c>
    </row>
    <row r="6" spans="1:17" x14ac:dyDescent="0.25">
      <c r="A6" s="132" t="s">
        <v>83</v>
      </c>
      <c r="B6" s="160">
        <v>23.82672607227375</v>
      </c>
      <c r="C6" s="160">
        <v>23.7344166209304</v>
      </c>
      <c r="D6" s="160">
        <v>23.259519915309742</v>
      </c>
      <c r="E6" s="160">
        <v>24.285986367740897</v>
      </c>
      <c r="F6" s="160">
        <v>22.605202307986776</v>
      </c>
      <c r="G6" s="160">
        <v>24.095458123993474</v>
      </c>
      <c r="H6" s="160">
        <v>23.002144921305785</v>
      </c>
      <c r="I6" s="160">
        <v>25.051593496987536</v>
      </c>
      <c r="J6" s="160">
        <v>24.277156314619191</v>
      </c>
      <c r="K6" s="160">
        <v>19.205082842536264</v>
      </c>
      <c r="L6" s="160">
        <v>21.54225963555389</v>
      </c>
      <c r="M6" s="160">
        <v>20.434707267824162</v>
      </c>
      <c r="N6" s="160">
        <v>19.11982836084389</v>
      </c>
      <c r="O6" s="160">
        <v>20.048019231413903</v>
      </c>
      <c r="P6" s="160">
        <v>18.127650538610091</v>
      </c>
      <c r="Q6" s="160">
        <v>16.618060573471293</v>
      </c>
    </row>
    <row r="7" spans="1:17" x14ac:dyDescent="0.25">
      <c r="A7" s="76" t="s">
        <v>82</v>
      </c>
      <c r="B7" s="159">
        <v>127.00417261664465</v>
      </c>
      <c r="C7" s="159">
        <v>126.5121333219049</v>
      </c>
      <c r="D7" s="159">
        <v>123.98077995876254</v>
      </c>
      <c r="E7" s="159">
        <v>129.45217884563951</v>
      </c>
      <c r="F7" s="159">
        <v>120.49305503614896</v>
      </c>
      <c r="G7" s="159">
        <v>128.43660155298738</v>
      </c>
      <c r="H7" s="159">
        <v>122.60888782106242</v>
      </c>
      <c r="I7" s="159">
        <v>133.53311299095304</v>
      </c>
      <c r="J7" s="159">
        <v>129.40511180052886</v>
      </c>
      <c r="K7" s="159">
        <v>102.36931624814176</v>
      </c>
      <c r="L7" s="159">
        <v>114.82722607409295</v>
      </c>
      <c r="M7" s="159">
        <v>108.92361297733582</v>
      </c>
      <c r="N7" s="159">
        <v>101.91488222827863</v>
      </c>
      <c r="O7" s="159">
        <v>106.8624404110306</v>
      </c>
      <c r="P7" s="159">
        <v>96.626252853887934</v>
      </c>
      <c r="Q7" s="159">
        <v>88.57964905564539</v>
      </c>
    </row>
    <row r="8" spans="1:17" x14ac:dyDescent="0.25">
      <c r="A8" s="76" t="s">
        <v>81</v>
      </c>
      <c r="B8" s="159">
        <v>28.592071286728494</v>
      </c>
      <c r="C8" s="159">
        <v>28.481299945116472</v>
      </c>
      <c r="D8" s="159">
        <v>27.911423898371684</v>
      </c>
      <c r="E8" s="159">
        <v>29.14318364128907</v>
      </c>
      <c r="F8" s="159">
        <v>27.126242769584124</v>
      </c>
      <c r="G8" s="159">
        <v>28.914549748792162</v>
      </c>
      <c r="H8" s="159">
        <v>27.602573905566931</v>
      </c>
      <c r="I8" s="159">
        <v>30.061912196385038</v>
      </c>
      <c r="J8" s="159">
        <v>29.132587577543024</v>
      </c>
      <c r="K8" s="159">
        <v>23.04609941104351</v>
      </c>
      <c r="L8" s="159">
        <v>25.85071156266466</v>
      </c>
      <c r="M8" s="159">
        <v>24.521648721388988</v>
      </c>
      <c r="N8" s="159">
        <v>22.943794033012662</v>
      </c>
      <c r="O8" s="159">
        <v>24.057623077696679</v>
      </c>
      <c r="P8" s="159">
        <v>21.753180646332105</v>
      </c>
      <c r="Q8" s="159">
        <v>19.941672688165546</v>
      </c>
    </row>
    <row r="9" spans="1:17" x14ac:dyDescent="0.25">
      <c r="A9" s="76" t="s">
        <v>80</v>
      </c>
      <c r="B9" s="159">
        <v>170.61480398033117</v>
      </c>
      <c r="C9" s="159">
        <v>169.95380847055341</v>
      </c>
      <c r="D9" s="159">
        <v>166.553240213941</v>
      </c>
      <c r="E9" s="159">
        <v>173.90340540418592</v>
      </c>
      <c r="F9" s="159">
        <v>161.86790199434424</v>
      </c>
      <c r="G9" s="159">
        <v>172.53909967199763</v>
      </c>
      <c r="H9" s="159">
        <v>164.71026841755463</v>
      </c>
      <c r="I9" s="159">
        <v>179.38564874244972</v>
      </c>
      <c r="J9" s="159">
        <v>173.84017649989056</v>
      </c>
      <c r="K9" s="159">
        <v>137.5208425474066</v>
      </c>
      <c r="L9" s="159">
        <v>154.2565434237473</v>
      </c>
      <c r="M9" s="159">
        <v>146.32575051728708</v>
      </c>
      <c r="N9" s="159">
        <v>136.91036519360367</v>
      </c>
      <c r="O9" s="159">
        <v>143.55681351211254</v>
      </c>
      <c r="P9" s="159">
        <v>129.80572882264056</v>
      </c>
      <c r="Q9" s="159">
        <v>118.99608610414127</v>
      </c>
    </row>
    <row r="10" spans="1:17" x14ac:dyDescent="0.25">
      <c r="A10" s="129" t="s">
        <v>79</v>
      </c>
      <c r="B10" s="158">
        <v>66.714833002366504</v>
      </c>
      <c r="C10" s="158">
        <v>66.45636653860511</v>
      </c>
      <c r="D10" s="158">
        <v>65.126655762867273</v>
      </c>
      <c r="E10" s="158">
        <v>68.000761829674502</v>
      </c>
      <c r="F10" s="158">
        <v>63.294566462362965</v>
      </c>
      <c r="G10" s="158">
        <v>67.467282747181713</v>
      </c>
      <c r="H10" s="158">
        <v>64.406005779656184</v>
      </c>
      <c r="I10" s="158">
        <v>70.144461791565092</v>
      </c>
      <c r="J10" s="158">
        <v>67.976037680933743</v>
      </c>
      <c r="K10" s="158">
        <v>53.774231959101527</v>
      </c>
      <c r="L10" s="158">
        <v>60.318326979550875</v>
      </c>
      <c r="M10" s="158">
        <v>57.21718034990765</v>
      </c>
      <c r="N10" s="158">
        <v>53.53551941036288</v>
      </c>
      <c r="O10" s="158">
        <v>56.134453847958916</v>
      </c>
      <c r="P10" s="158">
        <v>50.757421508108251</v>
      </c>
      <c r="Q10" s="158">
        <v>46.53056960571962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12.658913292472592</v>
      </c>
      <c r="G11" s="91">
        <v>13.493456549436344</v>
      </c>
      <c r="H11" s="91">
        <v>10.020520466382051</v>
      </c>
      <c r="I11" s="91">
        <v>14.028892358313019</v>
      </c>
      <c r="J11" s="91">
        <v>11.438319435265797</v>
      </c>
      <c r="K11" s="91">
        <v>0</v>
      </c>
      <c r="L11" s="91">
        <v>0</v>
      </c>
      <c r="M11" s="91">
        <v>11.44343606998153</v>
      </c>
      <c r="N11" s="91">
        <v>10.707103882072575</v>
      </c>
      <c r="O11" s="91">
        <v>11.226890769591783</v>
      </c>
      <c r="P11" s="91">
        <v>10.151484301621652</v>
      </c>
      <c r="Q11" s="91">
        <v>9.3061139211439237</v>
      </c>
    </row>
    <row r="12" spans="1:17" x14ac:dyDescent="0.25">
      <c r="A12" s="92" t="s">
        <v>26</v>
      </c>
      <c r="B12" s="91">
        <v>20.014449900709948</v>
      </c>
      <c r="C12" s="91">
        <v>19.936909961581531</v>
      </c>
      <c r="D12" s="91">
        <v>19.537996728860183</v>
      </c>
      <c r="E12" s="91">
        <v>20.400228548902351</v>
      </c>
      <c r="F12" s="91">
        <v>18.988369938708885</v>
      </c>
      <c r="G12" s="91">
        <v>20.240184824154515</v>
      </c>
      <c r="H12" s="91">
        <v>19.321801733896859</v>
      </c>
      <c r="I12" s="91">
        <v>21.043338537469527</v>
      </c>
      <c r="J12" s="91">
        <v>20.392811304280119</v>
      </c>
      <c r="K12" s="91">
        <v>16.132269587730459</v>
      </c>
      <c r="L12" s="91">
        <v>18.095498093865263</v>
      </c>
      <c r="M12" s="91">
        <v>17.165154104972292</v>
      </c>
      <c r="N12" s="91">
        <v>16.060655823108863</v>
      </c>
      <c r="O12" s="91">
        <v>16.840336154387675</v>
      </c>
      <c r="P12" s="91">
        <v>15.227226452432475</v>
      </c>
      <c r="Q12" s="91">
        <v>13.959170881715886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46.700383101656548</v>
      </c>
      <c r="C14" s="157">
        <v>46.519456577023583</v>
      </c>
      <c r="D14" s="157">
        <v>45.588659034007094</v>
      </c>
      <c r="E14" s="157">
        <v>47.600533280772154</v>
      </c>
      <c r="F14" s="157">
        <v>31.647283231181486</v>
      </c>
      <c r="G14" s="157">
        <v>33.733641373590856</v>
      </c>
      <c r="H14" s="157">
        <v>35.063683579377276</v>
      </c>
      <c r="I14" s="157">
        <v>35.072230895782546</v>
      </c>
      <c r="J14" s="157">
        <v>36.144906941387823</v>
      </c>
      <c r="K14" s="157">
        <v>37.641962371371072</v>
      </c>
      <c r="L14" s="157">
        <v>42.222828885685615</v>
      </c>
      <c r="M14" s="157">
        <v>28.608590174953825</v>
      </c>
      <c r="N14" s="157">
        <v>26.76775970518144</v>
      </c>
      <c r="O14" s="157">
        <v>28.067226923979458</v>
      </c>
      <c r="P14" s="157">
        <v>25.378710754054129</v>
      </c>
      <c r="Q14" s="157">
        <v>23.26528480285981</v>
      </c>
    </row>
    <row r="15" spans="1:17" x14ac:dyDescent="0.25">
      <c r="A15" s="232" t="s">
        <v>185</v>
      </c>
      <c r="B15" s="246">
        <v>5408.1622407795894</v>
      </c>
      <c r="C15" s="246">
        <v>5405.5637799999913</v>
      </c>
      <c r="D15" s="246">
        <v>5437.2725600000031</v>
      </c>
      <c r="E15" s="246">
        <v>4926.4924699999974</v>
      </c>
      <c r="F15" s="246">
        <v>4761.6912599999996</v>
      </c>
      <c r="G15" s="246">
        <v>5042.5162449332693</v>
      </c>
      <c r="H15" s="246">
        <v>5432.5260299999936</v>
      </c>
      <c r="I15" s="246">
        <v>5473.0532099999973</v>
      </c>
      <c r="J15" s="246">
        <v>5867.6299500000041</v>
      </c>
      <c r="K15" s="246">
        <v>5206.3106599999992</v>
      </c>
      <c r="L15" s="246">
        <v>5632.8969219625933</v>
      </c>
      <c r="M15" s="246">
        <v>5938.5992557520913</v>
      </c>
      <c r="N15" s="246">
        <v>4866.9652973640714</v>
      </c>
      <c r="O15" s="246">
        <v>3695.3386857814376</v>
      </c>
      <c r="P15" s="246">
        <v>4954.933673951281</v>
      </c>
      <c r="Q15" s="246">
        <v>4031.0198028136165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105.23509493616272</v>
      </c>
      <c r="C17" s="244">
        <v>503.69223</v>
      </c>
      <c r="D17" s="244">
        <v>367.7</v>
      </c>
      <c r="E17" s="244">
        <v>266</v>
      </c>
      <c r="F17" s="244">
        <v>0</v>
      </c>
      <c r="G17" s="244">
        <v>5.923378236361895</v>
      </c>
      <c r="H17" s="244">
        <v>203.34151999999997</v>
      </c>
      <c r="I17" s="244">
        <v>422.05084999999997</v>
      </c>
      <c r="J17" s="244">
        <v>487.10161999999997</v>
      </c>
      <c r="K17" s="244">
        <v>0</v>
      </c>
      <c r="L17" s="244">
        <v>0</v>
      </c>
      <c r="M17" s="244">
        <v>282.55399700221454</v>
      </c>
      <c r="N17" s="244">
        <v>282.55574154683779</v>
      </c>
      <c r="O17" s="244">
        <v>277.82449713276651</v>
      </c>
      <c r="P17" s="244">
        <v>262.46775580395479</v>
      </c>
      <c r="Q17" s="244">
        <v>294.39924943162453</v>
      </c>
    </row>
    <row r="18" spans="1:17" x14ac:dyDescent="0.25">
      <c r="A18" s="245" t="s">
        <v>30</v>
      </c>
      <c r="B18" s="244">
        <v>20.875123780263493</v>
      </c>
      <c r="C18" s="244">
        <v>35.199599999999919</v>
      </c>
      <c r="D18" s="244">
        <v>32.999870000000101</v>
      </c>
      <c r="E18" s="244">
        <v>38.500850000000355</v>
      </c>
      <c r="F18" s="244">
        <v>17.59978000000001</v>
      </c>
      <c r="G18" s="244">
        <v>3.2960713327693156</v>
      </c>
      <c r="H18" s="244">
        <v>15.399360000000343</v>
      </c>
      <c r="I18" s="244">
        <v>14.300209999999879</v>
      </c>
      <c r="J18" s="244">
        <v>0</v>
      </c>
      <c r="K18" s="244">
        <v>34.100050000000465</v>
      </c>
      <c r="L18" s="244">
        <v>8.7895341707849184</v>
      </c>
      <c r="M18" s="244">
        <v>7.6908624815532676</v>
      </c>
      <c r="N18" s="244">
        <v>93.388768040574632</v>
      </c>
      <c r="O18" s="244">
        <v>43.947872371320045</v>
      </c>
      <c r="P18" s="244">
        <v>46.145201952725984</v>
      </c>
      <c r="Q18" s="244">
        <v>62.62512155666127</v>
      </c>
    </row>
    <row r="19" spans="1:17" x14ac:dyDescent="0.25">
      <c r="A19" s="245" t="s">
        <v>68</v>
      </c>
      <c r="B19" s="244">
        <v>1053.0959174327945</v>
      </c>
      <c r="C19" s="244">
        <v>733.59162999999899</v>
      </c>
      <c r="D19" s="244">
        <v>1051.0968899999971</v>
      </c>
      <c r="E19" s="244">
        <v>670.49901999999929</v>
      </c>
      <c r="F19" s="244">
        <v>661.39166000000114</v>
      </c>
      <c r="G19" s="244">
        <v>662.39092074475775</v>
      </c>
      <c r="H19" s="244">
        <v>651.1906799999997</v>
      </c>
      <c r="I19" s="244">
        <v>661.40976999999839</v>
      </c>
      <c r="J19" s="244">
        <v>951.31316000000152</v>
      </c>
      <c r="K19" s="244">
        <v>861.80112000000008</v>
      </c>
      <c r="L19" s="244">
        <v>1181.3086156324243</v>
      </c>
      <c r="M19" s="244">
        <v>669.51047313654999</v>
      </c>
      <c r="N19" s="244">
        <v>524.00413794585256</v>
      </c>
      <c r="O19" s="244">
        <v>346.97277377089267</v>
      </c>
      <c r="P19" s="244">
        <v>312.36384834865748</v>
      </c>
      <c r="Q19" s="244">
        <v>183.14622666431023</v>
      </c>
    </row>
    <row r="20" spans="1:17" x14ac:dyDescent="0.25">
      <c r="A20" s="245" t="s">
        <v>29</v>
      </c>
      <c r="B20" s="244">
        <v>126.11057904732206</v>
      </c>
      <c r="C20" s="244">
        <v>95.498889999999847</v>
      </c>
      <c r="D20" s="244">
        <v>159.50143000000025</v>
      </c>
      <c r="E20" s="244">
        <v>115.59983000000011</v>
      </c>
      <c r="F20" s="244">
        <v>37.29952000000003</v>
      </c>
      <c r="G20" s="244">
        <v>140.4413029507482</v>
      </c>
      <c r="H20" s="244">
        <v>270.39638999999988</v>
      </c>
      <c r="I20" s="244">
        <v>193.00269000000026</v>
      </c>
      <c r="J20" s="244">
        <v>210.20215999999982</v>
      </c>
      <c r="K20" s="244">
        <v>256.0003499999998</v>
      </c>
      <c r="L20" s="244">
        <v>241.71218969652023</v>
      </c>
      <c r="M20" s="244">
        <v>279.92780986760295</v>
      </c>
      <c r="N20" s="244">
        <v>358.26895006929067</v>
      </c>
      <c r="O20" s="244">
        <v>349.67171906072349</v>
      </c>
      <c r="P20" s="244">
        <v>333.42979710395275</v>
      </c>
      <c r="Q20" s="244">
        <v>303.81088728785608</v>
      </c>
    </row>
    <row r="21" spans="1:17" x14ac:dyDescent="0.25">
      <c r="A21" s="245" t="s">
        <v>28</v>
      </c>
      <c r="B21" s="244">
        <v>465.89272691731458</v>
      </c>
      <c r="C21" s="244">
        <v>917.09169999999813</v>
      </c>
      <c r="D21" s="244">
        <v>471.37183000000368</v>
      </c>
      <c r="E21" s="244">
        <v>348.398740000001</v>
      </c>
      <c r="F21" s="244">
        <v>351.29803999999967</v>
      </c>
      <c r="G21" s="244">
        <v>379.3349036721911</v>
      </c>
      <c r="H21" s="244">
        <v>371.99893999999949</v>
      </c>
      <c r="I21" s="244">
        <v>343.48831000000018</v>
      </c>
      <c r="J21" s="244">
        <v>381.40191000000004</v>
      </c>
      <c r="K21" s="244">
        <v>405.30078999999796</v>
      </c>
      <c r="L21" s="244">
        <v>439.33338179218117</v>
      </c>
      <c r="M21" s="244">
        <v>1595.5174432875506</v>
      </c>
      <c r="N21" s="244">
        <v>760.9154594155857</v>
      </c>
      <c r="O21" s="244">
        <v>564.72850644122923</v>
      </c>
      <c r="P21" s="244">
        <v>1036.1627729186584</v>
      </c>
      <c r="Q21" s="244">
        <v>245.74835071784946</v>
      </c>
    </row>
    <row r="22" spans="1:17" x14ac:dyDescent="0.25">
      <c r="A22" s="245" t="s">
        <v>67</v>
      </c>
      <c r="B22" s="244">
        <v>2659.8829836466739</v>
      </c>
      <c r="C22" s="244">
        <v>2127.0921800000001</v>
      </c>
      <c r="D22" s="244">
        <v>2434.00324</v>
      </c>
      <c r="E22" s="244">
        <v>2557.8962499999998</v>
      </c>
      <c r="F22" s="244">
        <v>2707.2027400000002</v>
      </c>
      <c r="G22" s="244">
        <v>2858.5071507209627</v>
      </c>
      <c r="H22" s="244">
        <v>2974.1993499999999</v>
      </c>
      <c r="I22" s="244">
        <v>3069.7019400000004</v>
      </c>
      <c r="J22" s="244">
        <v>3142.3036200000001</v>
      </c>
      <c r="K22" s="244">
        <v>3082.4074799999999</v>
      </c>
      <c r="L22" s="244">
        <v>3195.8555168135572</v>
      </c>
      <c r="M22" s="244">
        <v>2676.6992976992938</v>
      </c>
      <c r="N22" s="244">
        <v>2477.0240935290626</v>
      </c>
      <c r="O22" s="244">
        <v>1662.5659166032463</v>
      </c>
      <c r="P22" s="244">
        <v>2454.9536638960512</v>
      </c>
      <c r="Q22" s="244">
        <v>2368.7763529392073</v>
      </c>
    </row>
    <row r="23" spans="1:17" x14ac:dyDescent="0.25">
      <c r="A23" s="245" t="s">
        <v>66</v>
      </c>
      <c r="B23" s="244">
        <v>977.0698150190583</v>
      </c>
      <c r="C23" s="244">
        <v>993.39754999999423</v>
      </c>
      <c r="D23" s="244">
        <v>920.59930000000168</v>
      </c>
      <c r="E23" s="244">
        <v>929.59777999999642</v>
      </c>
      <c r="F23" s="244">
        <v>986.89951999999903</v>
      </c>
      <c r="G23" s="244">
        <v>992.62251727547846</v>
      </c>
      <c r="H23" s="244">
        <v>945.99978999999439</v>
      </c>
      <c r="I23" s="244">
        <v>769.09943999999814</v>
      </c>
      <c r="J23" s="244">
        <v>695.30748000000312</v>
      </c>
      <c r="K23" s="244">
        <v>566.70087000000058</v>
      </c>
      <c r="L23" s="244">
        <v>565.89768385712523</v>
      </c>
      <c r="M23" s="244">
        <v>426.69937227732589</v>
      </c>
      <c r="N23" s="244">
        <v>370.80814681686752</v>
      </c>
      <c r="O23" s="244">
        <v>449.62740040125937</v>
      </c>
      <c r="P23" s="244">
        <v>509.41063392728029</v>
      </c>
      <c r="Q23" s="244">
        <v>572.51361421610795</v>
      </c>
    </row>
    <row r="24" spans="1:17" x14ac:dyDescent="0.25">
      <c r="A24" s="156" t="s">
        <v>184</v>
      </c>
      <c r="B24" s="206">
        <v>1532.8250769224087</v>
      </c>
      <c r="C24" s="206">
        <v>1526.8866092778469</v>
      </c>
      <c r="D24" s="206">
        <v>1496.3354719912916</v>
      </c>
      <c r="E24" s="206">
        <v>1562.3702899571956</v>
      </c>
      <c r="F24" s="206">
        <v>1454.2417981170779</v>
      </c>
      <c r="G24" s="206">
        <v>1550.1131939133593</v>
      </c>
      <c r="H24" s="206">
        <v>1479.7779792083825</v>
      </c>
      <c r="I24" s="206">
        <v>1611.6234606706253</v>
      </c>
      <c r="J24" s="206">
        <v>1561.8022334472721</v>
      </c>
      <c r="K24" s="206">
        <v>1235.5047225589165</v>
      </c>
      <c r="L24" s="206">
        <v>1385.8603856354021</v>
      </c>
      <c r="M24" s="206">
        <v>1314.6091344936672</v>
      </c>
      <c r="N24" s="206">
        <v>1260.0201164463647</v>
      </c>
      <c r="O24" s="206">
        <v>1439.7326526237862</v>
      </c>
      <c r="P24" s="206">
        <v>1166.1911605892703</v>
      </c>
      <c r="Q24" s="206">
        <v>1069.0759569554898</v>
      </c>
    </row>
    <row r="25" spans="1:17" x14ac:dyDescent="0.25">
      <c r="A25" s="88" t="s">
        <v>33</v>
      </c>
      <c r="B25" s="87">
        <v>7.0983635789444177</v>
      </c>
      <c r="C25" s="87">
        <v>7.1400131578947361</v>
      </c>
      <c r="D25" s="87">
        <v>7.1401385964912283</v>
      </c>
      <c r="E25" s="87">
        <v>5.7894736842105265</v>
      </c>
      <c r="F25" s="87">
        <v>4.4388956140350881</v>
      </c>
      <c r="G25" s="87">
        <v>5.1163686730388651</v>
      </c>
      <c r="H25" s="87">
        <v>5.7892999999999999</v>
      </c>
      <c r="I25" s="87">
        <v>2.9252437681532593</v>
      </c>
      <c r="J25" s="87">
        <v>4.1370714828466371</v>
      </c>
      <c r="K25" s="87">
        <v>2.4293061339300048</v>
      </c>
      <c r="L25" s="87">
        <v>3.1343336026158477</v>
      </c>
      <c r="M25" s="87">
        <v>3.1343272723535733</v>
      </c>
      <c r="N25" s="87">
        <v>1.263388290818432</v>
      </c>
      <c r="O25" s="87">
        <v>0.42856668128698466</v>
      </c>
      <c r="P25" s="87">
        <v>1.2305588136571888</v>
      </c>
      <c r="Q25" s="87">
        <v>0.64531271154505598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128.91228070175438</v>
      </c>
      <c r="F26" s="87">
        <v>0</v>
      </c>
      <c r="G26" s="87">
        <v>0</v>
      </c>
      <c r="H26" s="87">
        <v>0</v>
      </c>
      <c r="I26" s="87">
        <v>305.7404166666667</v>
      </c>
      <c r="J26" s="87">
        <v>220.19141929824556</v>
      </c>
      <c r="K26" s="87">
        <v>0</v>
      </c>
      <c r="L26" s="87">
        <v>0</v>
      </c>
      <c r="M26" s="87">
        <v>20.534353545224459</v>
      </c>
      <c r="N26" s="87">
        <v>0</v>
      </c>
      <c r="O26" s="87">
        <v>1.1565448556990476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0.27123937139142718</v>
      </c>
      <c r="G28" s="87">
        <v>1.7711957392690911</v>
      </c>
      <c r="H28" s="87">
        <v>1.7694674516010298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13.009798928473044</v>
      </c>
    </row>
    <row r="29" spans="1:17" x14ac:dyDescent="0.25">
      <c r="A29" s="88" t="s">
        <v>29</v>
      </c>
      <c r="B29" s="87">
        <v>625.02034714614092</v>
      </c>
      <c r="C29" s="87">
        <v>442.53622368421054</v>
      </c>
      <c r="D29" s="87">
        <v>383.51270350877201</v>
      </c>
      <c r="E29" s="87">
        <v>548.54568421052625</v>
      </c>
      <c r="F29" s="87">
        <v>162.88607499999998</v>
      </c>
      <c r="G29" s="87">
        <v>146.25398666933171</v>
      </c>
      <c r="H29" s="87">
        <v>113.85032083333331</v>
      </c>
      <c r="I29" s="87">
        <v>0</v>
      </c>
      <c r="J29" s="87">
        <v>110.28418605231943</v>
      </c>
      <c r="K29" s="87">
        <v>33.197806947951314</v>
      </c>
      <c r="L29" s="87">
        <v>42.912747954754977</v>
      </c>
      <c r="M29" s="87">
        <v>180.31893643229057</v>
      </c>
      <c r="N29" s="87">
        <v>0</v>
      </c>
      <c r="O29" s="87">
        <v>0</v>
      </c>
      <c r="P29" s="87">
        <v>0</v>
      </c>
      <c r="Q29" s="87">
        <v>130.48994028378061</v>
      </c>
    </row>
    <row r="30" spans="1:17" x14ac:dyDescent="0.25">
      <c r="A30" s="88" t="s">
        <v>28</v>
      </c>
      <c r="B30" s="87">
        <v>3.6874305422582112</v>
      </c>
      <c r="C30" s="87">
        <v>3.66665701754386</v>
      </c>
      <c r="D30" s="87">
        <v>200.32006403508885</v>
      </c>
      <c r="E30" s="87">
        <v>324.78745701754502</v>
      </c>
      <c r="F30" s="87">
        <v>278.08573157894591</v>
      </c>
      <c r="G30" s="87">
        <v>284.39411016252939</v>
      </c>
      <c r="H30" s="87">
        <v>251.74020087719344</v>
      </c>
      <c r="I30" s="87">
        <v>357.0938780701764</v>
      </c>
      <c r="J30" s="87">
        <v>210.15634122806935</v>
      </c>
      <c r="K30" s="87">
        <v>209.47679210526258</v>
      </c>
      <c r="L30" s="87">
        <v>145.56188925394918</v>
      </c>
      <c r="M30" s="87">
        <v>5.8998910744086537</v>
      </c>
      <c r="N30" s="87">
        <v>450.42894919390966</v>
      </c>
      <c r="O30" s="87">
        <v>293.20627021136085</v>
      </c>
      <c r="P30" s="87">
        <v>296.65519919366579</v>
      </c>
      <c r="Q30" s="87">
        <v>3.6874614991673398</v>
      </c>
    </row>
    <row r="31" spans="1:17" x14ac:dyDescent="0.25">
      <c r="A31" s="88" t="s">
        <v>26</v>
      </c>
      <c r="B31" s="87">
        <v>892.04528807114548</v>
      </c>
      <c r="C31" s="87">
        <v>1067.867850505917</v>
      </c>
      <c r="D31" s="87">
        <v>905.36256585093952</v>
      </c>
      <c r="E31" s="87">
        <v>554.33539434315935</v>
      </c>
      <c r="F31" s="87">
        <v>15.478087934562522</v>
      </c>
      <c r="G31" s="87">
        <v>98.919623544277414</v>
      </c>
      <c r="H31" s="87">
        <v>154.52174253017105</v>
      </c>
      <c r="I31" s="87">
        <v>0</v>
      </c>
      <c r="J31" s="87">
        <v>0</v>
      </c>
      <c r="K31" s="87">
        <v>0</v>
      </c>
      <c r="L31" s="87">
        <v>160.55054794543813</v>
      </c>
      <c r="M31" s="87">
        <v>0</v>
      </c>
      <c r="N31" s="87">
        <v>0</v>
      </c>
      <c r="O31" s="87">
        <v>0</v>
      </c>
      <c r="P31" s="87">
        <v>0</v>
      </c>
      <c r="Q31" s="87">
        <v>110.38470477162092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4.9736475839197247</v>
      </c>
      <c r="C33" s="87">
        <v>5.6758649122806979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5.702371052631575</v>
      </c>
      <c r="K33" s="87">
        <v>4.2521464912280731</v>
      </c>
      <c r="L33" s="87">
        <v>75.316090103380418</v>
      </c>
      <c r="M33" s="87">
        <v>75.86899586538793</v>
      </c>
      <c r="N33" s="87">
        <v>62.877398803860004</v>
      </c>
      <c r="O33" s="87">
        <v>68.861263950939758</v>
      </c>
      <c r="P33" s="87">
        <v>73.956327237603745</v>
      </c>
      <c r="Q33" s="87">
        <v>69.162724399592832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993.08176861814297</v>
      </c>
      <c r="G34" s="87">
        <v>1013.6579091249129</v>
      </c>
      <c r="H34" s="87">
        <v>952.10694751608355</v>
      </c>
      <c r="I34" s="87">
        <v>945.86392216562876</v>
      </c>
      <c r="J34" s="87">
        <v>1011.3308443331596</v>
      </c>
      <c r="K34" s="87">
        <v>986.1486708805445</v>
      </c>
      <c r="L34" s="87">
        <v>958.38477677526339</v>
      </c>
      <c r="M34" s="87">
        <v>1028.8526303040019</v>
      </c>
      <c r="N34" s="87">
        <v>745.45038015777641</v>
      </c>
      <c r="O34" s="87">
        <v>1076.0800069244995</v>
      </c>
      <c r="P34" s="87">
        <v>794.34907534434365</v>
      </c>
      <c r="Q34" s="87">
        <v>741.69601436131006</v>
      </c>
    </row>
    <row r="35" spans="1:17" x14ac:dyDescent="0.25">
      <c r="A35" s="156" t="s">
        <v>181</v>
      </c>
      <c r="B35" s="204">
        <v>445.91274965015543</v>
      </c>
      <c r="C35" s="204">
        <v>444.1851954262828</v>
      </c>
      <c r="D35" s="204">
        <v>435.29759185201215</v>
      </c>
      <c r="E35" s="204">
        <v>454.50772071482055</v>
      </c>
      <c r="F35" s="204">
        <v>423.05215945224091</v>
      </c>
      <c r="G35" s="204">
        <v>450.94202004752287</v>
      </c>
      <c r="H35" s="204">
        <v>430.48086667880227</v>
      </c>
      <c r="I35" s="204">
        <v>468.83591583145471</v>
      </c>
      <c r="J35" s="204">
        <v>454.3424679119338</v>
      </c>
      <c r="K35" s="204">
        <v>359.41955565350293</v>
      </c>
      <c r="L35" s="204">
        <v>403.15938491211693</v>
      </c>
      <c r="M35" s="204">
        <v>382.43174821633943</v>
      </c>
      <c r="N35" s="204">
        <v>327.8240338753061</v>
      </c>
      <c r="O35" s="204">
        <v>225.194953490556</v>
      </c>
      <c r="P35" s="204">
        <v>339.25561035324245</v>
      </c>
      <c r="Q35" s="204">
        <v>311.00391475068807</v>
      </c>
    </row>
    <row r="36" spans="1:17" x14ac:dyDescent="0.25">
      <c r="A36" s="152" t="s">
        <v>190</v>
      </c>
      <c r="B36" s="151">
        <v>360.7951988446643</v>
      </c>
      <c r="C36" s="151">
        <v>356.2281054436059</v>
      </c>
      <c r="D36" s="151">
        <v>362.37005095840777</v>
      </c>
      <c r="E36" s="151">
        <v>413.76865298748277</v>
      </c>
      <c r="F36" s="151">
        <v>381.118443263686</v>
      </c>
      <c r="G36" s="151">
        <v>397.69484174359638</v>
      </c>
      <c r="H36" s="151">
        <v>368.49290587587728</v>
      </c>
      <c r="I36" s="151">
        <v>444.57635004018016</v>
      </c>
      <c r="J36" s="151">
        <v>362.34539770130527</v>
      </c>
      <c r="K36" s="151">
        <v>335.77009002783433</v>
      </c>
      <c r="L36" s="151">
        <v>332.44197031464211</v>
      </c>
      <c r="M36" s="151">
        <v>310.75632888016105</v>
      </c>
      <c r="N36" s="151">
        <v>276.82844233055641</v>
      </c>
      <c r="O36" s="151">
        <v>185.85268206934785</v>
      </c>
      <c r="P36" s="151">
        <v>267.4348187212334</v>
      </c>
      <c r="Q36" s="151">
        <v>210.88522013832849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0.69945252174035921</v>
      </c>
      <c r="J37" s="83">
        <v>0.28461531169522819</v>
      </c>
      <c r="K37" s="83">
        <v>0.16616064697546809</v>
      </c>
      <c r="L37" s="83">
        <v>0</v>
      </c>
      <c r="M37" s="83">
        <v>0</v>
      </c>
      <c r="N37" s="83">
        <v>0.48103608704220652</v>
      </c>
      <c r="O37" s="83">
        <v>0.17568350186471779</v>
      </c>
      <c r="P37" s="83">
        <v>2.4492530056362653E-2</v>
      </c>
      <c r="Q37" s="83">
        <v>0</v>
      </c>
    </row>
    <row r="38" spans="1:17" x14ac:dyDescent="0.25">
      <c r="A38" s="154" t="s">
        <v>30</v>
      </c>
      <c r="B38" s="208">
        <v>3.314303857643571</v>
      </c>
      <c r="C38" s="208">
        <v>17.65438292562494</v>
      </c>
      <c r="D38" s="208">
        <v>14.309210875806109</v>
      </c>
      <c r="E38" s="208">
        <v>7.7730482906024916</v>
      </c>
      <c r="F38" s="208">
        <v>3.3371085385447499</v>
      </c>
      <c r="G38" s="208">
        <v>5.9528180850367969</v>
      </c>
      <c r="H38" s="208">
        <v>7.0398250845793795</v>
      </c>
      <c r="I38" s="208">
        <v>6.7010980342052919</v>
      </c>
      <c r="J38" s="208">
        <v>5.8329506085788028</v>
      </c>
      <c r="K38" s="208">
        <v>4.0170012815718721</v>
      </c>
      <c r="L38" s="208">
        <v>0</v>
      </c>
      <c r="M38" s="208">
        <v>8.7767509131420045</v>
      </c>
      <c r="N38" s="208">
        <v>4.9035220079738018</v>
      </c>
      <c r="O38" s="208">
        <v>1.0502294941145069</v>
      </c>
      <c r="P38" s="208">
        <v>0.62497392447257627</v>
      </c>
      <c r="Q38" s="208">
        <v>1.6609013409444799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1.8425267322530803</v>
      </c>
      <c r="G39" s="208">
        <v>1.7198578139368432</v>
      </c>
      <c r="H39" s="208">
        <v>3.2798029508583788E-16</v>
      </c>
      <c r="I39" s="208">
        <v>0.83417062281918075</v>
      </c>
      <c r="J39" s="208">
        <v>0</v>
      </c>
      <c r="K39" s="208">
        <v>0</v>
      </c>
      <c r="L39" s="208">
        <v>0</v>
      </c>
      <c r="M39" s="208">
        <v>100.19135773905685</v>
      </c>
      <c r="N39" s="208">
        <v>36.642764710309599</v>
      </c>
      <c r="O39" s="208">
        <v>12.481985348540492</v>
      </c>
      <c r="P39" s="208">
        <v>25.529328402790256</v>
      </c>
      <c r="Q39" s="208">
        <v>22.949842478897082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35.52195229574734</v>
      </c>
      <c r="J40" s="208">
        <v>12.895349242891863</v>
      </c>
      <c r="K40" s="208">
        <v>9.1865197809635255</v>
      </c>
      <c r="L40" s="208">
        <v>0</v>
      </c>
      <c r="M40" s="208">
        <v>0</v>
      </c>
      <c r="N40" s="208">
        <v>10.970480788334378</v>
      </c>
      <c r="O40" s="208">
        <v>11.313820266833277</v>
      </c>
      <c r="P40" s="208">
        <v>0.72519870730002445</v>
      </c>
      <c r="Q40" s="208">
        <v>0</v>
      </c>
    </row>
    <row r="41" spans="1:17" x14ac:dyDescent="0.25">
      <c r="A41" s="154" t="s">
        <v>26</v>
      </c>
      <c r="B41" s="208">
        <v>357.48089498702075</v>
      </c>
      <c r="C41" s="208">
        <v>338.57372251798097</v>
      </c>
      <c r="D41" s="208">
        <v>348.06084008260166</v>
      </c>
      <c r="E41" s="208">
        <v>405.99560469688026</v>
      </c>
      <c r="F41" s="208">
        <v>375.9388079928882</v>
      </c>
      <c r="G41" s="208">
        <v>390.02216584462275</v>
      </c>
      <c r="H41" s="208">
        <v>361.45308079129791</v>
      </c>
      <c r="I41" s="208">
        <v>400.81967656566798</v>
      </c>
      <c r="J41" s="208">
        <v>343.3324825381394</v>
      </c>
      <c r="K41" s="208">
        <v>322.40040831832346</v>
      </c>
      <c r="L41" s="208">
        <v>332.44197031464211</v>
      </c>
      <c r="M41" s="208">
        <v>201.7882202279622</v>
      </c>
      <c r="N41" s="208">
        <v>223.83063873689645</v>
      </c>
      <c r="O41" s="208">
        <v>160.83096345799487</v>
      </c>
      <c r="P41" s="208">
        <v>240.53082515661416</v>
      </c>
      <c r="Q41" s="208">
        <v>186.27447631848693</v>
      </c>
    </row>
    <row r="42" spans="1:17" x14ac:dyDescent="0.25">
      <c r="A42" s="152" t="s">
        <v>189</v>
      </c>
      <c r="B42" s="151">
        <v>85.117550805491106</v>
      </c>
      <c r="C42" s="151">
        <v>87.957089982676905</v>
      </c>
      <c r="D42" s="151">
        <v>72.927540893604387</v>
      </c>
      <c r="E42" s="151">
        <v>40.739067727337797</v>
      </c>
      <c r="F42" s="151">
        <v>41.933716188554918</v>
      </c>
      <c r="G42" s="151">
        <v>53.247178303926461</v>
      </c>
      <c r="H42" s="151">
        <v>61.987960802924981</v>
      </c>
      <c r="I42" s="151">
        <v>24.259565791274539</v>
      </c>
      <c r="J42" s="151">
        <v>91.99707021062855</v>
      </c>
      <c r="K42" s="151">
        <v>23.649465625668626</v>
      </c>
      <c r="L42" s="151">
        <v>70.717414597474843</v>
      </c>
      <c r="M42" s="151">
        <v>71.675419336178379</v>
      </c>
      <c r="N42" s="151">
        <v>50.995591544749686</v>
      </c>
      <c r="O42" s="151">
        <v>39.342271421208146</v>
      </c>
      <c r="P42" s="151">
        <v>71.820791632009062</v>
      </c>
      <c r="Q42" s="151">
        <v>100.11869461235958</v>
      </c>
    </row>
    <row r="43" spans="1:17" x14ac:dyDescent="0.25">
      <c r="A43" s="156" t="s">
        <v>180</v>
      </c>
      <c r="B43" s="155">
        <v>181.15205454537562</v>
      </c>
      <c r="C43" s="155">
        <v>180.45023564192729</v>
      </c>
      <c r="D43" s="155">
        <v>176.83964668987974</v>
      </c>
      <c r="E43" s="155">
        <v>184.6437615403959</v>
      </c>
      <c r="F43" s="155">
        <v>171.86493977747298</v>
      </c>
      <c r="G43" s="155">
        <v>183.19519564430621</v>
      </c>
      <c r="H43" s="155">
        <v>174.88285208826346</v>
      </c>
      <c r="I43" s="155">
        <v>190.46459080652843</v>
      </c>
      <c r="J43" s="155">
        <v>184.57662758922322</v>
      </c>
      <c r="K43" s="155">
        <v>146.01419448423562</v>
      </c>
      <c r="L43" s="155">
        <v>163.78350012054756</v>
      </c>
      <c r="M43" s="155">
        <v>155.36289771288773</v>
      </c>
      <c r="N43" s="155">
        <v>145.36601376184311</v>
      </c>
      <c r="O43" s="155">
        <v>152.42294985553832</v>
      </c>
      <c r="P43" s="155">
        <v>137.82259170600474</v>
      </c>
      <c r="Q43" s="155">
        <v>126.3453403674671</v>
      </c>
    </row>
    <row r="44" spans="1:17" x14ac:dyDescent="0.25">
      <c r="A44" s="152" t="s">
        <v>193</v>
      </c>
      <c r="B44" s="151">
        <v>101.47364967506181</v>
      </c>
      <c r="C44" s="151">
        <v>100.18915465601414</v>
      </c>
      <c r="D44" s="151">
        <v>101.91657683205216</v>
      </c>
      <c r="E44" s="151">
        <v>116.37243365272951</v>
      </c>
      <c r="F44" s="151">
        <v>107.18956216791169</v>
      </c>
      <c r="G44" s="151">
        <v>111.85167424038646</v>
      </c>
      <c r="H44" s="151">
        <v>103.63862977759048</v>
      </c>
      <c r="I44" s="151">
        <v>125.03709844880068</v>
      </c>
      <c r="J44" s="151">
        <v>101.90964310349212</v>
      </c>
      <c r="K44" s="151">
        <v>94.4353378203284</v>
      </c>
      <c r="L44" s="151">
        <v>93.499304150993126</v>
      </c>
      <c r="M44" s="151">
        <v>87.400217497545313</v>
      </c>
      <c r="N44" s="151">
        <v>84.982980312306694</v>
      </c>
      <c r="O44" s="151">
        <v>87.088277001544682</v>
      </c>
      <c r="P44" s="151">
        <v>75.21604276534687</v>
      </c>
      <c r="Q44" s="151">
        <v>59.311468163904877</v>
      </c>
    </row>
    <row r="45" spans="1:17" x14ac:dyDescent="0.25">
      <c r="A45" s="152" t="s">
        <v>187</v>
      </c>
      <c r="B45" s="151">
        <v>55.73909370626945</v>
      </c>
      <c r="C45" s="151">
        <v>55.523149428285265</v>
      </c>
      <c r="D45" s="151">
        <v>54.412198981501355</v>
      </c>
      <c r="E45" s="151">
        <v>56.813465089352626</v>
      </c>
      <c r="F45" s="151">
        <v>52.881519931530221</v>
      </c>
      <c r="G45" s="151">
        <v>56.367752505940459</v>
      </c>
      <c r="H45" s="151">
        <v>53.810108334850341</v>
      </c>
      <c r="I45" s="151">
        <v>58.604489478931811</v>
      </c>
      <c r="J45" s="151">
        <v>56.79280848899181</v>
      </c>
      <c r="K45" s="151">
        <v>44.927444456687923</v>
      </c>
      <c r="L45" s="151">
        <v>50.394923114014631</v>
      </c>
      <c r="M45" s="151">
        <v>47.803968527042244</v>
      </c>
      <c r="N45" s="151">
        <v>44.728004234413248</v>
      </c>
      <c r="O45" s="151">
        <v>46.899369186319483</v>
      </c>
      <c r="P45" s="151">
        <v>42.406951294155341</v>
      </c>
      <c r="Q45" s="151">
        <v>38.875489343836094</v>
      </c>
    </row>
    <row r="46" spans="1:17" x14ac:dyDescent="0.25">
      <c r="A46" s="150" t="s">
        <v>33</v>
      </c>
      <c r="B46" s="87">
        <v>0.25812231196161495</v>
      </c>
      <c r="C46" s="87">
        <v>0.25963684210526328</v>
      </c>
      <c r="D46" s="87">
        <v>0.25964140350877152</v>
      </c>
      <c r="E46" s="87">
        <v>0.21052631578947345</v>
      </c>
      <c r="F46" s="87">
        <v>0.1614143859649122</v>
      </c>
      <c r="G46" s="87">
        <v>0.18604976992868583</v>
      </c>
      <c r="H46" s="87">
        <v>0.21052000000000071</v>
      </c>
      <c r="I46" s="87">
        <v>0.10637250066011816</v>
      </c>
      <c r="J46" s="87">
        <v>0.15043896301260506</v>
      </c>
      <c r="K46" s="87">
        <v>8.8338404870182075E-2</v>
      </c>
      <c r="L46" s="87">
        <v>0.11397576736784831</v>
      </c>
      <c r="M46" s="87">
        <v>0.11397553717649345</v>
      </c>
      <c r="N46" s="87">
        <v>4.4847567180757997E-2</v>
      </c>
      <c r="O46" s="87">
        <v>1.3960582869329552E-2</v>
      </c>
      <c r="P46" s="87">
        <v>4.4747593223897875E-2</v>
      </c>
      <c r="Q46" s="87">
        <v>2.3465916783456664E-2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4.6877192982456108</v>
      </c>
      <c r="F47" s="87">
        <v>0</v>
      </c>
      <c r="G47" s="87">
        <v>0</v>
      </c>
      <c r="H47" s="87">
        <v>0</v>
      </c>
      <c r="I47" s="87">
        <v>11.117833333333294</v>
      </c>
      <c r="J47" s="87">
        <v>8.0069607017544229</v>
      </c>
      <c r="K47" s="87">
        <v>0</v>
      </c>
      <c r="L47" s="87">
        <v>0</v>
      </c>
      <c r="M47" s="87">
        <v>0.74670376528088767</v>
      </c>
      <c r="N47" s="87">
        <v>0</v>
      </c>
      <c r="O47" s="87">
        <v>3.7674511353978479E-2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9.8632498687791781E-3</v>
      </c>
      <c r="G49" s="87">
        <v>6.4407117791603463E-2</v>
      </c>
      <c r="H49" s="87">
        <v>6.4344270967310324E-2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0.47308359739901995</v>
      </c>
    </row>
    <row r="50" spans="1:17" x14ac:dyDescent="0.25">
      <c r="A50" s="150" t="s">
        <v>29</v>
      </c>
      <c r="B50" s="87">
        <v>22.728012623496056</v>
      </c>
      <c r="C50" s="87">
        <v>16.092226315789446</v>
      </c>
      <c r="D50" s="87">
        <v>13.94591649122799</v>
      </c>
      <c r="E50" s="87">
        <v>19.947115789473742</v>
      </c>
      <c r="F50" s="87">
        <v>5.9231300000000147</v>
      </c>
      <c r="G50" s="87">
        <v>5.3183267879757068</v>
      </c>
      <c r="H50" s="87">
        <v>4.1400116666666804</v>
      </c>
      <c r="I50" s="87">
        <v>0</v>
      </c>
      <c r="J50" s="87">
        <v>4.0103340382661656</v>
      </c>
      <c r="K50" s="87">
        <v>1.2071929799255017</v>
      </c>
      <c r="L50" s="87">
        <v>1.5604635619910852</v>
      </c>
      <c r="M50" s="87">
        <v>6.5570522339014587</v>
      </c>
      <c r="N50" s="87">
        <v>0</v>
      </c>
      <c r="O50" s="87">
        <v>0</v>
      </c>
      <c r="P50" s="87">
        <v>0</v>
      </c>
      <c r="Q50" s="87">
        <v>4.7450887375920274</v>
      </c>
    </row>
    <row r="51" spans="1:17" x14ac:dyDescent="0.25">
      <c r="A51" s="150" t="s">
        <v>28</v>
      </c>
      <c r="B51" s="87">
        <v>0.13408838335484363</v>
      </c>
      <c r="C51" s="87">
        <v>0.13333298245614023</v>
      </c>
      <c r="D51" s="87">
        <v>7.2843659649122969</v>
      </c>
      <c r="E51" s="87">
        <v>11.810452982456184</v>
      </c>
      <c r="F51" s="87">
        <v>10.112208421052571</v>
      </c>
      <c r="G51" s="87">
        <v>10.341604005910199</v>
      </c>
      <c r="H51" s="87">
        <v>9.154189122807054</v>
      </c>
      <c r="I51" s="87">
        <v>12.985231929824579</v>
      </c>
      <c r="J51" s="87">
        <v>7.642048771929808</v>
      </c>
      <c r="K51" s="87">
        <v>7.6173378947368349</v>
      </c>
      <c r="L51" s="87">
        <v>5.2931596092345217</v>
      </c>
      <c r="M51" s="87">
        <v>0.21454149361485975</v>
      </c>
      <c r="N51" s="87">
        <v>15.989258968077081</v>
      </c>
      <c r="O51" s="87">
        <v>9.5512101426095342</v>
      </c>
      <c r="P51" s="87">
        <v>10.787461788860583</v>
      </c>
      <c r="Q51" s="87">
        <v>0.13408950906063088</v>
      </c>
    </row>
    <row r="52" spans="1:17" x14ac:dyDescent="0.25">
      <c r="A52" s="150" t="s">
        <v>26</v>
      </c>
      <c r="B52" s="87">
        <v>32.4380104753144</v>
      </c>
      <c r="C52" s="87">
        <v>38.831558200215113</v>
      </c>
      <c r="D52" s="87">
        <v>32.922275121852294</v>
      </c>
      <c r="E52" s="87">
        <v>20.157650703387617</v>
      </c>
      <c r="F52" s="87">
        <v>0.56283956125682089</v>
      </c>
      <c r="G52" s="87">
        <v>3.5970772197919132</v>
      </c>
      <c r="H52" s="87">
        <v>5.6189724556425915</v>
      </c>
      <c r="I52" s="87">
        <v>0</v>
      </c>
      <c r="J52" s="87">
        <v>0</v>
      </c>
      <c r="K52" s="87">
        <v>0</v>
      </c>
      <c r="L52" s="87">
        <v>5.8382017434704778</v>
      </c>
      <c r="M52" s="87">
        <v>0</v>
      </c>
      <c r="N52" s="87">
        <v>0</v>
      </c>
      <c r="O52" s="87">
        <v>0</v>
      </c>
      <c r="P52" s="87">
        <v>0</v>
      </c>
      <c r="Q52" s="87">
        <v>4.013989264422591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0.18085991214253561</v>
      </c>
      <c r="C54" s="87">
        <v>0.20639508771929727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0.2073589473684212</v>
      </c>
      <c r="K54" s="87">
        <v>0.15462350877193032</v>
      </c>
      <c r="L54" s="87">
        <v>2.7387669128501955</v>
      </c>
      <c r="M54" s="87">
        <v>2.7588725769231957</v>
      </c>
      <c r="N54" s="87">
        <v>2.2320124284044738</v>
      </c>
      <c r="O54" s="87">
        <v>2.2431594051757884</v>
      </c>
      <c r="P54" s="87">
        <v>2.6893209904583273</v>
      </c>
      <c r="Q54" s="87">
        <v>2.5150081599852001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36.112064313387123</v>
      </c>
      <c r="G55" s="87">
        <v>36.86028760454235</v>
      </c>
      <c r="H55" s="87">
        <v>34.622070818766701</v>
      </c>
      <c r="I55" s="87">
        <v>34.395051715113823</v>
      </c>
      <c r="J55" s="87">
        <v>36.77566706666039</v>
      </c>
      <c r="K55" s="87">
        <v>35.859951668383474</v>
      </c>
      <c r="L55" s="87">
        <v>34.850355519100503</v>
      </c>
      <c r="M55" s="87">
        <v>37.412822920145345</v>
      </c>
      <c r="N55" s="87">
        <v>26.46188527075094</v>
      </c>
      <c r="O55" s="87">
        <v>35.053364544310853</v>
      </c>
      <c r="P55" s="87">
        <v>28.885420921612535</v>
      </c>
      <c r="Q55" s="87">
        <v>26.97076415859317</v>
      </c>
    </row>
    <row r="56" spans="1:17" x14ac:dyDescent="0.25">
      <c r="A56" s="152" t="s">
        <v>186</v>
      </c>
      <c r="B56" s="151">
        <v>23.939311164044366</v>
      </c>
      <c r="C56" s="151">
        <v>24.737931557627888</v>
      </c>
      <c r="D56" s="151">
        <v>20.51087087632623</v>
      </c>
      <c r="E56" s="151">
        <v>11.457862798313753</v>
      </c>
      <c r="F56" s="151">
        <v>11.793857678031072</v>
      </c>
      <c r="G56" s="151">
        <v>14.975768897979306</v>
      </c>
      <c r="H56" s="151">
        <v>17.43411397582264</v>
      </c>
      <c r="I56" s="151">
        <v>6.8230028787959585</v>
      </c>
      <c r="J56" s="151">
        <v>25.874175996739282</v>
      </c>
      <c r="K56" s="151">
        <v>6.6514122072193027</v>
      </c>
      <c r="L56" s="151">
        <v>19.889272855539794</v>
      </c>
      <c r="M56" s="151">
        <v>20.158711688300162</v>
      </c>
      <c r="N56" s="151">
        <v>15.655029215123152</v>
      </c>
      <c r="O56" s="151">
        <v>18.43530366767417</v>
      </c>
      <c r="P56" s="151">
        <v>20.199597646502536</v>
      </c>
      <c r="Q56" s="151">
        <v>28.158382859726132</v>
      </c>
    </row>
    <row r="57" spans="1:17" x14ac:dyDescent="0.25">
      <c r="A57" s="243" t="s">
        <v>179</v>
      </c>
      <c r="B57" s="242">
        <v>125.41296083910616</v>
      </c>
      <c r="C57" s="242">
        <v>124.927086213642</v>
      </c>
      <c r="D57" s="242">
        <v>122.42744770837838</v>
      </c>
      <c r="E57" s="242">
        <v>127.83029645104325</v>
      </c>
      <c r="F57" s="242">
        <v>118.98341984594273</v>
      </c>
      <c r="G57" s="242">
        <v>126.82744313836575</v>
      </c>
      <c r="H57" s="242">
        <v>121.07274375341309</v>
      </c>
      <c r="I57" s="242">
        <v>131.8601013275966</v>
      </c>
      <c r="J57" s="242">
        <v>127.78381910023138</v>
      </c>
      <c r="K57" s="242">
        <v>101.08675002754769</v>
      </c>
      <c r="L57" s="242">
        <v>113.3885770065329</v>
      </c>
      <c r="M57" s="242">
        <v>107.55892918584544</v>
      </c>
      <c r="N57" s="242">
        <v>100.63800952742982</v>
      </c>
      <c r="O57" s="242">
        <v>105.52358066921884</v>
      </c>
      <c r="P57" s="242">
        <v>95.415640411849409</v>
      </c>
      <c r="Q57" s="242">
        <v>87.469851023630994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2748.886958096849</v>
      </c>
      <c r="C60" s="96">
        <v>2563.5343404482396</v>
      </c>
      <c r="D60" s="96">
        <v>2541.6503731332828</v>
      </c>
      <c r="E60" s="96">
        <v>2855.7891095491732</v>
      </c>
      <c r="F60" s="96">
        <v>2840.4143035325656</v>
      </c>
      <c r="G60" s="96">
        <v>2565.2107777518831</v>
      </c>
      <c r="H60" s="96">
        <v>2450.3357755720936</v>
      </c>
      <c r="I60" s="96">
        <v>2703.8587096960232</v>
      </c>
      <c r="J60" s="96">
        <v>1854.0874543837874</v>
      </c>
      <c r="K60" s="96">
        <v>2068.0953467117247</v>
      </c>
      <c r="L60" s="96">
        <v>1704.7879814367466</v>
      </c>
      <c r="M60" s="96">
        <v>1687.64544508995</v>
      </c>
      <c r="N60" s="96">
        <v>1844.9445671882143</v>
      </c>
      <c r="O60" s="96">
        <v>1767.2957213048026</v>
      </c>
      <c r="P60" s="96">
        <v>1585.1009483620182</v>
      </c>
      <c r="Q60" s="96">
        <v>1328.3803363956692</v>
      </c>
    </row>
    <row r="61" spans="1:17" x14ac:dyDescent="0.25">
      <c r="A61" s="132" t="s">
        <v>83</v>
      </c>
      <c r="B61" s="160">
        <v>26.092430881947525</v>
      </c>
      <c r="C61" s="160">
        <v>24.33306411332175</v>
      </c>
      <c r="D61" s="160">
        <v>24.125341528401915</v>
      </c>
      <c r="E61" s="160">
        <v>27.107145943141756</v>
      </c>
      <c r="F61" s="160">
        <v>26.961208307499785</v>
      </c>
      <c r="G61" s="160">
        <v>24.34897685369268</v>
      </c>
      <c r="H61" s="160">
        <v>23.258583505355467</v>
      </c>
      <c r="I61" s="160">
        <v>25.665022815685273</v>
      </c>
      <c r="J61" s="160">
        <v>17.59899533522054</v>
      </c>
      <c r="K61" s="160">
        <v>19.630357928109394</v>
      </c>
      <c r="L61" s="160">
        <v>16.181844962009517</v>
      </c>
      <c r="M61" s="160">
        <v>16.019128032725614</v>
      </c>
      <c r="N61" s="160">
        <v>17.512211063677736</v>
      </c>
      <c r="O61" s="160">
        <v>16.775168335053266</v>
      </c>
      <c r="P61" s="160">
        <v>15.0457758236373</v>
      </c>
      <c r="Q61" s="160">
        <v>12.6089841600249</v>
      </c>
    </row>
    <row r="62" spans="1:17" x14ac:dyDescent="0.25">
      <c r="A62" s="76" t="s">
        <v>82</v>
      </c>
      <c r="B62" s="159">
        <v>141.76672629812242</v>
      </c>
      <c r="C62" s="159">
        <v>132.20764503527437</v>
      </c>
      <c r="D62" s="159">
        <v>131.07903609210982</v>
      </c>
      <c r="E62" s="159">
        <v>147.27992792359581</v>
      </c>
      <c r="F62" s="159">
        <v>146.48701211815566</v>
      </c>
      <c r="G62" s="159">
        <v>132.29410294787843</v>
      </c>
      <c r="H62" s="159">
        <v>126.36972219276967</v>
      </c>
      <c r="I62" s="159">
        <v>139.44451099278908</v>
      </c>
      <c r="J62" s="159">
        <v>95.619759082558943</v>
      </c>
      <c r="K62" s="159">
        <v>106.65666193079306</v>
      </c>
      <c r="L62" s="159">
        <v>87.92002539384049</v>
      </c>
      <c r="M62" s="159">
        <v>87.035943474366221</v>
      </c>
      <c r="N62" s="159">
        <v>95.148238352027747</v>
      </c>
      <c r="O62" s="159">
        <v>91.143700206399529</v>
      </c>
      <c r="P62" s="159">
        <v>81.747476606644597</v>
      </c>
      <c r="Q62" s="159">
        <v>68.507775852664835</v>
      </c>
    </row>
    <row r="63" spans="1:17" x14ac:dyDescent="0.25">
      <c r="A63" s="76" t="s">
        <v>81</v>
      </c>
      <c r="B63" s="159">
        <v>31.305096641679036</v>
      </c>
      <c r="C63" s="159">
        <v>29.194248979796583</v>
      </c>
      <c r="D63" s="159">
        <v>28.94502821439546</v>
      </c>
      <c r="E63" s="159">
        <v>32.52252836347504</v>
      </c>
      <c r="F63" s="159">
        <v>32.347435754890576</v>
      </c>
      <c r="G63" s="159">
        <v>29.213340718600058</v>
      </c>
      <c r="H63" s="159">
        <v>27.905111933724474</v>
      </c>
      <c r="I63" s="159">
        <v>30.792302303722959</v>
      </c>
      <c r="J63" s="159">
        <v>21.114868609145695</v>
      </c>
      <c r="K63" s="159">
        <v>23.552050586263604</v>
      </c>
      <c r="L63" s="159">
        <v>19.414604283836837</v>
      </c>
      <c r="M63" s="159">
        <v>19.219380265825006</v>
      </c>
      <c r="N63" s="159">
        <v>21.010746842188947</v>
      </c>
      <c r="O63" s="159">
        <v>20.126459979342471</v>
      </c>
      <c r="P63" s="159">
        <v>18.05157473977939</v>
      </c>
      <c r="Q63" s="159">
        <v>15.127968316515764</v>
      </c>
    </row>
    <row r="64" spans="1:17" x14ac:dyDescent="0.25">
      <c r="A64" s="76" t="s">
        <v>80</v>
      </c>
      <c r="B64" s="159">
        <v>192.14687827218975</v>
      </c>
      <c r="C64" s="159">
        <v>179.19075188225025</v>
      </c>
      <c r="D64" s="159">
        <v>177.66106511525027</v>
      </c>
      <c r="E64" s="159">
        <v>199.61932621030584</v>
      </c>
      <c r="F64" s="159">
        <v>198.54462906009013</v>
      </c>
      <c r="G64" s="159">
        <v>179.30793465455935</v>
      </c>
      <c r="H64" s="159">
        <v>171.27818537900552</v>
      </c>
      <c r="I64" s="159">
        <v>188.99940895236242</v>
      </c>
      <c r="J64" s="159">
        <v>129.60049715908477</v>
      </c>
      <c r="K64" s="159">
        <v>144.55962391229747</v>
      </c>
      <c r="L64" s="159">
        <v>119.16448138551564</v>
      </c>
      <c r="M64" s="159">
        <v>117.96622009106608</v>
      </c>
      <c r="N64" s="159">
        <v>128.96141040877311</v>
      </c>
      <c r="O64" s="159">
        <v>123.53376512347347</v>
      </c>
      <c r="P64" s="159">
        <v>110.79837171075066</v>
      </c>
      <c r="Q64" s="159">
        <v>92.853630828567631</v>
      </c>
    </row>
    <row r="65" spans="1:17" x14ac:dyDescent="0.25">
      <c r="A65" s="129" t="s">
        <v>79</v>
      </c>
      <c r="B65" s="158">
        <v>73.05880646945306</v>
      </c>
      <c r="C65" s="158">
        <v>68.132579517300883</v>
      </c>
      <c r="D65" s="158">
        <v>67.550956279525337</v>
      </c>
      <c r="E65" s="158">
        <v>75.900008640796898</v>
      </c>
      <c r="F65" s="158">
        <v>75.491383260999385</v>
      </c>
      <c r="G65" s="158">
        <v>68.177135190339499</v>
      </c>
      <c r="H65" s="158">
        <v>65.124033814995272</v>
      </c>
      <c r="I65" s="158">
        <v>71.862063883918751</v>
      </c>
      <c r="J65" s="158">
        <v>49.277186938617504</v>
      </c>
      <c r="K65" s="158">
        <v>54.965002198706287</v>
      </c>
      <c r="L65" s="158">
        <v>45.309165893626641</v>
      </c>
      <c r="M65" s="158">
        <v>44.853558491631716</v>
      </c>
      <c r="N65" s="158">
        <v>49.034190978297644</v>
      </c>
      <c r="O65" s="158">
        <v>46.970471338149132</v>
      </c>
      <c r="P65" s="158">
        <v>42.128172306184425</v>
      </c>
      <c r="Q65" s="158">
        <v>35.305155648069707</v>
      </c>
    </row>
    <row r="66" spans="1:17" x14ac:dyDescent="0.25">
      <c r="A66" s="92" t="s">
        <v>125</v>
      </c>
      <c r="B66" s="91">
        <v>0</v>
      </c>
      <c r="C66" s="91">
        <v>0</v>
      </c>
      <c r="D66" s="91">
        <v>0</v>
      </c>
      <c r="E66" s="91">
        <v>0</v>
      </c>
      <c r="F66" s="91">
        <v>15.098276652199875</v>
      </c>
      <c r="G66" s="91">
        <v>13.635427038067899</v>
      </c>
      <c r="H66" s="91">
        <v>10.132233877832638</v>
      </c>
      <c r="I66" s="91">
        <v>14.372412776783751</v>
      </c>
      <c r="J66" s="91">
        <v>8.2918661384894055</v>
      </c>
      <c r="K66" s="91">
        <v>0</v>
      </c>
      <c r="L66" s="91">
        <v>0</v>
      </c>
      <c r="M66" s="91">
        <v>8.970711698326344</v>
      </c>
      <c r="N66" s="91">
        <v>9.8068381956595303</v>
      </c>
      <c r="O66" s="91">
        <v>9.3940942676298267</v>
      </c>
      <c r="P66" s="91">
        <v>8.4256344612368856</v>
      </c>
      <c r="Q66" s="91">
        <v>7.0610311296139407</v>
      </c>
    </row>
    <row r="67" spans="1:17" x14ac:dyDescent="0.25">
      <c r="A67" s="92" t="s">
        <v>26</v>
      </c>
      <c r="B67" s="91">
        <v>21.917641940835917</v>
      </c>
      <c r="C67" s="91">
        <v>20.439773855190264</v>
      </c>
      <c r="D67" s="91">
        <v>20.265286883857602</v>
      </c>
      <c r="E67" s="91">
        <v>22.770002592239067</v>
      </c>
      <c r="F67" s="91">
        <v>22.64741497829981</v>
      </c>
      <c r="G67" s="91">
        <v>20.453140557101847</v>
      </c>
      <c r="H67" s="91">
        <v>19.537210144498584</v>
      </c>
      <c r="I67" s="91">
        <v>21.558619165175624</v>
      </c>
      <c r="J67" s="91">
        <v>14.783156081585251</v>
      </c>
      <c r="K67" s="91">
        <v>16.489500659611885</v>
      </c>
      <c r="L67" s="91">
        <v>13.592749768087991</v>
      </c>
      <c r="M67" s="91">
        <v>13.456067547489514</v>
      </c>
      <c r="N67" s="91">
        <v>14.710257293489292</v>
      </c>
      <c r="O67" s="91">
        <v>14.091141401444739</v>
      </c>
      <c r="P67" s="91">
        <v>12.638451691855327</v>
      </c>
      <c r="Q67" s="91">
        <v>10.591546694420913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51.141164528617146</v>
      </c>
      <c r="C69" s="157">
        <v>47.692805662110622</v>
      </c>
      <c r="D69" s="157">
        <v>47.285669395667739</v>
      </c>
      <c r="E69" s="157">
        <v>53.130006048557831</v>
      </c>
      <c r="F69" s="157">
        <v>37.745691630499692</v>
      </c>
      <c r="G69" s="157">
        <v>34.088567595169742</v>
      </c>
      <c r="H69" s="157">
        <v>35.454589792664059</v>
      </c>
      <c r="I69" s="157">
        <v>35.931031941959375</v>
      </c>
      <c r="J69" s="157">
        <v>26.202164718542846</v>
      </c>
      <c r="K69" s="157">
        <v>38.475501539094402</v>
      </c>
      <c r="L69" s="157">
        <v>31.716416125538647</v>
      </c>
      <c r="M69" s="157">
        <v>22.426779245815862</v>
      </c>
      <c r="N69" s="157">
        <v>24.517095489148826</v>
      </c>
      <c r="O69" s="157">
        <v>23.485235669074566</v>
      </c>
      <c r="P69" s="157">
        <v>21.064086153092216</v>
      </c>
      <c r="Q69" s="157">
        <v>17.652577824034854</v>
      </c>
    </row>
    <row r="70" spans="1:17" x14ac:dyDescent="0.25">
      <c r="A70" s="156" t="s">
        <v>183</v>
      </c>
      <c r="B70" s="204">
        <v>139.32803776577913</v>
      </c>
      <c r="C70" s="204">
        <v>129.93339298576572</v>
      </c>
      <c r="D70" s="204">
        <v>128.82419851141952</v>
      </c>
      <c r="E70" s="204">
        <v>144.74640062385188</v>
      </c>
      <c r="F70" s="204">
        <v>143.96712465289428</v>
      </c>
      <c r="G70" s="204">
        <v>130.01836363880255</v>
      </c>
      <c r="H70" s="204">
        <v>124.19589480467826</v>
      </c>
      <c r="I70" s="204">
        <v>137.04576949161896</v>
      </c>
      <c r="J70" s="204">
        <v>93.974896313775716</v>
      </c>
      <c r="K70" s="204">
        <v>104.82194101185424</v>
      </c>
      <c r="L70" s="204">
        <v>86.40761438393676</v>
      </c>
      <c r="M70" s="204">
        <v>85.538740549568018</v>
      </c>
      <c r="N70" s="204">
        <v>93.511486740413304</v>
      </c>
      <c r="O70" s="204">
        <v>89.575835148831189</v>
      </c>
      <c r="P70" s="204">
        <v>80.341246534509068</v>
      </c>
      <c r="Q70" s="204">
        <v>67.329296729172157</v>
      </c>
    </row>
    <row r="71" spans="1:17" x14ac:dyDescent="0.25">
      <c r="A71" s="152" t="s">
        <v>192</v>
      </c>
      <c r="B71" s="151">
        <v>125.3952339892012</v>
      </c>
      <c r="C71" s="151">
        <v>116.94005368718913</v>
      </c>
      <c r="D71" s="151">
        <v>115.94177866027755</v>
      </c>
      <c r="E71" s="151">
        <v>130.27176056146666</v>
      </c>
      <c r="F71" s="151">
        <v>129.57041218760483</v>
      </c>
      <c r="G71" s="151">
        <v>117.01652727492228</v>
      </c>
      <c r="H71" s="151">
        <v>111.77630532421041</v>
      </c>
      <c r="I71" s="151">
        <v>123.34119254245704</v>
      </c>
      <c r="J71" s="151">
        <v>84.577406682398134</v>
      </c>
      <c r="K71" s="151">
        <v>94.339746910668794</v>
      </c>
      <c r="L71" s="151">
        <v>77.766852945543079</v>
      </c>
      <c r="M71" s="151">
        <v>76.984866494611211</v>
      </c>
      <c r="N71" s="151">
        <v>84.160338066371963</v>
      </c>
      <c r="O71" s="151">
        <v>80.618251633948049</v>
      </c>
      <c r="P71" s="151">
        <v>72.307121881058151</v>
      </c>
      <c r="Q71" s="151">
        <v>60.596367056254927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</v>
      </c>
      <c r="C75" s="87">
        <v>0</v>
      </c>
      <c r="D75" s="87">
        <v>0</v>
      </c>
      <c r="E75" s="87">
        <v>0</v>
      </c>
      <c r="F75" s="87">
        <v>1.619856695416124</v>
      </c>
      <c r="G75" s="87">
        <v>1.4551653063708494</v>
      </c>
      <c r="H75" s="87">
        <v>0.9132095372294442</v>
      </c>
      <c r="I75" s="87">
        <v>0</v>
      </c>
      <c r="J75" s="87">
        <v>0</v>
      </c>
      <c r="K75" s="87">
        <v>0</v>
      </c>
      <c r="L75" s="87">
        <v>0</v>
      </c>
      <c r="M75" s="87">
        <v>4.9643936130402455</v>
      </c>
      <c r="N75" s="87">
        <v>0</v>
      </c>
      <c r="O75" s="87">
        <v>0</v>
      </c>
      <c r="P75" s="87">
        <v>0</v>
      </c>
      <c r="Q75" s="87">
        <v>3.5605183652236945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4.8170033132530232</v>
      </c>
      <c r="G76" s="87">
        <v>4.3251452793778338</v>
      </c>
      <c r="H76" s="87">
        <v>3.366876957831328</v>
      </c>
      <c r="I76" s="87">
        <v>79.458344044064432</v>
      </c>
      <c r="J76" s="87">
        <v>55.134427923264369</v>
      </c>
      <c r="K76" s="87">
        <v>59.534357328762241</v>
      </c>
      <c r="L76" s="87">
        <v>1.2690516919807058</v>
      </c>
      <c r="M76" s="87">
        <v>23.514565318825237</v>
      </c>
      <c r="N76" s="87">
        <v>9.6434534916395211</v>
      </c>
      <c r="O76" s="87">
        <v>9.0325816037995974</v>
      </c>
      <c r="P76" s="87">
        <v>29.589134251920907</v>
      </c>
      <c r="Q76" s="87">
        <v>3.8589577082826727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125.3952339892012</v>
      </c>
      <c r="C78" s="87">
        <v>116.94005368718913</v>
      </c>
      <c r="D78" s="87">
        <v>115.94177866027755</v>
      </c>
      <c r="E78" s="87">
        <v>130.27176056146666</v>
      </c>
      <c r="F78" s="87">
        <v>92.436006780367677</v>
      </c>
      <c r="G78" s="87">
        <v>81.269619788210548</v>
      </c>
      <c r="H78" s="87">
        <v>79.747569733586559</v>
      </c>
      <c r="I78" s="87">
        <v>0</v>
      </c>
      <c r="J78" s="87">
        <v>0</v>
      </c>
      <c r="K78" s="87">
        <v>0</v>
      </c>
      <c r="L78" s="87">
        <v>46.631384392466877</v>
      </c>
      <c r="M78" s="87">
        <v>12.679258552337103</v>
      </c>
      <c r="N78" s="87">
        <v>0</v>
      </c>
      <c r="O78" s="87">
        <v>0</v>
      </c>
      <c r="P78" s="87">
        <v>0</v>
      </c>
      <c r="Q78" s="87">
        <v>30.210057106953403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30.697545398568</v>
      </c>
      <c r="G81" s="87">
        <v>29.966596900963062</v>
      </c>
      <c r="H81" s="87">
        <v>27.748649095563081</v>
      </c>
      <c r="I81" s="87">
        <v>43.882848498392612</v>
      </c>
      <c r="J81" s="87">
        <v>29.442978759133762</v>
      </c>
      <c r="K81" s="87">
        <v>34.805389581906546</v>
      </c>
      <c r="L81" s="87">
        <v>29.866416861095491</v>
      </c>
      <c r="M81" s="87">
        <v>35.826649010408623</v>
      </c>
      <c r="N81" s="87">
        <v>74.516884574732444</v>
      </c>
      <c r="O81" s="87">
        <v>71.585670030148449</v>
      </c>
      <c r="P81" s="87">
        <v>42.717987629137241</v>
      </c>
      <c r="Q81" s="87">
        <v>22.966833875795153</v>
      </c>
    </row>
    <row r="82" spans="1:17" x14ac:dyDescent="0.25">
      <c r="A82" s="152" t="s">
        <v>191</v>
      </c>
      <c r="B82" s="151">
        <v>13.932803776577927</v>
      </c>
      <c r="C82" s="151">
        <v>12.993339298576586</v>
      </c>
      <c r="D82" s="151">
        <v>12.882419851141975</v>
      </c>
      <c r="E82" s="151">
        <v>14.47464006238522</v>
      </c>
      <c r="F82" s="151">
        <v>14.396712465289454</v>
      </c>
      <c r="G82" s="151">
        <v>13.001836363880287</v>
      </c>
      <c r="H82" s="151">
        <v>12.419589480467849</v>
      </c>
      <c r="I82" s="151">
        <v>13.704576949161904</v>
      </c>
      <c r="J82" s="151">
        <v>9.3974896313775815</v>
      </c>
      <c r="K82" s="151">
        <v>10.482194101185442</v>
      </c>
      <c r="L82" s="151">
        <v>8.6407614383936817</v>
      </c>
      <c r="M82" s="151">
        <v>8.5538740549568075</v>
      </c>
      <c r="N82" s="151">
        <v>9.3511486740413403</v>
      </c>
      <c r="O82" s="151">
        <v>8.9575835148831402</v>
      </c>
      <c r="P82" s="151">
        <v>8.0341246534509168</v>
      </c>
      <c r="Q82" s="151">
        <v>6.7329296729172299</v>
      </c>
    </row>
    <row r="83" spans="1:17" x14ac:dyDescent="0.25">
      <c r="A83" s="156" t="s">
        <v>181</v>
      </c>
      <c r="B83" s="204">
        <v>1448.5487929387825</v>
      </c>
      <c r="C83" s="204">
        <v>1350.8756930057014</v>
      </c>
      <c r="D83" s="204">
        <v>1339.3437548350828</v>
      </c>
      <c r="E83" s="204">
        <v>1504.8817687247465</v>
      </c>
      <c r="F83" s="204">
        <v>1496.779887113564</v>
      </c>
      <c r="G83" s="204">
        <v>1351.7591055539974</v>
      </c>
      <c r="H83" s="204">
        <v>1291.2247699181735</v>
      </c>
      <c r="I83" s="204">
        <v>1424.8207837978314</v>
      </c>
      <c r="J83" s="204">
        <v>977.02676937650597</v>
      </c>
      <c r="K83" s="204">
        <v>1089.8000040844295</v>
      </c>
      <c r="L83" s="204">
        <v>898.35217321429695</v>
      </c>
      <c r="M83" s="204">
        <v>889.31877143692691</v>
      </c>
      <c r="N83" s="204">
        <v>972.20884910076938</v>
      </c>
      <c r="O83" s="204">
        <v>931.29114542939737</v>
      </c>
      <c r="P83" s="204">
        <v>835.28209796796773</v>
      </c>
      <c r="Q83" s="204">
        <v>700.0010412147933</v>
      </c>
    </row>
    <row r="84" spans="1:17" x14ac:dyDescent="0.25">
      <c r="A84" s="152" t="s">
        <v>190</v>
      </c>
      <c r="B84" s="151">
        <v>1172.0441951807384</v>
      </c>
      <c r="C84" s="151">
        <v>1083.3766945956277</v>
      </c>
      <c r="D84" s="151">
        <v>1114.9569255035397</v>
      </c>
      <c r="E84" s="151">
        <v>1369.9941144483948</v>
      </c>
      <c r="F84" s="151">
        <v>1348.4162832869697</v>
      </c>
      <c r="G84" s="151">
        <v>1192.1435565089018</v>
      </c>
      <c r="H84" s="151">
        <v>1105.2922543967004</v>
      </c>
      <c r="I84" s="151">
        <v>1351.094491979896</v>
      </c>
      <c r="J84" s="151">
        <v>779.19450264370221</v>
      </c>
      <c r="K84" s="151">
        <v>1018.0921981789133</v>
      </c>
      <c r="L84" s="151">
        <v>740.77394121658119</v>
      </c>
      <c r="M84" s="151">
        <v>722.64250524414717</v>
      </c>
      <c r="N84" s="151">
        <v>820.97416145797115</v>
      </c>
      <c r="O84" s="151">
        <v>768.59163352764551</v>
      </c>
      <c r="P84" s="151">
        <v>658.4519448876963</v>
      </c>
      <c r="Q84" s="151">
        <v>474.65599843647709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2.125678636390437</v>
      </c>
      <c r="J85" s="83">
        <v>0.61204223276477054</v>
      </c>
      <c r="K85" s="83">
        <v>0.50381753275302554</v>
      </c>
      <c r="L85" s="83">
        <v>0</v>
      </c>
      <c r="M85" s="83">
        <v>0</v>
      </c>
      <c r="N85" s="83">
        <v>1.4265810075936258</v>
      </c>
      <c r="O85" s="83">
        <v>0.72653710551067974</v>
      </c>
      <c r="P85" s="83">
        <v>6.03031203189845E-2</v>
      </c>
      <c r="Q85" s="83">
        <v>0</v>
      </c>
    </row>
    <row r="86" spans="1:17" x14ac:dyDescent="0.25">
      <c r="A86" s="154" t="s">
        <v>30</v>
      </c>
      <c r="B86" s="208">
        <v>10.766525191729897</v>
      </c>
      <c r="C86" s="208">
        <v>53.691291413604944</v>
      </c>
      <c r="D86" s="208">
        <v>44.027241551211368</v>
      </c>
      <c r="E86" s="208">
        <v>25.736677567429748</v>
      </c>
      <c r="F86" s="208">
        <v>11.806858397971624</v>
      </c>
      <c r="G86" s="208">
        <v>17.844369547346652</v>
      </c>
      <c r="H86" s="208">
        <v>21.115912991047239</v>
      </c>
      <c r="I86" s="208">
        <v>20.36504335737564</v>
      </c>
      <c r="J86" s="208">
        <v>12.543289019896577</v>
      </c>
      <c r="K86" s="208">
        <v>12.179993949145375</v>
      </c>
      <c r="L86" s="208">
        <v>0</v>
      </c>
      <c r="M86" s="208">
        <v>20.409731607502273</v>
      </c>
      <c r="N86" s="208">
        <v>14.542092693929247</v>
      </c>
      <c r="O86" s="208">
        <v>4.3432120186416752</v>
      </c>
      <c r="P86" s="208">
        <v>1.5387498832080506</v>
      </c>
      <c r="Q86" s="208">
        <v>3.7383216508647186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6.5189525515631566</v>
      </c>
      <c r="G87" s="208">
        <v>5.1555041599412625</v>
      </c>
      <c r="H87" s="208">
        <v>9.8377492204756195E-16</v>
      </c>
      <c r="I87" s="208">
        <v>2.5350951164194262</v>
      </c>
      <c r="J87" s="208">
        <v>0</v>
      </c>
      <c r="K87" s="208">
        <v>0</v>
      </c>
      <c r="L87" s="208">
        <v>0</v>
      </c>
      <c r="M87" s="208">
        <v>232.98812294917303</v>
      </c>
      <c r="N87" s="208">
        <v>108.66933606347722</v>
      </c>
      <c r="O87" s="208">
        <v>51.619107143814048</v>
      </c>
      <c r="P87" s="208">
        <v>62.855824155103974</v>
      </c>
      <c r="Q87" s="208">
        <v>51.655020625131563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107.95336748529081</v>
      </c>
      <c r="J88" s="208">
        <v>27.730406687861105</v>
      </c>
      <c r="K88" s="208">
        <v>27.854548082707169</v>
      </c>
      <c r="L88" s="208">
        <v>0</v>
      </c>
      <c r="M88" s="208">
        <v>0</v>
      </c>
      <c r="N88" s="208">
        <v>32.534522790252531</v>
      </c>
      <c r="O88" s="208">
        <v>46.78817385631762</v>
      </c>
      <c r="P88" s="208">
        <v>1.7855135749899715</v>
      </c>
      <c r="Q88" s="208">
        <v>0</v>
      </c>
    </row>
    <row r="89" spans="1:17" x14ac:dyDescent="0.25">
      <c r="A89" s="154" t="s">
        <v>26</v>
      </c>
      <c r="B89" s="208">
        <v>1161.2776699890085</v>
      </c>
      <c r="C89" s="208">
        <v>1029.6854031820228</v>
      </c>
      <c r="D89" s="208">
        <v>1070.9296839523283</v>
      </c>
      <c r="E89" s="208">
        <v>1344.2574368809651</v>
      </c>
      <c r="F89" s="208">
        <v>1330.0904723374349</v>
      </c>
      <c r="G89" s="208">
        <v>1169.143682801614</v>
      </c>
      <c r="H89" s="208">
        <v>1084.1763414056531</v>
      </c>
      <c r="I89" s="208">
        <v>1218.1153073844198</v>
      </c>
      <c r="J89" s="208">
        <v>738.3087647031798</v>
      </c>
      <c r="K89" s="208">
        <v>977.55383861430778</v>
      </c>
      <c r="L89" s="208">
        <v>740.77394121658119</v>
      </c>
      <c r="M89" s="208">
        <v>469.24465068747185</v>
      </c>
      <c r="N89" s="208">
        <v>663.80162890271856</v>
      </c>
      <c r="O89" s="208">
        <v>665.11460340336146</v>
      </c>
      <c r="P89" s="208">
        <v>592.21155415407532</v>
      </c>
      <c r="Q89" s="208">
        <v>419.26265616048079</v>
      </c>
    </row>
    <row r="90" spans="1:17" x14ac:dyDescent="0.25">
      <c r="A90" s="152" t="s">
        <v>189</v>
      </c>
      <c r="B90" s="151">
        <v>276.5045977580441</v>
      </c>
      <c r="C90" s="151">
        <v>267.49899841007368</v>
      </c>
      <c r="D90" s="151">
        <v>224.38682933154314</v>
      </c>
      <c r="E90" s="151">
        <v>134.88765427635175</v>
      </c>
      <c r="F90" s="151">
        <v>148.36360382659424</v>
      </c>
      <c r="G90" s="151">
        <v>159.61554904509555</v>
      </c>
      <c r="H90" s="151">
        <v>185.93251552147302</v>
      </c>
      <c r="I90" s="151">
        <v>73.726291817935433</v>
      </c>
      <c r="J90" s="151">
        <v>197.83226673280373</v>
      </c>
      <c r="K90" s="151">
        <v>71.707805905516139</v>
      </c>
      <c r="L90" s="151">
        <v>157.57823199771579</v>
      </c>
      <c r="M90" s="151">
        <v>166.67626619277971</v>
      </c>
      <c r="N90" s="151">
        <v>151.23468764279818</v>
      </c>
      <c r="O90" s="151">
        <v>162.69951190175192</v>
      </c>
      <c r="P90" s="151">
        <v>176.83015308027146</v>
      </c>
      <c r="Q90" s="151">
        <v>225.34504277831624</v>
      </c>
    </row>
    <row r="91" spans="1:17" x14ac:dyDescent="0.25">
      <c r="A91" s="156" t="s">
        <v>180</v>
      </c>
      <c r="B91" s="155">
        <v>278.65607553155826</v>
      </c>
      <c r="C91" s="155">
        <v>259.86678597153144</v>
      </c>
      <c r="D91" s="155">
        <v>257.64839702283899</v>
      </c>
      <c r="E91" s="155">
        <v>289.49280124770377</v>
      </c>
      <c r="F91" s="155">
        <v>287.93424930578851</v>
      </c>
      <c r="G91" s="155">
        <v>260.03672727760517</v>
      </c>
      <c r="H91" s="155">
        <v>248.39178960935661</v>
      </c>
      <c r="I91" s="155">
        <v>274.09153898323797</v>
      </c>
      <c r="J91" s="155">
        <v>187.9497926275514</v>
      </c>
      <c r="K91" s="155">
        <v>209.64388202370853</v>
      </c>
      <c r="L91" s="155">
        <v>172.81522876787352</v>
      </c>
      <c r="M91" s="155">
        <v>171.07748109913604</v>
      </c>
      <c r="N91" s="155">
        <v>187.02297348082664</v>
      </c>
      <c r="O91" s="155">
        <v>179.15167029766238</v>
      </c>
      <c r="P91" s="155">
        <v>160.68249306901814</v>
      </c>
      <c r="Q91" s="155">
        <v>134.65859345834428</v>
      </c>
    </row>
    <row r="92" spans="1:17" x14ac:dyDescent="0.25">
      <c r="A92" s="152" t="s">
        <v>193</v>
      </c>
      <c r="B92" s="151">
        <v>139.78837797512469</v>
      </c>
      <c r="C92" s="151">
        <v>129.21310603839558</v>
      </c>
      <c r="D92" s="151">
        <v>132.97964425670585</v>
      </c>
      <c r="E92" s="151">
        <v>163.39763968087934</v>
      </c>
      <c r="F92" s="151">
        <v>160.82407630274093</v>
      </c>
      <c r="G92" s="151">
        <v>142.18560593798884</v>
      </c>
      <c r="H92" s="151">
        <v>131.82694992722304</v>
      </c>
      <c r="I92" s="151">
        <v>161.14350320712089</v>
      </c>
      <c r="J92" s="151">
        <v>92.933642007331031</v>
      </c>
      <c r="K92" s="151">
        <v>121.42669841098704</v>
      </c>
      <c r="L92" s="151">
        <v>88.351265348776209</v>
      </c>
      <c r="M92" s="151">
        <v>86.188749604601924</v>
      </c>
      <c r="N92" s="151">
        <v>97.916654390324084</v>
      </c>
      <c r="O92" s="151">
        <v>91.669049868476066</v>
      </c>
      <c r="P92" s="151">
        <v>78.532814486763755</v>
      </c>
      <c r="Q92" s="151">
        <v>56.61168101887705</v>
      </c>
    </row>
    <row r="93" spans="1:17" x14ac:dyDescent="0.25">
      <c r="A93" s="152" t="s">
        <v>187</v>
      </c>
      <c r="B93" s="151">
        <v>105.88930870199214</v>
      </c>
      <c r="C93" s="151">
        <v>98.749378669181937</v>
      </c>
      <c r="D93" s="151">
        <v>97.906390868678812</v>
      </c>
      <c r="E93" s="151">
        <v>110.00726447412742</v>
      </c>
      <c r="F93" s="151">
        <v>109.41501473619964</v>
      </c>
      <c r="G93" s="151">
        <v>98.813956365489943</v>
      </c>
      <c r="H93" s="151">
        <v>94.388880051555503</v>
      </c>
      <c r="I93" s="151">
        <v>104.15478481363041</v>
      </c>
      <c r="J93" s="151">
        <v>71.420921198469514</v>
      </c>
      <c r="K93" s="151">
        <v>79.664675169009229</v>
      </c>
      <c r="L93" s="151">
        <v>65.669786931791933</v>
      </c>
      <c r="M93" s="151">
        <v>65.009442817671683</v>
      </c>
      <c r="N93" s="151">
        <v>71.068729922714098</v>
      </c>
      <c r="O93" s="151">
        <v>68.077634713111692</v>
      </c>
      <c r="P93" s="151">
        <v>61.059347366226888</v>
      </c>
      <c r="Q93" s="151">
        <v>51.170265514170822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</v>
      </c>
      <c r="C97" s="87">
        <v>0</v>
      </c>
      <c r="D97" s="87">
        <v>0</v>
      </c>
      <c r="E97" s="87">
        <v>0</v>
      </c>
      <c r="F97" s="87">
        <v>1.3678789872402828</v>
      </c>
      <c r="G97" s="87">
        <v>1.2288062587131618</v>
      </c>
      <c r="H97" s="87">
        <v>0.77115472032708654</v>
      </c>
      <c r="I97" s="87">
        <v>0</v>
      </c>
      <c r="J97" s="87">
        <v>0</v>
      </c>
      <c r="K97" s="87">
        <v>0</v>
      </c>
      <c r="L97" s="87">
        <v>0</v>
      </c>
      <c r="M97" s="87">
        <v>4.1921546065673176</v>
      </c>
      <c r="N97" s="87">
        <v>0</v>
      </c>
      <c r="O97" s="87">
        <v>0</v>
      </c>
      <c r="P97" s="87">
        <v>0</v>
      </c>
      <c r="Q97" s="87">
        <v>3.0066599528555638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4.0676916867469988</v>
      </c>
      <c r="G98" s="87">
        <v>3.6523449025857264</v>
      </c>
      <c r="H98" s="87">
        <v>2.8431405421686784</v>
      </c>
      <c r="I98" s="87">
        <v>67.098157192765541</v>
      </c>
      <c r="J98" s="87">
        <v>46.557961357423238</v>
      </c>
      <c r="K98" s="87">
        <v>50.273457299843685</v>
      </c>
      <c r="L98" s="87">
        <v>1.0716436510059291</v>
      </c>
      <c r="M98" s="87">
        <v>19.856744047007975</v>
      </c>
      <c r="N98" s="87">
        <v>8.1433607262733698</v>
      </c>
      <c r="O98" s="87">
        <v>7.627513354319662</v>
      </c>
      <c r="P98" s="87">
        <v>24.986380034955435</v>
      </c>
      <c r="Q98" s="87">
        <v>3.2586753981053684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105.88930870199214</v>
      </c>
      <c r="C100" s="87">
        <v>98.749378669181937</v>
      </c>
      <c r="D100" s="87">
        <v>97.906390868678812</v>
      </c>
      <c r="E100" s="87">
        <v>110.00726447412742</v>
      </c>
      <c r="F100" s="87">
        <v>78.057072392310488</v>
      </c>
      <c r="G100" s="87">
        <v>68.62767893226669</v>
      </c>
      <c r="H100" s="87">
        <v>67.342392219473126</v>
      </c>
      <c r="I100" s="87">
        <v>0</v>
      </c>
      <c r="J100" s="87">
        <v>0</v>
      </c>
      <c r="K100" s="87">
        <v>0</v>
      </c>
      <c r="L100" s="87">
        <v>39.377613486972031</v>
      </c>
      <c r="M100" s="87">
        <v>10.706929444195772</v>
      </c>
      <c r="N100" s="87">
        <v>0</v>
      </c>
      <c r="O100" s="87">
        <v>0</v>
      </c>
      <c r="P100" s="87">
        <v>0</v>
      </c>
      <c r="Q100" s="87">
        <v>25.510714890316205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25.922371669901867</v>
      </c>
      <c r="G103" s="87">
        <v>25.305126271924365</v>
      </c>
      <c r="H103" s="87">
        <v>23.432192569586611</v>
      </c>
      <c r="I103" s="87">
        <v>37.056627620864866</v>
      </c>
      <c r="J103" s="87">
        <v>24.86295984104628</v>
      </c>
      <c r="K103" s="87">
        <v>29.391217869165537</v>
      </c>
      <c r="L103" s="87">
        <v>25.220529793813977</v>
      </c>
      <c r="M103" s="87">
        <v>30.253614719900618</v>
      </c>
      <c r="N103" s="87">
        <v>62.925369196440727</v>
      </c>
      <c r="O103" s="87">
        <v>60.450121358792032</v>
      </c>
      <c r="P103" s="87">
        <v>36.072967331271457</v>
      </c>
      <c r="Q103" s="87">
        <v>19.394215272893689</v>
      </c>
    </row>
    <row r="104" spans="1:17" x14ac:dyDescent="0.25">
      <c r="A104" s="152" t="s">
        <v>186</v>
      </c>
      <c r="B104" s="151">
        <v>32.978388854441462</v>
      </c>
      <c r="C104" s="151">
        <v>31.904301263953901</v>
      </c>
      <c r="D104" s="151">
        <v>26.762361897454344</v>
      </c>
      <c r="E104" s="151">
        <v>16.087897092697009</v>
      </c>
      <c r="F104" s="151">
        <v>17.695158266847962</v>
      </c>
      <c r="G104" s="151">
        <v>19.037164974126348</v>
      </c>
      <c r="H104" s="151">
        <v>22.175959630578056</v>
      </c>
      <c r="I104" s="151">
        <v>8.793250962486626</v>
      </c>
      <c r="J104" s="151">
        <v>23.595229421750851</v>
      </c>
      <c r="K104" s="151">
        <v>8.5525084437122345</v>
      </c>
      <c r="L104" s="151">
        <v>18.794176487305371</v>
      </c>
      <c r="M104" s="151">
        <v>19.879288676862416</v>
      </c>
      <c r="N104" s="151">
        <v>18.037589167788425</v>
      </c>
      <c r="O104" s="151">
        <v>19.404985716074609</v>
      </c>
      <c r="P104" s="151">
        <v>21.090331216027487</v>
      </c>
      <c r="Q104" s="151">
        <v>26.876646925296424</v>
      </c>
    </row>
    <row r="105" spans="1:17" x14ac:dyDescent="0.25">
      <c r="A105" s="243" t="s">
        <v>179</v>
      </c>
      <c r="B105" s="242">
        <v>417.98411329733739</v>
      </c>
      <c r="C105" s="242">
        <v>389.80017895729719</v>
      </c>
      <c r="D105" s="242">
        <v>386.47259553425857</v>
      </c>
      <c r="E105" s="242">
        <v>434.23920187155562</v>
      </c>
      <c r="F105" s="242">
        <v>431.90137395868288</v>
      </c>
      <c r="G105" s="242">
        <v>390.05509091640772</v>
      </c>
      <c r="H105" s="242">
        <v>372.58768441403487</v>
      </c>
      <c r="I105" s="242">
        <v>411.13730847485692</v>
      </c>
      <c r="J105" s="242">
        <v>281.92468894132713</v>
      </c>
      <c r="K105" s="242">
        <v>314.46582303556272</v>
      </c>
      <c r="L105" s="242">
        <v>259.22284315181031</v>
      </c>
      <c r="M105" s="242">
        <v>256.61622164870408</v>
      </c>
      <c r="N105" s="242">
        <v>280.5344602212399</v>
      </c>
      <c r="O105" s="242">
        <v>268.72750544649358</v>
      </c>
      <c r="P105" s="242">
        <v>241.02373960352722</v>
      </c>
      <c r="Q105" s="242">
        <v>201.98789018751646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121.80327875814852</v>
      </c>
      <c r="C108" s="96">
        <v>130.29271809495094</v>
      </c>
      <c r="D108" s="96">
        <v>132.36738887590377</v>
      </c>
      <c r="E108" s="96">
        <v>152.93743569884228</v>
      </c>
      <c r="F108" s="96">
        <v>143.83654070427178</v>
      </c>
      <c r="G108" s="96">
        <v>126.95208727316086</v>
      </c>
      <c r="H108" s="96">
        <v>120.59941185389917</v>
      </c>
      <c r="I108" s="96">
        <v>129.59621244943094</v>
      </c>
      <c r="J108" s="96">
        <v>111.13595769403466</v>
      </c>
      <c r="K108" s="96">
        <v>118.76542755584222</v>
      </c>
      <c r="L108" s="96">
        <v>93.84246158637454</v>
      </c>
      <c r="M108" s="96">
        <v>93.316877894740585</v>
      </c>
      <c r="N108" s="96">
        <v>99.06327736891545</v>
      </c>
      <c r="O108" s="96">
        <v>95.774587271886617</v>
      </c>
      <c r="P108" s="96">
        <v>81.8536411086328</v>
      </c>
      <c r="Q108" s="96">
        <v>79.060107416132624</v>
      </c>
    </row>
    <row r="109" spans="1:17" x14ac:dyDescent="0.25">
      <c r="A109" s="132" t="s">
        <v>83</v>
      </c>
      <c r="B109" s="160">
        <v>1.2567095955050773</v>
      </c>
      <c r="C109" s="160">
        <v>1.344299683257983</v>
      </c>
      <c r="D109" s="160">
        <v>1.3657051717187196</v>
      </c>
      <c r="E109" s="160">
        <v>1.5779373504082954</v>
      </c>
      <c r="F109" s="160">
        <v>1.4840385474863274</v>
      </c>
      <c r="G109" s="160">
        <v>1.3098326077277789</v>
      </c>
      <c r="H109" s="160">
        <v>1.2442886565475542</v>
      </c>
      <c r="I109" s="160">
        <v>1.3371134618608855</v>
      </c>
      <c r="J109" s="160">
        <v>1.1466491367367744</v>
      </c>
      <c r="K109" s="160">
        <v>1.2253664593056379</v>
      </c>
      <c r="L109" s="160">
        <v>0.96822288483366414</v>
      </c>
      <c r="M109" s="160">
        <v>0.96280015668339103</v>
      </c>
      <c r="N109" s="160">
        <v>1.0220888345615942</v>
      </c>
      <c r="O109" s="160">
        <v>0.9881576592786615</v>
      </c>
      <c r="P109" s="160">
        <v>0.84452780957151419</v>
      </c>
      <c r="Q109" s="160">
        <v>0.8157054278382404</v>
      </c>
    </row>
    <row r="110" spans="1:17" x14ac:dyDescent="0.25">
      <c r="A110" s="76" t="s">
        <v>82</v>
      </c>
      <c r="B110" s="159">
        <v>8.3985326810837488</v>
      </c>
      <c r="C110" s="159">
        <v>8.9838932267204843</v>
      </c>
      <c r="D110" s="159">
        <v>9.1269451259301864</v>
      </c>
      <c r="E110" s="159">
        <v>10.545283057841685</v>
      </c>
      <c r="F110" s="159">
        <v>9.9177616576109138</v>
      </c>
      <c r="G110" s="159">
        <v>8.7535513392254174</v>
      </c>
      <c r="H110" s="159">
        <v>8.3155241147947496</v>
      </c>
      <c r="I110" s="159">
        <v>8.9358680381861575</v>
      </c>
      <c r="J110" s="159">
        <v>7.663003674886288</v>
      </c>
      <c r="K110" s="159">
        <v>8.1890679370886534</v>
      </c>
      <c r="L110" s="159">
        <v>6.4705892036899488</v>
      </c>
      <c r="M110" s="159">
        <v>6.4343493597724697</v>
      </c>
      <c r="N110" s="159">
        <v>6.8305728791593916</v>
      </c>
      <c r="O110" s="159">
        <v>6.6038123884775652</v>
      </c>
      <c r="P110" s="159">
        <v>5.6439406798034426</v>
      </c>
      <c r="Q110" s="159">
        <v>5.4513220224784904</v>
      </c>
    </row>
    <row r="111" spans="1:17" x14ac:dyDescent="0.25">
      <c r="A111" s="76" t="s">
        <v>81</v>
      </c>
      <c r="B111" s="159">
        <v>1.4667667229223389</v>
      </c>
      <c r="C111" s="159">
        <v>1.5689973627084346</v>
      </c>
      <c r="D111" s="159">
        <v>1.5939807465183498</v>
      </c>
      <c r="E111" s="159">
        <v>1.8416872161344</v>
      </c>
      <c r="F111" s="159">
        <v>1.732093368883769</v>
      </c>
      <c r="G111" s="159">
        <v>1.5287691671054273</v>
      </c>
      <c r="H111" s="159">
        <v>1.4522696426139621</v>
      </c>
      <c r="I111" s="159">
        <v>1.5606099751635985</v>
      </c>
      <c r="J111" s="159">
        <v>1.338309823246935</v>
      </c>
      <c r="K111" s="159">
        <v>1.4301846284322561</v>
      </c>
      <c r="L111" s="159">
        <v>1.1300598904674704</v>
      </c>
      <c r="M111" s="159">
        <v>1.1237307614254675</v>
      </c>
      <c r="N111" s="159">
        <v>1.1929294530475041</v>
      </c>
      <c r="O111" s="159">
        <v>1.1533267326157817</v>
      </c>
      <c r="P111" s="159">
        <v>0.98568936856421596</v>
      </c>
      <c r="Q111" s="159">
        <v>0.95204936887539371</v>
      </c>
    </row>
    <row r="112" spans="1:17" x14ac:dyDescent="0.25">
      <c r="A112" s="76" t="s">
        <v>80</v>
      </c>
      <c r="B112" s="159">
        <v>11.938741157298233</v>
      </c>
      <c r="C112" s="159">
        <v>12.770846990950838</v>
      </c>
      <c r="D112" s="159">
        <v>12.974199131327836</v>
      </c>
      <c r="E112" s="159">
        <v>14.990404828878805</v>
      </c>
      <c r="F112" s="159">
        <v>14.098366201120108</v>
      </c>
      <c r="G112" s="159">
        <v>12.443409773413899</v>
      </c>
      <c r="H112" s="159">
        <v>11.820742237201763</v>
      </c>
      <c r="I112" s="159">
        <v>12.702577887678411</v>
      </c>
      <c r="J112" s="159">
        <v>10.893166798999355</v>
      </c>
      <c r="K112" s="159">
        <v>11.64098136340356</v>
      </c>
      <c r="L112" s="159">
        <v>9.1981174059198079</v>
      </c>
      <c r="M112" s="159">
        <v>9.1466014884922142</v>
      </c>
      <c r="N112" s="159">
        <v>9.7098439283351432</v>
      </c>
      <c r="O112" s="159">
        <v>9.3874977631472838</v>
      </c>
      <c r="P112" s="159">
        <v>8.0230141909293842</v>
      </c>
      <c r="Q112" s="159">
        <v>7.7492015644632835</v>
      </c>
    </row>
    <row r="113" spans="1:17" x14ac:dyDescent="0.25">
      <c r="A113" s="129" t="s">
        <v>79</v>
      </c>
      <c r="B113" s="158">
        <v>3.5187868674142169</v>
      </c>
      <c r="C113" s="158">
        <v>3.7640391131223527</v>
      </c>
      <c r="D113" s="158">
        <v>3.8239744808124154</v>
      </c>
      <c r="E113" s="158">
        <v>4.4182245811432272</v>
      </c>
      <c r="F113" s="158">
        <v>4.1553079329617173</v>
      </c>
      <c r="G113" s="158">
        <v>3.6675313016377808</v>
      </c>
      <c r="H113" s="158">
        <v>3.4840082383331517</v>
      </c>
      <c r="I113" s="158">
        <v>3.743917693210479</v>
      </c>
      <c r="J113" s="158">
        <v>3.2106175828629686</v>
      </c>
      <c r="K113" s="158">
        <v>3.4310260860557857</v>
      </c>
      <c r="L113" s="158">
        <v>2.7110240775342596</v>
      </c>
      <c r="M113" s="158">
        <v>2.6958404387134953</v>
      </c>
      <c r="N113" s="158">
        <v>2.8618487367724637</v>
      </c>
      <c r="O113" s="158">
        <v>2.7668414459802526</v>
      </c>
      <c r="P113" s="158">
        <v>2.3646778668002399</v>
      </c>
      <c r="Q113" s="158">
        <v>2.2839751979470733</v>
      </c>
    </row>
    <row r="114" spans="1:17" x14ac:dyDescent="0.25">
      <c r="A114" s="92" t="s">
        <v>125</v>
      </c>
      <c r="B114" s="91">
        <v>0</v>
      </c>
      <c r="C114" s="91">
        <v>0</v>
      </c>
      <c r="D114" s="91">
        <v>0</v>
      </c>
      <c r="E114" s="91">
        <v>0</v>
      </c>
      <c r="F114" s="91">
        <v>0.8310615865923433</v>
      </c>
      <c r="G114" s="91">
        <v>0.73350626032755628</v>
      </c>
      <c r="H114" s="91">
        <v>0.54205466454012707</v>
      </c>
      <c r="I114" s="91">
        <v>0.74878353864209601</v>
      </c>
      <c r="J114" s="91">
        <v>0.54025022272765</v>
      </c>
      <c r="K114" s="91">
        <v>0</v>
      </c>
      <c r="L114" s="91">
        <v>0</v>
      </c>
      <c r="M114" s="91">
        <v>0.53916808774269898</v>
      </c>
      <c r="N114" s="91">
        <v>0.57236974735449275</v>
      </c>
      <c r="O114" s="91">
        <v>0.55336828919605052</v>
      </c>
      <c r="P114" s="91">
        <v>0.47293557336004799</v>
      </c>
      <c r="Q114" s="91">
        <v>0.4567950395894147</v>
      </c>
    </row>
    <row r="115" spans="1:17" x14ac:dyDescent="0.25">
      <c r="A115" s="92" t="s">
        <v>26</v>
      </c>
      <c r="B115" s="91">
        <v>1.0556360602242649</v>
      </c>
      <c r="C115" s="91">
        <v>1.1292117339367058</v>
      </c>
      <c r="D115" s="91">
        <v>1.1471923442437246</v>
      </c>
      <c r="E115" s="91">
        <v>1.3254673743429681</v>
      </c>
      <c r="F115" s="91">
        <v>1.2465923798885148</v>
      </c>
      <c r="G115" s="91">
        <v>1.1002593904913343</v>
      </c>
      <c r="H115" s="91">
        <v>1.0452024714999455</v>
      </c>
      <c r="I115" s="91">
        <v>1.1231753079631437</v>
      </c>
      <c r="J115" s="91">
        <v>0.96318527485889049</v>
      </c>
      <c r="K115" s="91">
        <v>1.0293078258167359</v>
      </c>
      <c r="L115" s="91">
        <v>0.81330722326027782</v>
      </c>
      <c r="M115" s="91">
        <v>0.80875213161404846</v>
      </c>
      <c r="N115" s="91">
        <v>0.85855462103173907</v>
      </c>
      <c r="O115" s="91">
        <v>0.83005243379407578</v>
      </c>
      <c r="P115" s="91">
        <v>0.70940336004007198</v>
      </c>
      <c r="Q115" s="91">
        <v>0.68519255938412194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2.4631508071899519</v>
      </c>
      <c r="C117" s="157">
        <v>2.6348273791856469</v>
      </c>
      <c r="D117" s="157">
        <v>2.6767821365686908</v>
      </c>
      <c r="E117" s="157">
        <v>3.0927572068002593</v>
      </c>
      <c r="F117" s="157">
        <v>2.0776539664808586</v>
      </c>
      <c r="G117" s="157">
        <v>1.8337656508188906</v>
      </c>
      <c r="H117" s="157">
        <v>1.896751102293079</v>
      </c>
      <c r="I117" s="157">
        <v>1.8719588466052395</v>
      </c>
      <c r="J117" s="157">
        <v>1.7071820852764281</v>
      </c>
      <c r="K117" s="157">
        <v>2.4017182602390501</v>
      </c>
      <c r="L117" s="157">
        <v>1.8977168542739817</v>
      </c>
      <c r="M117" s="157">
        <v>1.3479202193567477</v>
      </c>
      <c r="N117" s="157">
        <v>1.4309243683862318</v>
      </c>
      <c r="O117" s="157">
        <v>1.3834207229901263</v>
      </c>
      <c r="P117" s="157">
        <v>1.1823389334001202</v>
      </c>
      <c r="Q117" s="157">
        <v>1.1419875989735366</v>
      </c>
    </row>
    <row r="118" spans="1:17" x14ac:dyDescent="0.25">
      <c r="A118" s="156" t="s">
        <v>183</v>
      </c>
      <c r="B118" s="204">
        <v>12.469352111619173</v>
      </c>
      <c r="C118" s="204">
        <v>13.338440443231416</v>
      </c>
      <c r="D118" s="204">
        <v>13.550830460537565</v>
      </c>
      <c r="E118" s="204">
        <v>15.656645340094364</v>
      </c>
      <c r="F118" s="204">
        <v>14.724960533452155</v>
      </c>
      <c r="G118" s="204">
        <v>12.996450453991969</v>
      </c>
      <c r="H118" s="204">
        <v>12.346108792739253</v>
      </c>
      <c r="I118" s="204">
        <v>13.26713715624056</v>
      </c>
      <c r="J118" s="204">
        <v>11.377307761152711</v>
      </c>
      <c r="K118" s="204">
        <v>12.158358543215513</v>
      </c>
      <c r="L118" s="204">
        <v>9.606922805953765</v>
      </c>
      <c r="M118" s="204">
        <v>9.5531172911767666</v>
      </c>
      <c r="N118" s="204">
        <v>10.141392739490309</v>
      </c>
      <c r="O118" s="204">
        <v>9.8047200716939678</v>
      </c>
      <c r="P118" s="204">
        <v>8.3795927581577292</v>
      </c>
      <c r="Q118" s="204">
        <v>8.09361067620884</v>
      </c>
    </row>
    <row r="119" spans="1:17" x14ac:dyDescent="0.25">
      <c r="A119" s="152" t="s">
        <v>192</v>
      </c>
      <c r="B119" s="151">
        <v>10.598949294876299</v>
      </c>
      <c r="C119" s="151">
        <v>11.337674376746705</v>
      </c>
      <c r="D119" s="151">
        <v>11.51820589145693</v>
      </c>
      <c r="E119" s="151">
        <v>13.308148539080211</v>
      </c>
      <c r="F119" s="151">
        <v>12.516216453434332</v>
      </c>
      <c r="G119" s="151">
        <v>11.046982885893174</v>
      </c>
      <c r="H119" s="151">
        <v>10.494192473828365</v>
      </c>
      <c r="I119" s="151">
        <v>11.277066582804476</v>
      </c>
      <c r="J119" s="151">
        <v>9.670711596979805</v>
      </c>
      <c r="K119" s="151">
        <v>10.334604761733186</v>
      </c>
      <c r="L119" s="151">
        <v>8.1658843850606999</v>
      </c>
      <c r="M119" s="151">
        <v>8.120149697500251</v>
      </c>
      <c r="N119" s="151">
        <v>8.6201838285667627</v>
      </c>
      <c r="O119" s="151">
        <v>8.3340120609398731</v>
      </c>
      <c r="P119" s="151">
        <v>7.1226538444340708</v>
      </c>
      <c r="Q119" s="151">
        <v>6.8795690747775131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0</v>
      </c>
      <c r="C123" s="87">
        <v>0</v>
      </c>
      <c r="D123" s="87">
        <v>0</v>
      </c>
      <c r="E123" s="87">
        <v>0</v>
      </c>
      <c r="F123" s="87">
        <v>0.21555782142803939</v>
      </c>
      <c r="G123" s="87">
        <v>0.19432128130940557</v>
      </c>
      <c r="H123" s="87">
        <v>0.11881110918164536</v>
      </c>
      <c r="I123" s="87">
        <v>1.6511863059067208E-2</v>
      </c>
      <c r="J123" s="87">
        <v>2.144076956814811E-2</v>
      </c>
      <c r="K123" s="87">
        <v>0</v>
      </c>
      <c r="L123" s="87">
        <v>0</v>
      </c>
      <c r="M123" s="87">
        <v>2.2847661537051605</v>
      </c>
      <c r="N123" s="87">
        <v>2.6251621723815337E-2</v>
      </c>
      <c r="O123" s="87">
        <v>1.4030132230603414E-2</v>
      </c>
      <c r="P123" s="87">
        <v>3.9141545371020207E-2</v>
      </c>
      <c r="Q123" s="87">
        <v>0.72533060787640746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10.227977442671312</v>
      </c>
      <c r="J124" s="87">
        <v>8.1952384925695458</v>
      </c>
      <c r="K124" s="87">
        <v>9.3128272110986323</v>
      </c>
      <c r="L124" s="87">
        <v>0</v>
      </c>
      <c r="M124" s="87">
        <v>0</v>
      </c>
      <c r="N124" s="87">
        <v>8.4144601428775658</v>
      </c>
      <c r="O124" s="87">
        <v>8.1436213175081615</v>
      </c>
      <c r="P124" s="87">
        <v>6.7018396776895433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10.598949294876299</v>
      </c>
      <c r="C126" s="87">
        <v>11.337674376746705</v>
      </c>
      <c r="D126" s="87">
        <v>11.51820589145693</v>
      </c>
      <c r="E126" s="87">
        <v>13.308148539080211</v>
      </c>
      <c r="F126" s="87">
        <v>12.300658632006293</v>
      </c>
      <c r="G126" s="87">
        <v>10.852661604583767</v>
      </c>
      <c r="H126" s="87">
        <v>10.375381364646719</v>
      </c>
      <c r="I126" s="87">
        <v>1.0325772770740966</v>
      </c>
      <c r="J126" s="87">
        <v>1.4540323348421107</v>
      </c>
      <c r="K126" s="87">
        <v>1.0217775506345532</v>
      </c>
      <c r="L126" s="87">
        <v>8.1658843850606999</v>
      </c>
      <c r="M126" s="87">
        <v>5.8353835437950909</v>
      </c>
      <c r="N126" s="87">
        <v>0.17947206396538082</v>
      </c>
      <c r="O126" s="87">
        <v>0.17636061120110913</v>
      </c>
      <c r="P126" s="87">
        <v>0.38167262137350755</v>
      </c>
      <c r="Q126" s="87">
        <v>6.1542384669011057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1.8704028167428746</v>
      </c>
      <c r="C130" s="151">
        <v>2.0007660664847116</v>
      </c>
      <c r="D130" s="151">
        <v>2.0326245690806353</v>
      </c>
      <c r="E130" s="151">
        <v>2.3484968010141536</v>
      </c>
      <c r="F130" s="151">
        <v>2.2087440800178229</v>
      </c>
      <c r="G130" s="151">
        <v>1.949467568098795</v>
      </c>
      <c r="H130" s="151">
        <v>1.8519163189108883</v>
      </c>
      <c r="I130" s="151">
        <v>1.9900705734360837</v>
      </c>
      <c r="J130" s="151">
        <v>1.7065961641729057</v>
      </c>
      <c r="K130" s="151">
        <v>1.8237537814823275</v>
      </c>
      <c r="L130" s="151">
        <v>1.4410384208930651</v>
      </c>
      <c r="M130" s="151">
        <v>1.4329675936765156</v>
      </c>
      <c r="N130" s="151">
        <v>1.5212089109235458</v>
      </c>
      <c r="O130" s="151">
        <v>1.4707080107540946</v>
      </c>
      <c r="P130" s="151">
        <v>1.2569389137236584</v>
      </c>
      <c r="Q130" s="151">
        <v>1.214041601431326</v>
      </c>
    </row>
    <row r="131" spans="1:17" x14ac:dyDescent="0.25">
      <c r="A131" s="156" t="s">
        <v>181</v>
      </c>
      <c r="B131" s="204">
        <v>27.191716899290768</v>
      </c>
      <c r="C131" s="204">
        <v>29.086923936684173</v>
      </c>
      <c r="D131" s="204">
        <v>29.55007945359694</v>
      </c>
      <c r="E131" s="204">
        <v>34.14219631216779</v>
      </c>
      <c r="F131" s="204">
        <v>32.110486141919374</v>
      </c>
      <c r="G131" s="204">
        <v>28.3411518318829</v>
      </c>
      <c r="H131" s="204">
        <v>26.922962163141396</v>
      </c>
      <c r="I131" s="204">
        <v>28.931433998114102</v>
      </c>
      <c r="J131" s="204">
        <v>24.810313234245164</v>
      </c>
      <c r="K131" s="204">
        <v>26.513538194107447</v>
      </c>
      <c r="L131" s="204">
        <v>20.949663051813008</v>
      </c>
      <c r="M131" s="204">
        <v>20.832330225508958</v>
      </c>
      <c r="N131" s="204">
        <v>22.115173095463657</v>
      </c>
      <c r="O131" s="204">
        <v>21.380996388566704</v>
      </c>
      <c r="P131" s="204">
        <v>18.273244028360708</v>
      </c>
      <c r="Q131" s="204">
        <v>17.649607472025281</v>
      </c>
    </row>
    <row r="132" spans="1:17" x14ac:dyDescent="0.25">
      <c r="A132" s="152" t="s">
        <v>190</v>
      </c>
      <c r="B132" s="151">
        <v>22.001256777933467</v>
      </c>
      <c r="C132" s="151">
        <v>23.327161539463976</v>
      </c>
      <c r="D132" s="151">
        <v>24.599409686294187</v>
      </c>
      <c r="E132" s="151">
        <v>31.081915519282877</v>
      </c>
      <c r="F132" s="151">
        <v>28.927635085692152</v>
      </c>
      <c r="G132" s="151">
        <v>24.994632106859527</v>
      </c>
      <c r="H132" s="151">
        <v>23.046135914989769</v>
      </c>
      <c r="I132" s="151">
        <v>27.434398462198622</v>
      </c>
      <c r="J132" s="151">
        <v>19.786622318781465</v>
      </c>
      <c r="K132" s="151">
        <v>24.768972545762807</v>
      </c>
      <c r="L132" s="151">
        <v>17.274922829567139</v>
      </c>
      <c r="M132" s="151">
        <v>16.927931567115088</v>
      </c>
      <c r="N132" s="151">
        <v>18.674985014114281</v>
      </c>
      <c r="O132" s="151">
        <v>17.645668619731339</v>
      </c>
      <c r="P132" s="151">
        <v>14.404777857866895</v>
      </c>
      <c r="Q132" s="151">
        <v>11.96782799366645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4.3162573054280506E-2</v>
      </c>
      <c r="J133" s="83">
        <v>1.5542009680216946E-2</v>
      </c>
      <c r="K133" s="83">
        <v>1.2257281471319799E-2</v>
      </c>
      <c r="L133" s="83">
        <v>0</v>
      </c>
      <c r="M133" s="83">
        <v>0</v>
      </c>
      <c r="N133" s="83">
        <v>3.2450934741866284E-2</v>
      </c>
      <c r="O133" s="83">
        <v>1.6680162058151145E-2</v>
      </c>
      <c r="P133" s="83">
        <v>1.3192353049839443E-3</v>
      </c>
      <c r="Q133" s="83">
        <v>0</v>
      </c>
    </row>
    <row r="134" spans="1:17" x14ac:dyDescent="0.25">
      <c r="A134" s="154" t="s">
        <v>30</v>
      </c>
      <c r="B134" s="208">
        <v>0.20210593279958228</v>
      </c>
      <c r="C134" s="208">
        <v>1.1560756607701281</v>
      </c>
      <c r="D134" s="208">
        <v>0.97137757298252181</v>
      </c>
      <c r="E134" s="208">
        <v>0.58390414196776208</v>
      </c>
      <c r="F134" s="208">
        <v>0.25329306348362712</v>
      </c>
      <c r="G134" s="208">
        <v>0.37412730168243513</v>
      </c>
      <c r="H134" s="208">
        <v>0.44028192437338193</v>
      </c>
      <c r="I134" s="208">
        <v>0.41351860841906823</v>
      </c>
      <c r="J134" s="208">
        <v>0.31852037152461815</v>
      </c>
      <c r="K134" s="208">
        <v>0.29632476928275447</v>
      </c>
      <c r="L134" s="208">
        <v>0</v>
      </c>
      <c r="M134" s="208">
        <v>0.47809883510555179</v>
      </c>
      <c r="N134" s="208">
        <v>0.33079404429818027</v>
      </c>
      <c r="O134" s="208">
        <v>9.9713393540900142E-2</v>
      </c>
      <c r="P134" s="208">
        <v>3.3662821438261617E-2</v>
      </c>
      <c r="Q134" s="208">
        <v>9.4256873714692213E-2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0.13985138186916099</v>
      </c>
      <c r="G135" s="208">
        <v>0.10809095020441317</v>
      </c>
      <c r="H135" s="208">
        <v>2.0512412416788095E-17</v>
      </c>
      <c r="I135" s="208">
        <v>5.1475903407397827E-2</v>
      </c>
      <c r="J135" s="208">
        <v>0</v>
      </c>
      <c r="K135" s="208">
        <v>0</v>
      </c>
      <c r="L135" s="208">
        <v>0</v>
      </c>
      <c r="M135" s="208">
        <v>5.457756736716866</v>
      </c>
      <c r="N135" s="208">
        <v>2.4719392128921207</v>
      </c>
      <c r="O135" s="208">
        <v>1.1850944238432006</v>
      </c>
      <c r="P135" s="208">
        <v>1.3750801270422908</v>
      </c>
      <c r="Q135" s="208">
        <v>1.3024135455724166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2.1920270688008205</v>
      </c>
      <c r="J136" s="208">
        <v>0.7041773036350798</v>
      </c>
      <c r="K136" s="208">
        <v>0.67766803239362405</v>
      </c>
      <c r="L136" s="208">
        <v>0</v>
      </c>
      <c r="M136" s="208">
        <v>0</v>
      </c>
      <c r="N136" s="208">
        <v>0.74007411447678084</v>
      </c>
      <c r="O136" s="208">
        <v>1.07418370845597</v>
      </c>
      <c r="P136" s="208">
        <v>3.9061205012194199E-2</v>
      </c>
      <c r="Q136" s="208">
        <v>0</v>
      </c>
    </row>
    <row r="137" spans="1:17" x14ac:dyDescent="0.25">
      <c r="A137" s="154" t="s">
        <v>26</v>
      </c>
      <c r="B137" s="208">
        <v>21.799150845133884</v>
      </c>
      <c r="C137" s="208">
        <v>22.171085878693848</v>
      </c>
      <c r="D137" s="208">
        <v>23.628032113311665</v>
      </c>
      <c r="E137" s="208">
        <v>30.498011377315116</v>
      </c>
      <c r="F137" s="208">
        <v>28.534490640339364</v>
      </c>
      <c r="G137" s="208">
        <v>24.512413854972678</v>
      </c>
      <c r="H137" s="208">
        <v>22.605853990616389</v>
      </c>
      <c r="I137" s="208">
        <v>24.734214308517057</v>
      </c>
      <c r="J137" s="208">
        <v>18.748382633941549</v>
      </c>
      <c r="K137" s="208">
        <v>23.782722462615109</v>
      </c>
      <c r="L137" s="208">
        <v>17.274922829567139</v>
      </c>
      <c r="M137" s="208">
        <v>10.992075995292669</v>
      </c>
      <c r="N137" s="208">
        <v>15.099726707705333</v>
      </c>
      <c r="O137" s="208">
        <v>15.269996931833118</v>
      </c>
      <c r="P137" s="208">
        <v>12.955654469069165</v>
      </c>
      <c r="Q137" s="208">
        <v>10.571157574379342</v>
      </c>
    </row>
    <row r="138" spans="1:17" x14ac:dyDescent="0.25">
      <c r="A138" s="152" t="s">
        <v>189</v>
      </c>
      <c r="B138" s="151">
        <v>5.1904601213573001</v>
      </c>
      <c r="C138" s="151">
        <v>5.7597623972201974</v>
      </c>
      <c r="D138" s="151">
        <v>4.9506697673027533</v>
      </c>
      <c r="E138" s="151">
        <v>3.0602807928849147</v>
      </c>
      <c r="F138" s="151">
        <v>3.1828510562272232</v>
      </c>
      <c r="G138" s="151">
        <v>3.3465197250233736</v>
      </c>
      <c r="H138" s="151">
        <v>3.8768262481516262</v>
      </c>
      <c r="I138" s="151">
        <v>1.4970355359154786</v>
      </c>
      <c r="J138" s="151">
        <v>5.0236909154636988</v>
      </c>
      <c r="K138" s="151">
        <v>1.7445656483446417</v>
      </c>
      <c r="L138" s="151">
        <v>3.6747402222458692</v>
      </c>
      <c r="M138" s="151">
        <v>3.9043986583938701</v>
      </c>
      <c r="N138" s="151">
        <v>3.4401880813493766</v>
      </c>
      <c r="O138" s="151">
        <v>3.7353277688353663</v>
      </c>
      <c r="P138" s="151">
        <v>3.8684661704938108</v>
      </c>
      <c r="Q138" s="151">
        <v>5.6817794783588322</v>
      </c>
    </row>
    <row r="139" spans="1:17" x14ac:dyDescent="0.25">
      <c r="A139" s="156" t="s">
        <v>180</v>
      </c>
      <c r="B139" s="155">
        <v>18.520890907671653</v>
      </c>
      <c r="C139" s="155">
        <v>19.811759112758416</v>
      </c>
      <c r="D139" s="155">
        <v>20.127224768487253</v>
      </c>
      <c r="E139" s="155">
        <v>23.25501900405791</v>
      </c>
      <c r="F139" s="155">
        <v>21.871175440279128</v>
      </c>
      <c r="G139" s="155">
        <v>19.303796932725227</v>
      </c>
      <c r="H139" s="155">
        <v>18.337836002842444</v>
      </c>
      <c r="I139" s="155">
        <v>19.705851412992246</v>
      </c>
      <c r="J139" s="155">
        <v>16.898863227301486</v>
      </c>
      <c r="K139" s="155">
        <v>18.058968114744452</v>
      </c>
      <c r="L139" s="155">
        <v>14.269287422054205</v>
      </c>
      <c r="M139" s="155">
        <v>14.189369390989278</v>
      </c>
      <c r="N139" s="155">
        <v>15.06314256736179</v>
      </c>
      <c r="O139" s="155">
        <v>14.563078274042129</v>
      </c>
      <c r="P139" s="155">
        <v>12.446318135481857</v>
      </c>
      <c r="Q139" s="155">
        <v>12.021545228765341</v>
      </c>
    </row>
    <row r="140" spans="1:17" x14ac:dyDescent="0.25">
      <c r="A140" s="152" t="s">
        <v>193</v>
      </c>
      <c r="B140" s="151">
        <v>9.8604929510785997</v>
      </c>
      <c r="C140" s="151">
        <v>10.454735120370765</v>
      </c>
      <c r="D140" s="151">
        <v>11.024929542010549</v>
      </c>
      <c r="E140" s="151">
        <v>13.9302500751367</v>
      </c>
      <c r="F140" s="151">
        <v>12.964747638413476</v>
      </c>
      <c r="G140" s="151">
        <v>11.202059781952176</v>
      </c>
      <c r="H140" s="151">
        <v>10.328785443169615</v>
      </c>
      <c r="I140" s="151">
        <v>12.295510905763823</v>
      </c>
      <c r="J140" s="151">
        <v>8.8679411303305145</v>
      </c>
      <c r="K140" s="151">
        <v>11.100923990756407</v>
      </c>
      <c r="L140" s="151">
        <v>7.7422511136826646</v>
      </c>
      <c r="M140" s="151">
        <v>7.5867370477350304</v>
      </c>
      <c r="N140" s="151">
        <v>8.3697290546539733</v>
      </c>
      <c r="O140" s="151">
        <v>7.9084114511331434</v>
      </c>
      <c r="P140" s="151">
        <v>6.455913494533152</v>
      </c>
      <c r="Q140" s="151">
        <v>5.3637246618396821</v>
      </c>
    </row>
    <row r="141" spans="1:17" x14ac:dyDescent="0.25">
      <c r="A141" s="152" t="s">
        <v>187</v>
      </c>
      <c r="B141" s="151">
        <v>6.334144690423706</v>
      </c>
      <c r="C141" s="151">
        <v>6.7756216165633774</v>
      </c>
      <c r="D141" s="151">
        <v>6.88351087082264</v>
      </c>
      <c r="E141" s="151">
        <v>7.9532164993878034</v>
      </c>
      <c r="F141" s="151">
        <v>7.4799420005754627</v>
      </c>
      <c r="G141" s="151">
        <v>6.6018985509920274</v>
      </c>
      <c r="H141" s="151">
        <v>6.2715399129721154</v>
      </c>
      <c r="I141" s="151">
        <v>6.7394011832433485</v>
      </c>
      <c r="J141" s="151">
        <v>5.7794112237371085</v>
      </c>
      <c r="K141" s="151">
        <v>6.1761670952426018</v>
      </c>
      <c r="L141" s="151">
        <v>4.8800962983425382</v>
      </c>
      <c r="M141" s="151">
        <v>4.8527643317183324</v>
      </c>
      <c r="N141" s="151">
        <v>5.1515947580377324</v>
      </c>
      <c r="O141" s="151">
        <v>4.980572769722408</v>
      </c>
      <c r="P141" s="151">
        <v>4.256640802334795</v>
      </c>
      <c r="Q141" s="151">
        <v>4.111368468237746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0</v>
      </c>
      <c r="C145" s="87">
        <v>0</v>
      </c>
      <c r="D145" s="87">
        <v>0</v>
      </c>
      <c r="E145" s="87">
        <v>0</v>
      </c>
      <c r="F145" s="87">
        <v>0.12882167770514394</v>
      </c>
      <c r="G145" s="87">
        <v>0.11613029537157232</v>
      </c>
      <c r="H145" s="87">
        <v>7.1003901938664155E-2</v>
      </c>
      <c r="I145" s="87">
        <v>9.867820556057727E-3</v>
      </c>
      <c r="J145" s="87">
        <v>1.2813433948998677E-2</v>
      </c>
      <c r="K145" s="87">
        <v>0</v>
      </c>
      <c r="L145" s="87">
        <v>0</v>
      </c>
      <c r="M145" s="87">
        <v>1.3654220808799744</v>
      </c>
      <c r="N145" s="87">
        <v>1.5688495692426765E-2</v>
      </c>
      <c r="O145" s="87">
        <v>8.3846884348602133E-3</v>
      </c>
      <c r="P145" s="87">
        <v>2.3391772607750723E-2</v>
      </c>
      <c r="Q145" s="87">
        <v>0.43347211981692624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6.1124444706597725</v>
      </c>
      <c r="J146" s="87">
        <v>4.8976389017691968</v>
      </c>
      <c r="K146" s="87">
        <v>5.5655323363543125</v>
      </c>
      <c r="L146" s="87">
        <v>0</v>
      </c>
      <c r="M146" s="87">
        <v>0</v>
      </c>
      <c r="N146" s="87">
        <v>5.0286501571014348</v>
      </c>
      <c r="O146" s="87">
        <v>4.866791442624562</v>
      </c>
      <c r="P146" s="87">
        <v>4.0051538156739124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6.334144690423706</v>
      </c>
      <c r="C148" s="87">
        <v>6.7756216165633774</v>
      </c>
      <c r="D148" s="87">
        <v>6.88351087082264</v>
      </c>
      <c r="E148" s="87">
        <v>7.9532164993878034</v>
      </c>
      <c r="F148" s="87">
        <v>7.3511203228703188</v>
      </c>
      <c r="G148" s="87">
        <v>6.4857682556204548</v>
      </c>
      <c r="H148" s="87">
        <v>6.2005360110334511</v>
      </c>
      <c r="I148" s="87">
        <v>0.61708889202751793</v>
      </c>
      <c r="J148" s="87">
        <v>0.8689588880189123</v>
      </c>
      <c r="K148" s="87">
        <v>0.61063475888828922</v>
      </c>
      <c r="L148" s="87">
        <v>4.8800962983425382</v>
      </c>
      <c r="M148" s="87">
        <v>3.487342250838358</v>
      </c>
      <c r="N148" s="87">
        <v>0.10725610524387061</v>
      </c>
      <c r="O148" s="87">
        <v>0.10539663866298576</v>
      </c>
      <c r="P148" s="87">
        <v>0.22809521405313182</v>
      </c>
      <c r="Q148" s="87">
        <v>3.6778963484208198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2.3262532661693478</v>
      </c>
      <c r="C152" s="151">
        <v>2.5814023758242741</v>
      </c>
      <c r="D152" s="151">
        <v>2.2187843556540647</v>
      </c>
      <c r="E152" s="151">
        <v>1.3715524295334052</v>
      </c>
      <c r="F152" s="151">
        <v>1.4264858012901884</v>
      </c>
      <c r="G152" s="151">
        <v>1.4998385997810222</v>
      </c>
      <c r="H152" s="151">
        <v>1.7375106467007118</v>
      </c>
      <c r="I152" s="151">
        <v>0.6709393239850755</v>
      </c>
      <c r="J152" s="151">
        <v>2.2515108732338627</v>
      </c>
      <c r="K152" s="151">
        <v>0.78187702874544551</v>
      </c>
      <c r="L152" s="151">
        <v>1.6469400100290024</v>
      </c>
      <c r="M152" s="151">
        <v>1.749868011535914</v>
      </c>
      <c r="N152" s="151">
        <v>1.5418187546700848</v>
      </c>
      <c r="O152" s="151">
        <v>1.6740940531865767</v>
      </c>
      <c r="P152" s="151">
        <v>1.7337638386139105</v>
      </c>
      <c r="Q152" s="151">
        <v>2.5464520986879116</v>
      </c>
    </row>
    <row r="153" spans="1:17" x14ac:dyDescent="0.25">
      <c r="A153" s="243" t="s">
        <v>179</v>
      </c>
      <c r="B153" s="242">
        <v>37.041781815343306</v>
      </c>
      <c r="C153" s="242">
        <v>39.623518225516833</v>
      </c>
      <c r="D153" s="242">
        <v>40.254449536974505</v>
      </c>
      <c r="E153" s="242">
        <v>46.510038008115814</v>
      </c>
      <c r="F153" s="242">
        <v>43.742350880558256</v>
      </c>
      <c r="G153" s="242">
        <v>38.607593865450454</v>
      </c>
      <c r="H153" s="242">
        <v>36.675672005684888</v>
      </c>
      <c r="I153" s="242">
        <v>39.411702825984491</v>
      </c>
      <c r="J153" s="242">
        <v>33.797726454602966</v>
      </c>
      <c r="K153" s="242">
        <v>36.117936229488912</v>
      </c>
      <c r="L153" s="242">
        <v>28.53857484410841</v>
      </c>
      <c r="M153" s="242">
        <v>28.378738781978555</v>
      </c>
      <c r="N153" s="242">
        <v>30.126285134723577</v>
      </c>
      <c r="O153" s="242">
        <v>29.126156548084261</v>
      </c>
      <c r="P153" s="242">
        <v>24.892636270963717</v>
      </c>
      <c r="Q153" s="242">
        <v>24.043090457530678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1</v>
      </c>
      <c r="C157" s="77">
        <f t="shared" si="0"/>
        <v>0.99999999999999989</v>
      </c>
      <c r="D157" s="77">
        <f t="shared" si="0"/>
        <v>1</v>
      </c>
      <c r="E157" s="77">
        <f t="shared" si="0"/>
        <v>1.0000000000000002</v>
      </c>
      <c r="F157" s="77">
        <f t="shared" si="0"/>
        <v>0.99999999999999989</v>
      </c>
      <c r="G157" s="77">
        <f t="shared" si="0"/>
        <v>0.99999999999999989</v>
      </c>
      <c r="H157" s="77">
        <f t="shared" si="0"/>
        <v>0.99999999999999989</v>
      </c>
      <c r="I157" s="77">
        <f t="shared" si="0"/>
        <v>1.0000000000000002</v>
      </c>
      <c r="J157" s="77">
        <f t="shared" si="0"/>
        <v>0.99999999999999978</v>
      </c>
      <c r="K157" s="77">
        <f t="shared" si="0"/>
        <v>0.99999999999999989</v>
      </c>
      <c r="L157" s="77">
        <f t="shared" si="0"/>
        <v>0.99999999999999978</v>
      </c>
      <c r="M157" s="77">
        <f t="shared" si="0"/>
        <v>1.0000000000000002</v>
      </c>
      <c r="N157" s="77">
        <f t="shared" si="0"/>
        <v>1.0000000000000002</v>
      </c>
      <c r="O157" s="77">
        <f t="shared" si="0"/>
        <v>0.99999999999999978</v>
      </c>
      <c r="P157" s="77">
        <f t="shared" si="0"/>
        <v>0.99999999999999989</v>
      </c>
      <c r="Q157" s="77">
        <f t="shared" si="0"/>
        <v>1</v>
      </c>
    </row>
    <row r="158" spans="1:17" x14ac:dyDescent="0.25">
      <c r="A158" s="132" t="s">
        <v>83</v>
      </c>
      <c r="B158" s="240">
        <f t="shared" ref="B158:Q158" si="1">IF(B$6=0,0,B$6/B$5)</f>
        <v>2.9378651700741041E-3</v>
      </c>
      <c r="C158" s="240">
        <f t="shared" si="1"/>
        <v>2.9312059046255443E-3</v>
      </c>
      <c r="D158" s="240">
        <f t="shared" si="1"/>
        <v>2.8804343554194377E-3</v>
      </c>
      <c r="E158" s="240">
        <f t="shared" si="1"/>
        <v>3.1619784047163205E-3</v>
      </c>
      <c r="F158" s="240">
        <f t="shared" si="1"/>
        <v>3.0859415312841894E-3</v>
      </c>
      <c r="G158" s="240">
        <f t="shared" si="1"/>
        <v>3.0990755228307598E-3</v>
      </c>
      <c r="H158" s="240">
        <f t="shared" si="1"/>
        <v>2.8605824738173868E-3</v>
      </c>
      <c r="I158" s="240">
        <f t="shared" si="1"/>
        <v>3.0131767246627692E-3</v>
      </c>
      <c r="J158" s="240">
        <f t="shared" si="1"/>
        <v>2.816125138036378E-3</v>
      </c>
      <c r="K158" s="240">
        <f t="shared" si="1"/>
        <v>2.6008164751252154E-3</v>
      </c>
      <c r="L158" s="240">
        <f t="shared" si="1"/>
        <v>2.6674801259550973E-3</v>
      </c>
      <c r="M158" s="240">
        <f t="shared" si="1"/>
        <v>2.4751386541383351E-3</v>
      </c>
      <c r="N158" s="240">
        <f t="shared" si="1"/>
        <v>2.7177230878015135E-3</v>
      </c>
      <c r="O158" s="240">
        <f t="shared" si="1"/>
        <v>3.3587616976917902E-3</v>
      </c>
      <c r="P158" s="240">
        <f t="shared" si="1"/>
        <v>2.5857160070505295E-3</v>
      </c>
      <c r="Q158" s="240">
        <f t="shared" si="1"/>
        <v>2.8092018084662751E-3</v>
      </c>
    </row>
    <row r="159" spans="1:17" x14ac:dyDescent="0.25">
      <c r="A159" s="76" t="s">
        <v>82</v>
      </c>
      <c r="B159" s="239">
        <f t="shared" ref="B159:Q159" si="2">IF(B$7=0,0,B$7/B$5)</f>
        <v>1.5659773569089142E-2</v>
      </c>
      <c r="C159" s="239">
        <f t="shared" si="2"/>
        <v>1.5624277525865933E-2</v>
      </c>
      <c r="D159" s="239">
        <f t="shared" si="2"/>
        <v>1.5353648712665686E-2</v>
      </c>
      <c r="E159" s="239">
        <f t="shared" si="2"/>
        <v>1.6854369748683293E-2</v>
      </c>
      <c r="F159" s="239">
        <f t="shared" si="2"/>
        <v>1.6449068568432524E-2</v>
      </c>
      <c r="G159" s="239">
        <f t="shared" si="2"/>
        <v>1.6519077000328137E-2</v>
      </c>
      <c r="H159" s="239">
        <f t="shared" si="2"/>
        <v>1.5247831749390735E-2</v>
      </c>
      <c r="I159" s="239">
        <f t="shared" si="2"/>
        <v>1.6061208564815934E-2</v>
      </c>
      <c r="J159" s="239">
        <f t="shared" si="2"/>
        <v>1.5010859740291354E-2</v>
      </c>
      <c r="K159" s="239">
        <f t="shared" si="2"/>
        <v>1.3863194781736737E-2</v>
      </c>
      <c r="L159" s="239">
        <f t="shared" si="2"/>
        <v>1.4218533647494978E-2</v>
      </c>
      <c r="M159" s="239">
        <f t="shared" si="2"/>
        <v>1.3193291261534883E-2</v>
      </c>
      <c r="N159" s="239">
        <f t="shared" si="2"/>
        <v>1.4486344918743828E-2</v>
      </c>
      <c r="O159" s="239">
        <f t="shared" si="2"/>
        <v>1.790328848108988E-2</v>
      </c>
      <c r="P159" s="239">
        <f t="shared" si="2"/>
        <v>1.378270439257743E-2</v>
      </c>
      <c r="Q159" s="239">
        <f t="shared" si="2"/>
        <v>1.4973956149712603E-2</v>
      </c>
    </row>
    <row r="160" spans="1:17" x14ac:dyDescent="0.25">
      <c r="A160" s="76" t="s">
        <v>81</v>
      </c>
      <c r="B160" s="239">
        <f t="shared" ref="B160:Q160" si="3">IF(B$8=0,0,B$8/B$5)</f>
        <v>3.5254382040889238E-3</v>
      </c>
      <c r="C160" s="239">
        <f t="shared" si="3"/>
        <v>3.517447085550652E-3</v>
      </c>
      <c r="D160" s="239">
        <f t="shared" si="3"/>
        <v>3.4565212265033241E-3</v>
      </c>
      <c r="E160" s="239">
        <f t="shared" si="3"/>
        <v>3.7943740856595841E-3</v>
      </c>
      <c r="F160" s="239">
        <f t="shared" si="3"/>
        <v>3.703129837541026E-3</v>
      </c>
      <c r="G160" s="239">
        <f t="shared" si="3"/>
        <v>3.7188906273969108E-3</v>
      </c>
      <c r="H160" s="239">
        <f t="shared" si="3"/>
        <v>3.4326989685808627E-3</v>
      </c>
      <c r="I160" s="239">
        <f t="shared" si="3"/>
        <v>3.6158120695953225E-3</v>
      </c>
      <c r="J160" s="239">
        <f t="shared" si="3"/>
        <v>3.379350165643653E-3</v>
      </c>
      <c r="K160" s="239">
        <f t="shared" si="3"/>
        <v>3.1209797701502577E-3</v>
      </c>
      <c r="L160" s="239">
        <f t="shared" si="3"/>
        <v>3.2009761511461159E-3</v>
      </c>
      <c r="M160" s="239">
        <f t="shared" si="3"/>
        <v>2.9701663849660016E-3</v>
      </c>
      <c r="N160" s="239">
        <f t="shared" si="3"/>
        <v>3.2612677053618154E-3</v>
      </c>
      <c r="O160" s="239">
        <f t="shared" si="3"/>
        <v>4.0305140372301476E-3</v>
      </c>
      <c r="P160" s="239">
        <f t="shared" si="3"/>
        <v>3.1028592084606345E-3</v>
      </c>
      <c r="Q160" s="239">
        <f t="shared" si="3"/>
        <v>3.3710421701595296E-3</v>
      </c>
    </row>
    <row r="161" spans="1:17" x14ac:dyDescent="0.25">
      <c r="A161" s="76" t="s">
        <v>80</v>
      </c>
      <c r="B161" s="239">
        <f t="shared" ref="B161:Q161" si="4">IF(B$9=0,0,B$9/B$5)</f>
        <v>2.1037019042918919E-2</v>
      </c>
      <c r="C161" s="239">
        <f t="shared" si="4"/>
        <v>2.0989334385542461E-2</v>
      </c>
      <c r="D161" s="239">
        <f t="shared" si="4"/>
        <v>2.0625777181363342E-2</v>
      </c>
      <c r="E161" s="239">
        <f t="shared" si="4"/>
        <v>2.2641815080859471E-2</v>
      </c>
      <c r="F161" s="239">
        <f t="shared" si="4"/>
        <v>2.209734177737039E-2</v>
      </c>
      <c r="G161" s="239">
        <f t="shared" si="4"/>
        <v>2.2191389670748615E-2</v>
      </c>
      <c r="H161" s="239">
        <f t="shared" si="4"/>
        <v>2.0483624840420621E-2</v>
      </c>
      <c r="I161" s="239">
        <f t="shared" si="4"/>
        <v>2.1576298593312178E-2</v>
      </c>
      <c r="J161" s="239">
        <f t="shared" si="4"/>
        <v>2.0165281497455386E-2</v>
      </c>
      <c r="K161" s="239">
        <f t="shared" si="4"/>
        <v>1.8623531900535222E-2</v>
      </c>
      <c r="L161" s="239">
        <f t="shared" si="4"/>
        <v>1.9100886854147119E-2</v>
      </c>
      <c r="M161" s="239">
        <f t="shared" si="4"/>
        <v>1.7723597233585592E-2</v>
      </c>
      <c r="N161" s="239">
        <f t="shared" si="4"/>
        <v>1.9460659030182358E-2</v>
      </c>
      <c r="O161" s="239">
        <f t="shared" si="4"/>
        <v>2.4050911020258494E-2</v>
      </c>
      <c r="P161" s="239">
        <f t="shared" si="4"/>
        <v>1.8515402760478011E-2</v>
      </c>
      <c r="Q161" s="239">
        <f t="shared" si="4"/>
        <v>2.0115705969793247E-2</v>
      </c>
    </row>
    <row r="162" spans="1:17" x14ac:dyDescent="0.25">
      <c r="A162" s="129" t="s">
        <v>79</v>
      </c>
      <c r="B162" s="238">
        <f t="shared" ref="B162:Q162" si="5">IF(B$10=0,0,B$10/B$5)</f>
        <v>8.2260224762074913E-3</v>
      </c>
      <c r="C162" s="238">
        <f t="shared" si="5"/>
        <v>8.2073765329515221E-3</v>
      </c>
      <c r="D162" s="238">
        <f t="shared" si="5"/>
        <v>8.0652161951744253E-3</v>
      </c>
      <c r="E162" s="238">
        <f t="shared" si="5"/>
        <v>8.8535395332056972E-3</v>
      </c>
      <c r="F162" s="238">
        <f t="shared" si="5"/>
        <v>8.6406362875957286E-3</v>
      </c>
      <c r="G162" s="238">
        <f t="shared" si="5"/>
        <v>8.6774114639261261E-3</v>
      </c>
      <c r="H162" s="238">
        <f t="shared" si="5"/>
        <v>8.0096309266886809E-3</v>
      </c>
      <c r="I162" s="238">
        <f t="shared" si="5"/>
        <v>8.4368948290557532E-3</v>
      </c>
      <c r="J162" s="238">
        <f t="shared" si="5"/>
        <v>7.8851503865018588E-3</v>
      </c>
      <c r="K162" s="238">
        <f t="shared" si="5"/>
        <v>7.2822861303506016E-3</v>
      </c>
      <c r="L162" s="238">
        <f t="shared" si="5"/>
        <v>7.4689443526742708E-3</v>
      </c>
      <c r="M162" s="238">
        <f t="shared" si="5"/>
        <v>6.9303882315873378E-3</v>
      </c>
      <c r="N162" s="238">
        <f t="shared" si="5"/>
        <v>7.6096246458442363E-3</v>
      </c>
      <c r="O162" s="238">
        <f t="shared" si="5"/>
        <v>9.4045327535370107E-3</v>
      </c>
      <c r="P162" s="238">
        <f t="shared" si="5"/>
        <v>7.2400048197414817E-3</v>
      </c>
      <c r="Q162" s="238">
        <f t="shared" si="5"/>
        <v>7.8657650637055706E-3</v>
      </c>
    </row>
    <row r="163" spans="1:17" x14ac:dyDescent="0.25">
      <c r="A163" s="232" t="s">
        <v>185</v>
      </c>
      <c r="B163" s="241">
        <f t="shared" ref="B163:Q163" si="6">IF(B$15=0,0,B$15/B$5)</f>
        <v>0.66683317855343371</v>
      </c>
      <c r="C163" s="241">
        <f t="shared" si="6"/>
        <v>0.66758836852105552</v>
      </c>
      <c r="D163" s="241">
        <f t="shared" si="6"/>
        <v>0.67334608532890006</v>
      </c>
      <c r="E163" s="241">
        <f t="shared" si="6"/>
        <v>0.64141775282510738</v>
      </c>
      <c r="F163" s="241">
        <f t="shared" si="6"/>
        <v>0.65004066843477049</v>
      </c>
      <c r="G163" s="241">
        <f t="shared" si="6"/>
        <v>0.64855121607288191</v>
      </c>
      <c r="H163" s="241">
        <f t="shared" si="6"/>
        <v>0.67559737594647518</v>
      </c>
      <c r="I163" s="241">
        <f t="shared" si="6"/>
        <v>0.65829251728820892</v>
      </c>
      <c r="J163" s="241">
        <f t="shared" si="6"/>
        <v>0.68063903320257302</v>
      </c>
      <c r="K163" s="241">
        <f t="shared" si="6"/>
        <v>0.70505598180277484</v>
      </c>
      <c r="L163" s="241">
        <f t="shared" si="6"/>
        <v>0.69749603082910394</v>
      </c>
      <c r="M163" s="241">
        <f t="shared" si="6"/>
        <v>0.71930839902431587</v>
      </c>
      <c r="N163" s="241">
        <f t="shared" si="6"/>
        <v>0.69179825815085372</v>
      </c>
      <c r="O163" s="241">
        <f t="shared" si="6"/>
        <v>0.61910166258983879</v>
      </c>
      <c r="P163" s="241">
        <f t="shared" si="6"/>
        <v>0.70676844124510907</v>
      </c>
      <c r="Q163" s="241">
        <f t="shared" si="6"/>
        <v>0.68142416920207172</v>
      </c>
    </row>
    <row r="164" spans="1:17" x14ac:dyDescent="0.25">
      <c r="A164" s="127" t="s">
        <v>184</v>
      </c>
      <c r="B164" s="237">
        <f t="shared" ref="B164:Q164" si="7">IF(B$24=0,0,B$24/B$5)</f>
        <v>0.18899925200158926</v>
      </c>
      <c r="C164" s="237">
        <f t="shared" si="7"/>
        <v>0.18857084698100554</v>
      </c>
      <c r="D164" s="237">
        <f t="shared" si="7"/>
        <v>0.18530460286583603</v>
      </c>
      <c r="E164" s="237">
        <f t="shared" si="7"/>
        <v>0.2034169435085032</v>
      </c>
      <c r="F164" s="237">
        <f t="shared" si="7"/>
        <v>0.19852532617030863</v>
      </c>
      <c r="G164" s="237">
        <f t="shared" si="7"/>
        <v>0.19937026439394889</v>
      </c>
      <c r="H164" s="237">
        <f t="shared" si="7"/>
        <v>0.18402748817322503</v>
      </c>
      <c r="I164" s="237">
        <f t="shared" si="7"/>
        <v>0.19384420800206345</v>
      </c>
      <c r="J164" s="237">
        <f t="shared" si="7"/>
        <v>0.18116745113198043</v>
      </c>
      <c r="K164" s="237">
        <f t="shared" si="7"/>
        <v>0.16731617686174377</v>
      </c>
      <c r="L164" s="237">
        <f t="shared" si="7"/>
        <v>0.1716047944167233</v>
      </c>
      <c r="M164" s="237">
        <f t="shared" si="7"/>
        <v>0.15923104947003619</v>
      </c>
      <c r="N164" s="237">
        <f t="shared" si="7"/>
        <v>0.17910128150384166</v>
      </c>
      <c r="O164" s="237">
        <f t="shared" si="7"/>
        <v>0.24120681613132758</v>
      </c>
      <c r="P164" s="237">
        <f t="shared" si="7"/>
        <v>0.16634473092880545</v>
      </c>
      <c r="Q164" s="237">
        <f t="shared" si="7"/>
        <v>0.18072205829250004</v>
      </c>
    </row>
    <row r="165" spans="1:17" x14ac:dyDescent="0.25">
      <c r="A165" s="127" t="s">
        <v>181</v>
      </c>
      <c r="B165" s="237">
        <f t="shared" ref="B165:Q165" si="8">IF(B$35=0,0,B$35/B$5)</f>
        <v>5.4981600582280535E-2</v>
      </c>
      <c r="C165" s="237">
        <f t="shared" si="8"/>
        <v>5.4856973667201617E-2</v>
      </c>
      <c r="D165" s="237">
        <f t="shared" si="8"/>
        <v>5.3906793560970487E-2</v>
      </c>
      <c r="E165" s="237">
        <f t="shared" si="8"/>
        <v>5.9175838111564565E-2</v>
      </c>
      <c r="F165" s="237">
        <f t="shared" si="8"/>
        <v>5.7752822158635246E-2</v>
      </c>
      <c r="G165" s="237">
        <f t="shared" si="8"/>
        <v>5.7998622369148788E-2</v>
      </c>
      <c r="H165" s="237">
        <f t="shared" si="8"/>
        <v>5.3535269286756379E-2</v>
      </c>
      <c r="I165" s="237">
        <f t="shared" si="8"/>
        <v>5.6391042327873016E-2</v>
      </c>
      <c r="J165" s="237">
        <f t="shared" si="8"/>
        <v>5.2703258511121592E-2</v>
      </c>
      <c r="K165" s="237">
        <f t="shared" si="8"/>
        <v>4.8673796905234545E-2</v>
      </c>
      <c r="L165" s="237">
        <f t="shared" si="8"/>
        <v>4.9921394739410416E-2</v>
      </c>
      <c r="M165" s="237">
        <f t="shared" si="8"/>
        <v>4.6321759845828696E-2</v>
      </c>
      <c r="N165" s="237">
        <f t="shared" si="8"/>
        <v>4.6597434285744907E-2</v>
      </c>
      <c r="O165" s="237">
        <f t="shared" si="8"/>
        <v>3.7728225196051929E-2</v>
      </c>
      <c r="P165" s="237">
        <f t="shared" si="8"/>
        <v>4.8391194452016159E-2</v>
      </c>
      <c r="Q165" s="237">
        <f t="shared" si="8"/>
        <v>5.2573689685090942E-2</v>
      </c>
    </row>
    <row r="166" spans="1:17" x14ac:dyDescent="0.25">
      <c r="A166" s="142" t="s">
        <v>190</v>
      </c>
      <c r="B166" s="235">
        <f t="shared" ref="B166:Q166" si="9">IF(B$36=0,0,B$36/B$5)</f>
        <v>4.4486499949699075E-2</v>
      </c>
      <c r="C166" s="235">
        <f t="shared" si="9"/>
        <v>4.3994252850059576E-2</v>
      </c>
      <c r="D166" s="235">
        <f t="shared" si="9"/>
        <v>4.4875523998612596E-2</v>
      </c>
      <c r="E166" s="235">
        <f t="shared" si="9"/>
        <v>5.3871707143541621E-2</v>
      </c>
      <c r="F166" s="235">
        <f t="shared" si="9"/>
        <v>5.2028255106137566E-2</v>
      </c>
      <c r="G166" s="235">
        <f t="shared" si="9"/>
        <v>5.1150152168153315E-2</v>
      </c>
      <c r="H166" s="235">
        <f t="shared" si="9"/>
        <v>4.5826350189551592E-2</v>
      </c>
      <c r="I166" s="235">
        <f t="shared" si="9"/>
        <v>5.3473129780653869E-2</v>
      </c>
      <c r="J166" s="235">
        <f t="shared" si="9"/>
        <v>4.203169308194326E-2</v>
      </c>
      <c r="K166" s="235">
        <f t="shared" si="9"/>
        <v>4.5471107266691776E-2</v>
      </c>
      <c r="L166" s="235">
        <f t="shared" si="9"/>
        <v>4.1164778618863834E-2</v>
      </c>
      <c r="M166" s="235">
        <f t="shared" si="9"/>
        <v>3.7640128216591302E-2</v>
      </c>
      <c r="N166" s="235">
        <f t="shared" si="9"/>
        <v>3.9348839062940046E-2</v>
      </c>
      <c r="O166" s="235">
        <f t="shared" si="9"/>
        <v>3.1136984793474314E-2</v>
      </c>
      <c r="P166" s="235">
        <f t="shared" si="9"/>
        <v>3.8146724537595281E-2</v>
      </c>
      <c r="Q166" s="235">
        <f t="shared" si="9"/>
        <v>3.5649114357973029E-2</v>
      </c>
    </row>
    <row r="167" spans="1:17" x14ac:dyDescent="0.25">
      <c r="A167" s="142" t="s">
        <v>189</v>
      </c>
      <c r="B167" s="235">
        <f t="shared" ref="B167:Q167" si="10">IF(B$42=0,0,B$42/B$5)</f>
        <v>1.0495100632581456E-2</v>
      </c>
      <c r="C167" s="235">
        <f t="shared" si="10"/>
        <v>1.0862720817142046E-2</v>
      </c>
      <c r="D167" s="235">
        <f t="shared" si="10"/>
        <v>9.0312695623578892E-3</v>
      </c>
      <c r="E167" s="235">
        <f t="shared" si="10"/>
        <v>5.3041309680229506E-3</v>
      </c>
      <c r="F167" s="235">
        <f t="shared" si="10"/>
        <v>5.7245670524976866E-3</v>
      </c>
      <c r="G167" s="235">
        <f t="shared" si="10"/>
        <v>6.8484702009954726E-3</v>
      </c>
      <c r="H167" s="235">
        <f t="shared" si="10"/>
        <v>7.7089190972047909E-3</v>
      </c>
      <c r="I167" s="235">
        <f t="shared" si="10"/>
        <v>2.9179125472191497E-3</v>
      </c>
      <c r="J167" s="235">
        <f t="shared" si="10"/>
        <v>1.0671565429178334E-2</v>
      </c>
      <c r="K167" s="235">
        <f t="shared" si="10"/>
        <v>3.2026896385427698E-3</v>
      </c>
      <c r="L167" s="235">
        <f t="shared" si="10"/>
        <v>8.756616120546578E-3</v>
      </c>
      <c r="M167" s="235">
        <f t="shared" si="10"/>
        <v>8.6816316292373866E-3</v>
      </c>
      <c r="N167" s="235">
        <f t="shared" si="10"/>
        <v>7.2485952228048588E-3</v>
      </c>
      <c r="O167" s="235">
        <f t="shared" si="10"/>
        <v>6.5912404025776118E-3</v>
      </c>
      <c r="P167" s="235">
        <f t="shared" si="10"/>
        <v>1.024446991442088E-2</v>
      </c>
      <c r="Q167" s="235">
        <f t="shared" si="10"/>
        <v>1.6924575327117917E-2</v>
      </c>
    </row>
    <row r="168" spans="1:17" x14ac:dyDescent="0.25">
      <c r="A168" s="127" t="s">
        <v>180</v>
      </c>
      <c r="B168" s="236">
        <f t="shared" ref="B168:Q168" si="11">IF(B$43=0,0,B$43/B$5)</f>
        <v>2.2336275236551465E-2</v>
      </c>
      <c r="C168" s="236">
        <f t="shared" si="11"/>
        <v>2.2285645552300646E-2</v>
      </c>
      <c r="D168" s="236">
        <f t="shared" si="11"/>
        <v>2.1899634884144238E-2</v>
      </c>
      <c r="E168" s="236">
        <f t="shared" si="11"/>
        <v>2.4040184232823114E-2</v>
      </c>
      <c r="F168" s="236">
        <f t="shared" si="11"/>
        <v>2.3462084001945584E-2</v>
      </c>
      <c r="G168" s="236">
        <f t="shared" si="11"/>
        <v>2.35619403374667E-2</v>
      </c>
      <c r="H168" s="236">
        <f t="shared" si="11"/>
        <v>2.1748703147744786E-2</v>
      </c>
      <c r="I168" s="236">
        <f t="shared" si="11"/>
        <v>2.2908860945698408E-2</v>
      </c>
      <c r="J168" s="236">
        <f t="shared" si="11"/>
        <v>2.141069877014316E-2</v>
      </c>
      <c r="K168" s="236">
        <f t="shared" si="11"/>
        <v>1.9773729992751541E-2</v>
      </c>
      <c r="L168" s="236">
        <f t="shared" si="11"/>
        <v>2.0280566612885485E-2</v>
      </c>
      <c r="M168" s="236">
        <f t="shared" si="11"/>
        <v>1.8818214937367888E-2</v>
      </c>
      <c r="N168" s="236">
        <f t="shared" si="11"/>
        <v>2.0662558487779054E-2</v>
      </c>
      <c r="O168" s="236">
        <f t="shared" si="11"/>
        <v>2.5536306600393889E-2</v>
      </c>
      <c r="P168" s="236">
        <f t="shared" si="11"/>
        <v>1.9658922746131562E-2</v>
      </c>
      <c r="Q168" s="236">
        <f t="shared" si="11"/>
        <v>2.1358061434568209E-2</v>
      </c>
    </row>
    <row r="169" spans="1:17" x14ac:dyDescent="0.25">
      <c r="A169" s="142" t="s">
        <v>188</v>
      </c>
      <c r="B169" s="235">
        <f t="shared" ref="B169:Q169" si="12">IF(B$44=0,0,B$44/B$5)</f>
        <v>1.2511828110852862E-2</v>
      </c>
      <c r="C169" s="235">
        <f t="shared" si="12"/>
        <v>1.2373383614079253E-2</v>
      </c>
      <c r="D169" s="235">
        <f t="shared" si="12"/>
        <v>1.262124112460979E-2</v>
      </c>
      <c r="E169" s="235">
        <f t="shared" si="12"/>
        <v>1.5151417634121079E-2</v>
      </c>
      <c r="F169" s="235">
        <f t="shared" si="12"/>
        <v>1.4632946748601189E-2</v>
      </c>
      <c r="G169" s="235">
        <f t="shared" si="12"/>
        <v>1.4385980297293117E-2</v>
      </c>
      <c r="H169" s="235">
        <f t="shared" si="12"/>
        <v>1.2888660990811384E-2</v>
      </c>
      <c r="I169" s="235">
        <f t="shared" si="12"/>
        <v>1.5039317750808901E-2</v>
      </c>
      <c r="J169" s="235">
        <f t="shared" si="12"/>
        <v>1.1821413679296542E-2</v>
      </c>
      <c r="K169" s="235">
        <f t="shared" si="12"/>
        <v>1.2788748918757061E-2</v>
      </c>
      <c r="L169" s="235">
        <f t="shared" si="12"/>
        <v>1.1577593986555458E-2</v>
      </c>
      <c r="M169" s="235">
        <f t="shared" si="12"/>
        <v>1.0586286060916307E-2</v>
      </c>
      <c r="N169" s="235">
        <f t="shared" si="12"/>
        <v>1.2079617207125573E-2</v>
      </c>
      <c r="O169" s="235">
        <f t="shared" si="12"/>
        <v>1.4590407447954732E-2</v>
      </c>
      <c r="P169" s="235">
        <f t="shared" si="12"/>
        <v>1.0728766276198669E-2</v>
      </c>
      <c r="Q169" s="235">
        <f t="shared" si="12"/>
        <v>1.0026313413179912E-2</v>
      </c>
    </row>
    <row r="170" spans="1:17" x14ac:dyDescent="0.25">
      <c r="A170" s="142" t="s">
        <v>187</v>
      </c>
      <c r="B170" s="235">
        <f t="shared" ref="B170:Q170" si="13">IF(B$45=0,0,B$45/B$5)</f>
        <v>6.8727000727850695E-3</v>
      </c>
      <c r="C170" s="235">
        <f t="shared" si="13"/>
        <v>6.8571217084001917E-3</v>
      </c>
      <c r="D170" s="235">
        <f t="shared" si="13"/>
        <v>6.7383491951212909E-3</v>
      </c>
      <c r="E170" s="235">
        <f t="shared" si="13"/>
        <v>7.3969797639455784E-3</v>
      </c>
      <c r="F170" s="235">
        <f t="shared" si="13"/>
        <v>7.2191027698294205E-3</v>
      </c>
      <c r="G170" s="235">
        <f t="shared" si="13"/>
        <v>7.2498277961436115E-3</v>
      </c>
      <c r="H170" s="235">
        <f t="shared" si="13"/>
        <v>6.6919086608445552E-3</v>
      </c>
      <c r="I170" s="235">
        <f t="shared" si="13"/>
        <v>7.0488802909841235E-3</v>
      </c>
      <c r="J170" s="235">
        <f t="shared" si="13"/>
        <v>6.5879073138902086E-3</v>
      </c>
      <c r="K170" s="235">
        <f t="shared" si="13"/>
        <v>6.084224613154326E-3</v>
      </c>
      <c r="L170" s="235">
        <f t="shared" si="13"/>
        <v>6.2401743424263037E-3</v>
      </c>
      <c r="M170" s="235">
        <f t="shared" si="13"/>
        <v>5.7902199807285644E-3</v>
      </c>
      <c r="N170" s="235">
        <f t="shared" si="13"/>
        <v>6.357710303932014E-3</v>
      </c>
      <c r="O170" s="235">
        <f t="shared" si="13"/>
        <v>7.8573251078135047E-3</v>
      </c>
      <c r="P170" s="235">
        <f t="shared" si="13"/>
        <v>6.0488993065020242E-3</v>
      </c>
      <c r="Q170" s="235">
        <f t="shared" si="13"/>
        <v>6.5717112106363825E-3</v>
      </c>
    </row>
    <row r="171" spans="1:17" x14ac:dyDescent="0.25">
      <c r="A171" s="142" t="s">
        <v>186</v>
      </c>
      <c r="B171" s="235">
        <f t="shared" ref="B171:Q171" si="14">IF(B$56=0,0,B$56/B$5)</f>
        <v>2.9517470529135336E-3</v>
      </c>
      <c r="C171" s="235">
        <f t="shared" si="14"/>
        <v>3.0551402298212016E-3</v>
      </c>
      <c r="D171" s="235">
        <f t="shared" si="14"/>
        <v>2.540044564413156E-3</v>
      </c>
      <c r="E171" s="235">
        <f t="shared" si="14"/>
        <v>1.4917868347564547E-3</v>
      </c>
      <c r="F171" s="235">
        <f t="shared" si="14"/>
        <v>1.6100344835149746E-3</v>
      </c>
      <c r="G171" s="235">
        <f t="shared" si="14"/>
        <v>1.9261322440299752E-3</v>
      </c>
      <c r="H171" s="235">
        <f t="shared" si="14"/>
        <v>2.1681334960888458E-3</v>
      </c>
      <c r="I171" s="235">
        <f t="shared" si="14"/>
        <v>8.2066290390538511E-4</v>
      </c>
      <c r="J171" s="235">
        <f t="shared" si="14"/>
        <v>3.0013777769564071E-3</v>
      </c>
      <c r="K171" s="235">
        <f t="shared" si="14"/>
        <v>9.0075646084015429E-4</v>
      </c>
      <c r="L171" s="235">
        <f t="shared" si="14"/>
        <v>2.4627982839037243E-3</v>
      </c>
      <c r="M171" s="235">
        <f t="shared" si="14"/>
        <v>2.4417088957230143E-3</v>
      </c>
      <c r="N171" s="235">
        <f t="shared" si="14"/>
        <v>2.225230976721464E-3</v>
      </c>
      <c r="O171" s="235">
        <f t="shared" si="14"/>
        <v>3.0885740446256562E-3</v>
      </c>
      <c r="P171" s="235">
        <f t="shared" si="14"/>
        <v>2.8812571634308707E-3</v>
      </c>
      <c r="Q171" s="235">
        <f t="shared" si="14"/>
        <v>4.760036810751914E-3</v>
      </c>
    </row>
    <row r="172" spans="1:17" x14ac:dyDescent="0.25">
      <c r="A172" s="72" t="s">
        <v>179</v>
      </c>
      <c r="B172" s="234">
        <f t="shared" ref="B172:Q172" si="15">IF(B$57=0,0,B$57/B$5)</f>
        <v>1.5463575163766395E-2</v>
      </c>
      <c r="C172" s="234">
        <f t="shared" si="15"/>
        <v>1.5428523843900451E-2</v>
      </c>
      <c r="D172" s="234">
        <f t="shared" si="15"/>
        <v>1.5161285689022945E-2</v>
      </c>
      <c r="E172" s="234">
        <f t="shared" si="15"/>
        <v>1.6643204468877532E-2</v>
      </c>
      <c r="F172" s="234">
        <f t="shared" si="15"/>
        <v>1.624298123211616E-2</v>
      </c>
      <c r="G172" s="234">
        <f t="shared" si="15"/>
        <v>1.6312112541323091E-2</v>
      </c>
      <c r="H172" s="234">
        <f t="shared" si="15"/>
        <v>1.5056794486900227E-2</v>
      </c>
      <c r="I172" s="234">
        <f t="shared" si="15"/>
        <v>1.5859980654714282E-2</v>
      </c>
      <c r="J172" s="234">
        <f t="shared" si="15"/>
        <v>1.4822791456252947E-2</v>
      </c>
      <c r="K172" s="234">
        <f t="shared" si="15"/>
        <v>1.3689505379597214E-2</v>
      </c>
      <c r="L172" s="234">
        <f t="shared" si="15"/>
        <v>1.404039227045918E-2</v>
      </c>
      <c r="M172" s="234">
        <f t="shared" si="15"/>
        <v>1.3027994956639317E-2</v>
      </c>
      <c r="N172" s="234">
        <f t="shared" si="15"/>
        <v>1.4304848183847033E-2</v>
      </c>
      <c r="O172" s="234">
        <f t="shared" si="15"/>
        <v>1.7678981492580386E-2</v>
      </c>
      <c r="P172" s="234">
        <f t="shared" si="15"/>
        <v>1.361002343962954E-2</v>
      </c>
      <c r="Q172" s="234">
        <f t="shared" si="15"/>
        <v>1.4786350223931825E-2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1</v>
      </c>
      <c r="C175" s="77">
        <f t="shared" si="16"/>
        <v>1</v>
      </c>
      <c r="D175" s="77">
        <f t="shared" si="16"/>
        <v>0.99999999999999989</v>
      </c>
      <c r="E175" s="77">
        <f t="shared" si="16"/>
        <v>1</v>
      </c>
      <c r="F175" s="77">
        <f t="shared" si="16"/>
        <v>1</v>
      </c>
      <c r="G175" s="77">
        <f t="shared" si="16"/>
        <v>1</v>
      </c>
      <c r="H175" s="77">
        <f t="shared" si="16"/>
        <v>1</v>
      </c>
      <c r="I175" s="77">
        <f t="shared" si="16"/>
        <v>1.0000000000000002</v>
      </c>
      <c r="J175" s="77">
        <f t="shared" si="16"/>
        <v>1.0000000000000002</v>
      </c>
      <c r="K175" s="77">
        <f t="shared" si="16"/>
        <v>1</v>
      </c>
      <c r="L175" s="77">
        <f t="shared" si="16"/>
        <v>1</v>
      </c>
      <c r="M175" s="77">
        <f t="shared" si="16"/>
        <v>0.99999999999999989</v>
      </c>
      <c r="N175" s="77">
        <f t="shared" si="16"/>
        <v>1.0000000000000002</v>
      </c>
      <c r="O175" s="77">
        <f t="shared" si="16"/>
        <v>0.99999999999999978</v>
      </c>
      <c r="P175" s="77">
        <f t="shared" si="16"/>
        <v>1.0000000000000002</v>
      </c>
      <c r="Q175" s="77">
        <f t="shared" si="16"/>
        <v>1</v>
      </c>
    </row>
    <row r="176" spans="1:17" x14ac:dyDescent="0.25">
      <c r="A176" s="132" t="s">
        <v>83</v>
      </c>
      <c r="B176" s="240">
        <f t="shared" ref="B176:Q176" si="17">IF(B$61=0,0,B$61/B$60)</f>
        <v>9.4919984996444644E-3</v>
      </c>
      <c r="C176" s="240">
        <f t="shared" si="17"/>
        <v>9.4919984996444644E-3</v>
      </c>
      <c r="D176" s="240">
        <f t="shared" si="17"/>
        <v>9.4919984996444644E-3</v>
      </c>
      <c r="E176" s="240">
        <f t="shared" si="17"/>
        <v>9.4919984996444662E-3</v>
      </c>
      <c r="F176" s="240">
        <f t="shared" si="17"/>
        <v>9.4919984996444627E-3</v>
      </c>
      <c r="G176" s="240">
        <f t="shared" si="17"/>
        <v>9.4919984996444627E-3</v>
      </c>
      <c r="H176" s="240">
        <f t="shared" si="17"/>
        <v>9.4919984996444644E-3</v>
      </c>
      <c r="I176" s="240">
        <f t="shared" si="17"/>
        <v>9.4919984996444662E-3</v>
      </c>
      <c r="J176" s="240">
        <f t="shared" si="17"/>
        <v>9.4919984996444679E-3</v>
      </c>
      <c r="K176" s="240">
        <f t="shared" si="17"/>
        <v>9.4919984996444662E-3</v>
      </c>
      <c r="L176" s="240">
        <f t="shared" si="17"/>
        <v>9.4919984996444662E-3</v>
      </c>
      <c r="M176" s="240">
        <f t="shared" si="17"/>
        <v>9.491998499644461E-3</v>
      </c>
      <c r="N176" s="240">
        <f t="shared" si="17"/>
        <v>9.4919984996444644E-3</v>
      </c>
      <c r="O176" s="240">
        <f t="shared" si="17"/>
        <v>9.4919984996444627E-3</v>
      </c>
      <c r="P176" s="240">
        <f t="shared" si="17"/>
        <v>9.4919984996444679E-3</v>
      </c>
      <c r="Q176" s="240">
        <f t="shared" si="17"/>
        <v>9.4919984996444627E-3</v>
      </c>
    </row>
    <row r="177" spans="1:17" x14ac:dyDescent="0.25">
      <c r="A177" s="76" t="s">
        <v>82</v>
      </c>
      <c r="B177" s="239">
        <f t="shared" ref="B177:Q177" si="18">IF(B$62=0,0,B$62/B$60)</f>
        <v>5.1572410382518058E-2</v>
      </c>
      <c r="C177" s="239">
        <f t="shared" si="18"/>
        <v>5.1572410382518058E-2</v>
      </c>
      <c r="D177" s="239">
        <f t="shared" si="18"/>
        <v>5.1572410382518065E-2</v>
      </c>
      <c r="E177" s="239">
        <f t="shared" si="18"/>
        <v>5.1572410382518065E-2</v>
      </c>
      <c r="F177" s="239">
        <f t="shared" si="18"/>
        <v>5.1572410382518051E-2</v>
      </c>
      <c r="G177" s="239">
        <f t="shared" si="18"/>
        <v>5.1572410382518051E-2</v>
      </c>
      <c r="H177" s="239">
        <f t="shared" si="18"/>
        <v>5.1572410382518058E-2</v>
      </c>
      <c r="I177" s="239">
        <f t="shared" si="18"/>
        <v>5.1572410382518065E-2</v>
      </c>
      <c r="J177" s="239">
        <f t="shared" si="18"/>
        <v>5.1572410382518072E-2</v>
      </c>
      <c r="K177" s="239">
        <f t="shared" si="18"/>
        <v>5.1572410382518072E-2</v>
      </c>
      <c r="L177" s="239">
        <f t="shared" si="18"/>
        <v>5.1572410382518072E-2</v>
      </c>
      <c r="M177" s="239">
        <f t="shared" si="18"/>
        <v>5.1572410382518044E-2</v>
      </c>
      <c r="N177" s="239">
        <f t="shared" si="18"/>
        <v>5.1572410382518058E-2</v>
      </c>
      <c r="O177" s="239">
        <f t="shared" si="18"/>
        <v>5.1572410382518051E-2</v>
      </c>
      <c r="P177" s="239">
        <f t="shared" si="18"/>
        <v>5.1572410382518072E-2</v>
      </c>
      <c r="Q177" s="239">
        <f t="shared" si="18"/>
        <v>5.1572410382518051E-2</v>
      </c>
    </row>
    <row r="178" spans="1:17" x14ac:dyDescent="0.25">
      <c r="A178" s="76" t="s">
        <v>81</v>
      </c>
      <c r="B178" s="239">
        <f t="shared" ref="B178:Q178" si="19">IF(B$63=0,0,B$63/B$60)</f>
        <v>1.1388280827434481E-2</v>
      </c>
      <c r="C178" s="239">
        <f t="shared" si="19"/>
        <v>1.1388280827434481E-2</v>
      </c>
      <c r="D178" s="239">
        <f t="shared" si="19"/>
        <v>1.1388280827434481E-2</v>
      </c>
      <c r="E178" s="239">
        <f t="shared" si="19"/>
        <v>1.1388280827434481E-2</v>
      </c>
      <c r="F178" s="239">
        <f t="shared" si="19"/>
        <v>1.1388280827434479E-2</v>
      </c>
      <c r="G178" s="239">
        <f t="shared" si="19"/>
        <v>1.1388280827434479E-2</v>
      </c>
      <c r="H178" s="239">
        <f t="shared" si="19"/>
        <v>1.1388280827434481E-2</v>
      </c>
      <c r="I178" s="239">
        <f t="shared" si="19"/>
        <v>1.1388280827434483E-2</v>
      </c>
      <c r="J178" s="239">
        <f t="shared" si="19"/>
        <v>1.1388280827434484E-2</v>
      </c>
      <c r="K178" s="239">
        <f t="shared" si="19"/>
        <v>1.1388280827434483E-2</v>
      </c>
      <c r="L178" s="239">
        <f t="shared" si="19"/>
        <v>1.1388280827434484E-2</v>
      </c>
      <c r="M178" s="239">
        <f t="shared" si="19"/>
        <v>1.1388280827434479E-2</v>
      </c>
      <c r="N178" s="239">
        <f t="shared" si="19"/>
        <v>1.1388280827434481E-2</v>
      </c>
      <c r="O178" s="239">
        <f t="shared" si="19"/>
        <v>1.1388280827434479E-2</v>
      </c>
      <c r="P178" s="239">
        <f t="shared" si="19"/>
        <v>1.1388280827434484E-2</v>
      </c>
      <c r="Q178" s="239">
        <f t="shared" si="19"/>
        <v>1.1388280827434479E-2</v>
      </c>
    </row>
    <row r="179" spans="1:17" x14ac:dyDescent="0.25">
      <c r="A179" s="76" t="s">
        <v>80</v>
      </c>
      <c r="B179" s="239">
        <f t="shared" ref="B179:Q179" si="20">IF(B$64=0,0,B$64/B$60)</f>
        <v>6.9899883553312711E-2</v>
      </c>
      <c r="C179" s="239">
        <f t="shared" si="20"/>
        <v>6.9899883553312711E-2</v>
      </c>
      <c r="D179" s="239">
        <f t="shared" si="20"/>
        <v>6.9899883553312711E-2</v>
      </c>
      <c r="E179" s="239">
        <f t="shared" si="20"/>
        <v>6.9899883553312725E-2</v>
      </c>
      <c r="F179" s="239">
        <f t="shared" si="20"/>
        <v>6.9899883553312697E-2</v>
      </c>
      <c r="G179" s="239">
        <f t="shared" si="20"/>
        <v>6.9899883553312697E-2</v>
      </c>
      <c r="H179" s="239">
        <f t="shared" si="20"/>
        <v>6.9899883553312711E-2</v>
      </c>
      <c r="I179" s="239">
        <f t="shared" si="20"/>
        <v>6.9899883553312725E-2</v>
      </c>
      <c r="J179" s="239">
        <f t="shared" si="20"/>
        <v>6.9899883553312725E-2</v>
      </c>
      <c r="K179" s="239">
        <f t="shared" si="20"/>
        <v>6.9899883553312725E-2</v>
      </c>
      <c r="L179" s="239">
        <f t="shared" si="20"/>
        <v>6.9899883553312725E-2</v>
      </c>
      <c r="M179" s="239">
        <f t="shared" si="20"/>
        <v>6.9899883553312697E-2</v>
      </c>
      <c r="N179" s="239">
        <f t="shared" si="20"/>
        <v>6.9899883553312711E-2</v>
      </c>
      <c r="O179" s="239">
        <f t="shared" si="20"/>
        <v>6.9899883553312697E-2</v>
      </c>
      <c r="P179" s="239">
        <f t="shared" si="20"/>
        <v>6.9899883553312739E-2</v>
      </c>
      <c r="Q179" s="239">
        <f t="shared" si="20"/>
        <v>6.9899883553312697E-2</v>
      </c>
    </row>
    <row r="180" spans="1:17" x14ac:dyDescent="0.25">
      <c r="A180" s="129" t="s">
        <v>79</v>
      </c>
      <c r="B180" s="238">
        <f t="shared" ref="B180:Q180" si="21">IF(B$65=0,0,B$65/B$60)</f>
        <v>2.6577595799004497E-2</v>
      </c>
      <c r="C180" s="238">
        <f t="shared" si="21"/>
        <v>2.657759579900449E-2</v>
      </c>
      <c r="D180" s="238">
        <f t="shared" si="21"/>
        <v>2.6577595799004494E-2</v>
      </c>
      <c r="E180" s="238">
        <f t="shared" si="21"/>
        <v>2.6577595799004497E-2</v>
      </c>
      <c r="F180" s="238">
        <f t="shared" si="21"/>
        <v>2.6577595799004494E-2</v>
      </c>
      <c r="G180" s="238">
        <f t="shared" si="21"/>
        <v>2.6577595799004494E-2</v>
      </c>
      <c r="H180" s="238">
        <f t="shared" si="21"/>
        <v>2.6577595799004487E-2</v>
      </c>
      <c r="I180" s="238">
        <f t="shared" si="21"/>
        <v>2.65775957990045E-2</v>
      </c>
      <c r="J180" s="238">
        <f t="shared" si="21"/>
        <v>2.6577595799004504E-2</v>
      </c>
      <c r="K180" s="238">
        <f t="shared" si="21"/>
        <v>2.65775957990045E-2</v>
      </c>
      <c r="L180" s="238">
        <f t="shared" si="21"/>
        <v>2.6577595799004504E-2</v>
      </c>
      <c r="M180" s="238">
        <f t="shared" si="21"/>
        <v>2.657759579900449E-2</v>
      </c>
      <c r="N180" s="238">
        <f t="shared" si="21"/>
        <v>2.6577595799004494E-2</v>
      </c>
      <c r="O180" s="238">
        <f t="shared" si="21"/>
        <v>2.657759579900449E-2</v>
      </c>
      <c r="P180" s="238">
        <f t="shared" si="21"/>
        <v>2.65775957990045E-2</v>
      </c>
      <c r="Q180" s="238">
        <f t="shared" si="21"/>
        <v>2.6577595799004487E-2</v>
      </c>
    </row>
    <row r="181" spans="1:17" x14ac:dyDescent="0.25">
      <c r="A181" s="127" t="s">
        <v>183</v>
      </c>
      <c r="B181" s="237">
        <f t="shared" ref="B181:Q181" si="22">IF(B$70=0,0,B$70/B$60)</f>
        <v>5.0685255483274155E-2</v>
      </c>
      <c r="C181" s="237">
        <f t="shared" si="22"/>
        <v>5.0685255483274148E-2</v>
      </c>
      <c r="D181" s="237">
        <f t="shared" si="22"/>
        <v>5.0685255483274155E-2</v>
      </c>
      <c r="E181" s="237">
        <f t="shared" si="22"/>
        <v>5.0685255483274169E-2</v>
      </c>
      <c r="F181" s="237">
        <f t="shared" si="22"/>
        <v>5.0685255483274148E-2</v>
      </c>
      <c r="G181" s="237">
        <f t="shared" si="22"/>
        <v>5.0685255483274141E-2</v>
      </c>
      <c r="H181" s="237">
        <f t="shared" si="22"/>
        <v>5.0685255483274148E-2</v>
      </c>
      <c r="I181" s="237">
        <f t="shared" si="22"/>
        <v>5.0685255483274162E-2</v>
      </c>
      <c r="J181" s="237">
        <f t="shared" si="22"/>
        <v>5.0685255483274176E-2</v>
      </c>
      <c r="K181" s="237">
        <f t="shared" si="22"/>
        <v>5.0685255483274169E-2</v>
      </c>
      <c r="L181" s="237">
        <f t="shared" si="22"/>
        <v>5.0685255483274169E-2</v>
      </c>
      <c r="M181" s="237">
        <f t="shared" si="22"/>
        <v>5.0685255483274141E-2</v>
      </c>
      <c r="N181" s="237">
        <f t="shared" si="22"/>
        <v>5.0685255483274155E-2</v>
      </c>
      <c r="O181" s="237">
        <f t="shared" si="22"/>
        <v>5.0685255483274148E-2</v>
      </c>
      <c r="P181" s="237">
        <f t="shared" si="22"/>
        <v>5.0685255483274169E-2</v>
      </c>
      <c r="Q181" s="237">
        <f t="shared" si="22"/>
        <v>5.0685255483274148E-2</v>
      </c>
    </row>
    <row r="182" spans="1:17" x14ac:dyDescent="0.25">
      <c r="A182" s="142" t="s">
        <v>192</v>
      </c>
      <c r="B182" s="235">
        <f t="shared" ref="B182:Q182" si="23">IF(B$71=0,0,B$71/B$60)</f>
        <v>4.5616729934946733E-2</v>
      </c>
      <c r="C182" s="235">
        <f t="shared" si="23"/>
        <v>4.5616729934946733E-2</v>
      </c>
      <c r="D182" s="235">
        <f t="shared" si="23"/>
        <v>4.5616729934946733E-2</v>
      </c>
      <c r="E182" s="235">
        <f t="shared" si="23"/>
        <v>4.561672993494674E-2</v>
      </c>
      <c r="F182" s="235">
        <f t="shared" si="23"/>
        <v>4.5616729934946726E-2</v>
      </c>
      <c r="G182" s="235">
        <f t="shared" si="23"/>
        <v>4.5616729934946719E-2</v>
      </c>
      <c r="H182" s="235">
        <f t="shared" si="23"/>
        <v>4.5616729934946719E-2</v>
      </c>
      <c r="I182" s="235">
        <f t="shared" si="23"/>
        <v>4.5616729934946733E-2</v>
      </c>
      <c r="J182" s="235">
        <f t="shared" si="23"/>
        <v>4.5616729934946754E-2</v>
      </c>
      <c r="K182" s="235">
        <f t="shared" si="23"/>
        <v>4.561672993494674E-2</v>
      </c>
      <c r="L182" s="235">
        <f t="shared" si="23"/>
        <v>4.5616729934946747E-2</v>
      </c>
      <c r="M182" s="235">
        <f t="shared" si="23"/>
        <v>4.5616729934946726E-2</v>
      </c>
      <c r="N182" s="235">
        <f t="shared" si="23"/>
        <v>4.561672993494674E-2</v>
      </c>
      <c r="O182" s="235">
        <f t="shared" si="23"/>
        <v>4.5616729934946726E-2</v>
      </c>
      <c r="P182" s="235">
        <f t="shared" si="23"/>
        <v>4.5616729934946747E-2</v>
      </c>
      <c r="Q182" s="235">
        <f t="shared" si="23"/>
        <v>4.5616729934946726E-2</v>
      </c>
    </row>
    <row r="183" spans="1:17" x14ac:dyDescent="0.25">
      <c r="A183" s="142" t="s">
        <v>191</v>
      </c>
      <c r="B183" s="235">
        <f t="shared" ref="B183:Q183" si="24">IF(B$82=0,0,B$82/B$60)</f>
        <v>5.0685255483274207E-3</v>
      </c>
      <c r="C183" s="235">
        <f t="shared" si="24"/>
        <v>5.0685255483274207E-3</v>
      </c>
      <c r="D183" s="235">
        <f t="shared" si="24"/>
        <v>5.0685255483274242E-3</v>
      </c>
      <c r="E183" s="235">
        <f t="shared" si="24"/>
        <v>5.0685255483274277E-3</v>
      </c>
      <c r="F183" s="235">
        <f t="shared" si="24"/>
        <v>5.0685255483274233E-3</v>
      </c>
      <c r="G183" s="235">
        <f t="shared" si="24"/>
        <v>5.0685255483274259E-3</v>
      </c>
      <c r="H183" s="235">
        <f t="shared" si="24"/>
        <v>5.0685255483274242E-3</v>
      </c>
      <c r="I183" s="235">
        <f t="shared" si="24"/>
        <v>5.068525548327419E-3</v>
      </c>
      <c r="J183" s="235">
        <f t="shared" si="24"/>
        <v>5.0685255483274225E-3</v>
      </c>
      <c r="K183" s="235">
        <f t="shared" si="24"/>
        <v>5.0685255483274259E-3</v>
      </c>
      <c r="L183" s="235">
        <f t="shared" si="24"/>
        <v>5.0685255483274199E-3</v>
      </c>
      <c r="M183" s="235">
        <f t="shared" si="24"/>
        <v>5.0685255483274173E-3</v>
      </c>
      <c r="N183" s="235">
        <f t="shared" si="24"/>
        <v>5.0685255483274207E-3</v>
      </c>
      <c r="O183" s="235">
        <f t="shared" si="24"/>
        <v>5.0685255483274268E-3</v>
      </c>
      <c r="P183" s="235">
        <f t="shared" si="24"/>
        <v>5.0685255483274233E-3</v>
      </c>
      <c r="Q183" s="235">
        <f t="shared" si="24"/>
        <v>5.0685255483274259E-3</v>
      </c>
    </row>
    <row r="184" spans="1:17" x14ac:dyDescent="0.25">
      <c r="A184" s="127" t="s">
        <v>181</v>
      </c>
      <c r="B184" s="237">
        <f t="shared" ref="B184:Q184" si="25">IF(B$83=0,0,B$83/B$60)</f>
        <v>0.52695829803844085</v>
      </c>
      <c r="C184" s="237">
        <f t="shared" si="25"/>
        <v>0.52695829803844085</v>
      </c>
      <c r="D184" s="237">
        <f t="shared" si="25"/>
        <v>0.52695829803844085</v>
      </c>
      <c r="E184" s="237">
        <f t="shared" si="25"/>
        <v>0.52695829803844074</v>
      </c>
      <c r="F184" s="237">
        <f t="shared" si="25"/>
        <v>0.52695829803844085</v>
      </c>
      <c r="G184" s="237">
        <f t="shared" si="25"/>
        <v>0.52695829803844085</v>
      </c>
      <c r="H184" s="237">
        <f t="shared" si="25"/>
        <v>0.52695829803844085</v>
      </c>
      <c r="I184" s="237">
        <f t="shared" si="25"/>
        <v>0.52695829803844096</v>
      </c>
      <c r="J184" s="237">
        <f t="shared" si="25"/>
        <v>0.52695829803844085</v>
      </c>
      <c r="K184" s="237">
        <f t="shared" si="25"/>
        <v>0.52695829803844074</v>
      </c>
      <c r="L184" s="237">
        <f t="shared" si="25"/>
        <v>0.52695829803844074</v>
      </c>
      <c r="M184" s="237">
        <f t="shared" si="25"/>
        <v>0.52695829803844074</v>
      </c>
      <c r="N184" s="237">
        <f t="shared" si="25"/>
        <v>0.52695829803844096</v>
      </c>
      <c r="O184" s="237">
        <f t="shared" si="25"/>
        <v>0.52695829803844085</v>
      </c>
      <c r="P184" s="237">
        <f t="shared" si="25"/>
        <v>0.52695829803844085</v>
      </c>
      <c r="Q184" s="237">
        <f t="shared" si="25"/>
        <v>0.52695829803844074</v>
      </c>
    </row>
    <row r="185" spans="1:17" x14ac:dyDescent="0.25">
      <c r="A185" s="142" t="s">
        <v>190</v>
      </c>
      <c r="B185" s="235">
        <f t="shared" ref="B185:Q185" si="26">IF(B$84=0,0,B$84/B$60)</f>
        <v>0.42637045940666318</v>
      </c>
      <c r="C185" s="235">
        <f t="shared" si="26"/>
        <v>0.42261056444681638</v>
      </c>
      <c r="D185" s="235">
        <f t="shared" si="26"/>
        <v>0.43867438940039921</v>
      </c>
      <c r="E185" s="235">
        <f t="shared" si="26"/>
        <v>0.47972523946793388</v>
      </c>
      <c r="F185" s="235">
        <f t="shared" si="26"/>
        <v>0.47472521230792697</v>
      </c>
      <c r="G185" s="235">
        <f t="shared" si="26"/>
        <v>0.46473512697217056</v>
      </c>
      <c r="H185" s="235">
        <f t="shared" si="26"/>
        <v>0.45107787488375617</v>
      </c>
      <c r="I185" s="235">
        <f t="shared" si="26"/>
        <v>0.4996912328055006</v>
      </c>
      <c r="J185" s="235">
        <f t="shared" si="26"/>
        <v>0.42025768568865607</v>
      </c>
      <c r="K185" s="235">
        <f t="shared" si="26"/>
        <v>0.49228494218009911</v>
      </c>
      <c r="L185" s="235">
        <f t="shared" si="26"/>
        <v>0.43452555348981176</v>
      </c>
      <c r="M185" s="235">
        <f t="shared" si="26"/>
        <v>0.42819568964951105</v>
      </c>
      <c r="N185" s="235">
        <f t="shared" si="26"/>
        <v>0.44498581478205379</v>
      </c>
      <c r="O185" s="235">
        <f t="shared" si="26"/>
        <v>0.43489701483585935</v>
      </c>
      <c r="P185" s="235">
        <f t="shared" si="26"/>
        <v>0.41540063777522496</v>
      </c>
      <c r="Q185" s="235">
        <f t="shared" si="26"/>
        <v>0.35731935006232796</v>
      </c>
    </row>
    <row r="186" spans="1:17" x14ac:dyDescent="0.25">
      <c r="A186" s="142" t="s">
        <v>189</v>
      </c>
      <c r="B186" s="235">
        <f t="shared" ref="B186:Q186" si="27">IF(B$90=0,0,B$90/B$60)</f>
        <v>0.1005878386317777</v>
      </c>
      <c r="C186" s="235">
        <f t="shared" si="27"/>
        <v>0.10434773359162448</v>
      </c>
      <c r="D186" s="235">
        <f t="shared" si="27"/>
        <v>8.8283908638041628E-2</v>
      </c>
      <c r="E186" s="235">
        <f t="shared" si="27"/>
        <v>4.7233058570506865E-2</v>
      </c>
      <c r="F186" s="235">
        <f t="shared" si="27"/>
        <v>5.2233085730513835E-2</v>
      </c>
      <c r="G186" s="235">
        <f t="shared" si="27"/>
        <v>6.222317106627024E-2</v>
      </c>
      <c r="H186" s="235">
        <f t="shared" si="27"/>
        <v>7.5880423154684712E-2</v>
      </c>
      <c r="I186" s="235">
        <f t="shared" si="27"/>
        <v>2.7267065232940365E-2</v>
      </c>
      <c r="J186" s="235">
        <f t="shared" si="27"/>
        <v>0.10670061234978476</v>
      </c>
      <c r="K186" s="235">
        <f t="shared" si="27"/>
        <v>3.4673355858341678E-2</v>
      </c>
      <c r="L186" s="235">
        <f t="shared" si="27"/>
        <v>9.243274454862907E-2</v>
      </c>
      <c r="M186" s="235">
        <f t="shared" si="27"/>
        <v>9.876260838892971E-2</v>
      </c>
      <c r="N186" s="235">
        <f t="shared" si="27"/>
        <v>8.1972483256387063E-2</v>
      </c>
      <c r="O186" s="235">
        <f t="shared" si="27"/>
        <v>9.2061283202581473E-2</v>
      </c>
      <c r="P186" s="235">
        <f t="shared" si="27"/>
        <v>0.11155766026321597</v>
      </c>
      <c r="Q186" s="235">
        <f t="shared" si="27"/>
        <v>0.16963894797611287</v>
      </c>
    </row>
    <row r="187" spans="1:17" x14ac:dyDescent="0.25">
      <c r="A187" s="127" t="s">
        <v>180</v>
      </c>
      <c r="B187" s="236">
        <f t="shared" ref="B187:Q187" si="28">IF(B$91=0,0,B$91/B$60)</f>
        <v>0.10137051096654831</v>
      </c>
      <c r="C187" s="236">
        <f t="shared" si="28"/>
        <v>0.1013705109665483</v>
      </c>
      <c r="D187" s="236">
        <f t="shared" si="28"/>
        <v>0.10137051096654828</v>
      </c>
      <c r="E187" s="236">
        <f t="shared" si="28"/>
        <v>0.10137051096654834</v>
      </c>
      <c r="F187" s="236">
        <f t="shared" si="28"/>
        <v>0.10137051096654827</v>
      </c>
      <c r="G187" s="236">
        <f t="shared" si="28"/>
        <v>0.1013705109665483</v>
      </c>
      <c r="H187" s="236">
        <f t="shared" si="28"/>
        <v>0.10137051096654832</v>
      </c>
      <c r="I187" s="236">
        <f t="shared" si="28"/>
        <v>0.10137051096654834</v>
      </c>
      <c r="J187" s="236">
        <f t="shared" si="28"/>
        <v>0.10137051096654834</v>
      </c>
      <c r="K187" s="236">
        <f t="shared" si="28"/>
        <v>0.10137051096654837</v>
      </c>
      <c r="L187" s="236">
        <f t="shared" si="28"/>
        <v>0.10137051096654834</v>
      </c>
      <c r="M187" s="236">
        <f t="shared" si="28"/>
        <v>0.10137051096654828</v>
      </c>
      <c r="N187" s="236">
        <f t="shared" si="28"/>
        <v>0.10137051096654832</v>
      </c>
      <c r="O187" s="236">
        <f t="shared" si="28"/>
        <v>0.1013705109665483</v>
      </c>
      <c r="P187" s="236">
        <f t="shared" si="28"/>
        <v>0.10137051096654834</v>
      </c>
      <c r="Q187" s="236">
        <f t="shared" si="28"/>
        <v>0.10137051096654828</v>
      </c>
    </row>
    <row r="188" spans="1:17" x14ac:dyDescent="0.25">
      <c r="A188" s="142" t="s">
        <v>188</v>
      </c>
      <c r="B188" s="235">
        <f t="shared" ref="B188:Q188" si="29">IF(B$92=0,0,B$92/B$60)</f>
        <v>5.0852719702924813E-2</v>
      </c>
      <c r="C188" s="235">
        <f t="shared" si="29"/>
        <v>5.0404281307892443E-2</v>
      </c>
      <c r="D188" s="235">
        <f t="shared" si="29"/>
        <v>5.2320195437727292E-2</v>
      </c>
      <c r="E188" s="235">
        <f t="shared" si="29"/>
        <v>5.7216283630507285E-2</v>
      </c>
      <c r="F188" s="235">
        <f t="shared" si="29"/>
        <v>5.661993607859505E-2</v>
      </c>
      <c r="G188" s="235">
        <f t="shared" si="29"/>
        <v>5.5428429964183464E-2</v>
      </c>
      <c r="H188" s="235">
        <f t="shared" si="29"/>
        <v>5.3799545042533883E-2</v>
      </c>
      <c r="I188" s="235">
        <f t="shared" si="29"/>
        <v>5.9597604944837214E-2</v>
      </c>
      <c r="J188" s="235">
        <f t="shared" si="29"/>
        <v>5.0123656134773785E-2</v>
      </c>
      <c r="K188" s="235">
        <f t="shared" si="29"/>
        <v>5.8714265086498893E-2</v>
      </c>
      <c r="L188" s="235">
        <f t="shared" si="29"/>
        <v>5.1825368497915081E-2</v>
      </c>
      <c r="M188" s="235">
        <f t="shared" si="29"/>
        <v>5.1070412837815077E-2</v>
      </c>
      <c r="N188" s="235">
        <f t="shared" si="29"/>
        <v>5.3072951963838051E-2</v>
      </c>
      <c r="O188" s="235">
        <f t="shared" si="29"/>
        <v>5.186967227012601E-2</v>
      </c>
      <c r="P188" s="235">
        <f t="shared" si="29"/>
        <v>4.9544361554963751E-2</v>
      </c>
      <c r="Q188" s="235">
        <f t="shared" si="29"/>
        <v>4.2617072436108981E-2</v>
      </c>
    </row>
    <row r="189" spans="1:17" x14ac:dyDescent="0.25">
      <c r="A189" s="142" t="s">
        <v>187</v>
      </c>
      <c r="B189" s="235">
        <f t="shared" ref="B189:Q189" si="30">IF(B$93=0,0,B$93/B$60)</f>
        <v>3.8520794167288361E-2</v>
      </c>
      <c r="C189" s="235">
        <f t="shared" si="30"/>
        <v>3.8520794167288347E-2</v>
      </c>
      <c r="D189" s="235">
        <f t="shared" si="30"/>
        <v>3.8520794167288347E-2</v>
      </c>
      <c r="E189" s="235">
        <f t="shared" si="30"/>
        <v>3.8520794167288368E-2</v>
      </c>
      <c r="F189" s="235">
        <f t="shared" si="30"/>
        <v>3.8520794167288347E-2</v>
      </c>
      <c r="G189" s="235">
        <f t="shared" si="30"/>
        <v>3.8520794167288347E-2</v>
      </c>
      <c r="H189" s="235">
        <f t="shared" si="30"/>
        <v>3.8520794167288361E-2</v>
      </c>
      <c r="I189" s="235">
        <f t="shared" si="30"/>
        <v>3.8520794167288368E-2</v>
      </c>
      <c r="J189" s="235">
        <f t="shared" si="30"/>
        <v>3.8520794167288354E-2</v>
      </c>
      <c r="K189" s="235">
        <f t="shared" si="30"/>
        <v>3.8520794167288375E-2</v>
      </c>
      <c r="L189" s="235">
        <f t="shared" si="30"/>
        <v>3.8520794167288368E-2</v>
      </c>
      <c r="M189" s="235">
        <f t="shared" si="30"/>
        <v>3.852079416728834E-2</v>
      </c>
      <c r="N189" s="235">
        <f t="shared" si="30"/>
        <v>3.8520794167288354E-2</v>
      </c>
      <c r="O189" s="235">
        <f t="shared" si="30"/>
        <v>3.8520794167288347E-2</v>
      </c>
      <c r="P189" s="235">
        <f t="shared" si="30"/>
        <v>3.8520794167288368E-2</v>
      </c>
      <c r="Q189" s="235">
        <f t="shared" si="30"/>
        <v>3.852079416728834E-2</v>
      </c>
    </row>
    <row r="190" spans="1:17" x14ac:dyDescent="0.25">
      <c r="A190" s="142" t="s">
        <v>186</v>
      </c>
      <c r="B190" s="235">
        <f t="shared" ref="B190:Q190" si="31">IF(B$104=0,0,B$104/B$60)</f>
        <v>1.199699709633515E-2</v>
      </c>
      <c r="C190" s="235">
        <f t="shared" si="31"/>
        <v>1.2445435491367502E-2</v>
      </c>
      <c r="D190" s="235">
        <f t="shared" si="31"/>
        <v>1.0529521361532655E-2</v>
      </c>
      <c r="E190" s="235">
        <f t="shared" si="31"/>
        <v>5.6334331687526856E-3</v>
      </c>
      <c r="F190" s="235">
        <f t="shared" si="31"/>
        <v>6.2297807206648879E-3</v>
      </c>
      <c r="G190" s="235">
        <f t="shared" si="31"/>
        <v>7.4212868350764802E-3</v>
      </c>
      <c r="H190" s="235">
        <f t="shared" si="31"/>
        <v>9.0501717567260803E-3</v>
      </c>
      <c r="I190" s="235">
        <f t="shared" si="31"/>
        <v>3.2521118544227455E-3</v>
      </c>
      <c r="J190" s="235">
        <f t="shared" si="31"/>
        <v>1.2726060664486191E-2</v>
      </c>
      <c r="K190" s="235">
        <f t="shared" si="31"/>
        <v>4.1354517127610863E-3</v>
      </c>
      <c r="L190" s="235">
        <f t="shared" si="31"/>
        <v>1.1024348301344885E-2</v>
      </c>
      <c r="M190" s="235">
        <f t="shared" si="31"/>
        <v>1.1779303961444856E-2</v>
      </c>
      <c r="N190" s="235">
        <f t="shared" si="31"/>
        <v>9.776764835421909E-3</v>
      </c>
      <c r="O190" s="235">
        <f t="shared" si="31"/>
        <v>1.0980044529133936E-2</v>
      </c>
      <c r="P190" s="235">
        <f t="shared" si="31"/>
        <v>1.3305355244296217E-2</v>
      </c>
      <c r="Q190" s="235">
        <f t="shared" si="31"/>
        <v>2.0232644363150969E-2</v>
      </c>
    </row>
    <row r="191" spans="1:17" x14ac:dyDescent="0.25">
      <c r="A191" s="72" t="s">
        <v>179</v>
      </c>
      <c r="B191" s="234">
        <f t="shared" ref="B191:Q191" si="32">IF(B$105=0,0,B$105/B$60)</f>
        <v>0.15205576644982247</v>
      </c>
      <c r="C191" s="234">
        <f t="shared" si="32"/>
        <v>0.15205576644982247</v>
      </c>
      <c r="D191" s="234">
        <f t="shared" si="32"/>
        <v>0.15205576644982247</v>
      </c>
      <c r="E191" s="234">
        <f t="shared" si="32"/>
        <v>0.15205576644982249</v>
      </c>
      <c r="F191" s="234">
        <f t="shared" si="32"/>
        <v>0.15205576644982244</v>
      </c>
      <c r="G191" s="234">
        <f t="shared" si="32"/>
        <v>0.15205576644982244</v>
      </c>
      <c r="H191" s="234">
        <f t="shared" si="32"/>
        <v>0.15205576644982247</v>
      </c>
      <c r="I191" s="234">
        <f t="shared" si="32"/>
        <v>0.15205576644982249</v>
      </c>
      <c r="J191" s="234">
        <f t="shared" si="32"/>
        <v>0.15205576644982252</v>
      </c>
      <c r="K191" s="234">
        <f t="shared" si="32"/>
        <v>0.15205576644982252</v>
      </c>
      <c r="L191" s="234">
        <f t="shared" si="32"/>
        <v>0.15205576644982252</v>
      </c>
      <c r="M191" s="234">
        <f t="shared" si="32"/>
        <v>0.15205576644982244</v>
      </c>
      <c r="N191" s="234">
        <f t="shared" si="32"/>
        <v>0.15205576644982247</v>
      </c>
      <c r="O191" s="234">
        <f t="shared" si="32"/>
        <v>0.15205576644982247</v>
      </c>
      <c r="P191" s="234">
        <f t="shared" si="32"/>
        <v>0.15205576644982252</v>
      </c>
      <c r="Q191" s="234">
        <f t="shared" si="32"/>
        <v>0.15205576644982244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1</v>
      </c>
      <c r="C194" s="77">
        <f t="shared" si="33"/>
        <v>1</v>
      </c>
      <c r="D194" s="77">
        <f t="shared" si="33"/>
        <v>1</v>
      </c>
      <c r="E194" s="77">
        <f t="shared" si="33"/>
        <v>1</v>
      </c>
      <c r="F194" s="77">
        <f t="shared" si="33"/>
        <v>0.99999999999999989</v>
      </c>
      <c r="G194" s="77">
        <f t="shared" si="33"/>
        <v>1</v>
      </c>
      <c r="H194" s="77">
        <f t="shared" si="33"/>
        <v>0.99999999999999978</v>
      </c>
      <c r="I194" s="77">
        <f t="shared" si="33"/>
        <v>1</v>
      </c>
      <c r="J194" s="77">
        <f t="shared" si="33"/>
        <v>1</v>
      </c>
      <c r="K194" s="77">
        <f t="shared" si="33"/>
        <v>1</v>
      </c>
      <c r="L194" s="77">
        <f t="shared" si="33"/>
        <v>1</v>
      </c>
      <c r="M194" s="77">
        <f t="shared" si="33"/>
        <v>1.0000000000000002</v>
      </c>
      <c r="N194" s="77">
        <f t="shared" si="33"/>
        <v>0.99999999999999978</v>
      </c>
      <c r="O194" s="77">
        <f t="shared" si="33"/>
        <v>1</v>
      </c>
      <c r="P194" s="77">
        <f t="shared" si="33"/>
        <v>1</v>
      </c>
      <c r="Q194" s="77">
        <f t="shared" si="33"/>
        <v>1</v>
      </c>
    </row>
    <row r="195" spans="1:17" x14ac:dyDescent="0.25">
      <c r="A195" s="132" t="s">
        <v>83</v>
      </c>
      <c r="B195" s="240">
        <f t="shared" ref="B195:Q195" si="34">IF(B$109=0,0,B$109/B$108)</f>
        <v>1.031753503122349E-2</v>
      </c>
      <c r="C195" s="240">
        <f t="shared" si="34"/>
        <v>1.031753503122349E-2</v>
      </c>
      <c r="D195" s="240">
        <f t="shared" si="34"/>
        <v>1.031753503122349E-2</v>
      </c>
      <c r="E195" s="240">
        <f t="shared" si="34"/>
        <v>1.0317535031223492E-2</v>
      </c>
      <c r="F195" s="240">
        <f t="shared" si="34"/>
        <v>1.0317535031223488E-2</v>
      </c>
      <c r="G195" s="240">
        <f t="shared" si="34"/>
        <v>1.031753503122349E-2</v>
      </c>
      <c r="H195" s="240">
        <f t="shared" si="34"/>
        <v>1.031753503122349E-2</v>
      </c>
      <c r="I195" s="240">
        <f t="shared" si="34"/>
        <v>1.031753503122349E-2</v>
      </c>
      <c r="J195" s="240">
        <f t="shared" si="34"/>
        <v>1.031753503122349E-2</v>
      </c>
      <c r="K195" s="240">
        <f t="shared" si="34"/>
        <v>1.0317535031223492E-2</v>
      </c>
      <c r="L195" s="240">
        <f t="shared" si="34"/>
        <v>1.0317535031223492E-2</v>
      </c>
      <c r="M195" s="240">
        <f t="shared" si="34"/>
        <v>1.0317535031223492E-2</v>
      </c>
      <c r="N195" s="240">
        <f t="shared" si="34"/>
        <v>1.0317535031223488E-2</v>
      </c>
      <c r="O195" s="240">
        <f t="shared" si="34"/>
        <v>1.031753503122349E-2</v>
      </c>
      <c r="P195" s="240">
        <f t="shared" si="34"/>
        <v>1.0317535031223492E-2</v>
      </c>
      <c r="Q195" s="240">
        <f t="shared" si="34"/>
        <v>1.031753503122349E-2</v>
      </c>
    </row>
    <row r="196" spans="1:17" x14ac:dyDescent="0.25">
      <c r="A196" s="76" t="s">
        <v>82</v>
      </c>
      <c r="B196" s="239">
        <f t="shared" ref="B196:Q196" si="35">IF(B$110=0,0,B$110/B$108)</f>
        <v>6.8951614165984804E-2</v>
      </c>
      <c r="C196" s="239">
        <f t="shared" si="35"/>
        <v>6.8951614165984804E-2</v>
      </c>
      <c r="D196" s="239">
        <f t="shared" si="35"/>
        <v>6.8951614165984804E-2</v>
      </c>
      <c r="E196" s="239">
        <f t="shared" si="35"/>
        <v>6.8951614165984818E-2</v>
      </c>
      <c r="F196" s="239">
        <f t="shared" si="35"/>
        <v>6.895161416598479E-2</v>
      </c>
      <c r="G196" s="239">
        <f t="shared" si="35"/>
        <v>6.8951614165984804E-2</v>
      </c>
      <c r="H196" s="239">
        <f t="shared" si="35"/>
        <v>6.8951614165984804E-2</v>
      </c>
      <c r="I196" s="239">
        <f t="shared" si="35"/>
        <v>6.8951614165984804E-2</v>
      </c>
      <c r="J196" s="239">
        <f t="shared" si="35"/>
        <v>6.8951614165984804E-2</v>
      </c>
      <c r="K196" s="239">
        <f t="shared" si="35"/>
        <v>6.8951614165984818E-2</v>
      </c>
      <c r="L196" s="239">
        <f t="shared" si="35"/>
        <v>6.8951614165984818E-2</v>
      </c>
      <c r="M196" s="239">
        <f t="shared" si="35"/>
        <v>6.8951614165984804E-2</v>
      </c>
      <c r="N196" s="239">
        <f t="shared" si="35"/>
        <v>6.895161416598479E-2</v>
      </c>
      <c r="O196" s="239">
        <f t="shared" si="35"/>
        <v>6.8951614165984804E-2</v>
      </c>
      <c r="P196" s="239">
        <f t="shared" si="35"/>
        <v>6.8951614165984818E-2</v>
      </c>
      <c r="Q196" s="239">
        <f t="shared" si="35"/>
        <v>6.8951614165984804E-2</v>
      </c>
    </row>
    <row r="197" spans="1:17" x14ac:dyDescent="0.25">
      <c r="A197" s="76" t="s">
        <v>81</v>
      </c>
      <c r="B197" s="239">
        <f t="shared" ref="B197:Q197" si="36">IF(B$111=0,0,B$111/B$108)</f>
        <v>1.2042095564888179E-2</v>
      </c>
      <c r="C197" s="239">
        <f t="shared" si="36"/>
        <v>1.2042095564888179E-2</v>
      </c>
      <c r="D197" s="239">
        <f t="shared" si="36"/>
        <v>1.2042095564888179E-2</v>
      </c>
      <c r="E197" s="239">
        <f t="shared" si="36"/>
        <v>1.2042095564888181E-2</v>
      </c>
      <c r="F197" s="239">
        <f t="shared" si="36"/>
        <v>1.2042095564888177E-2</v>
      </c>
      <c r="G197" s="239">
        <f t="shared" si="36"/>
        <v>1.2042095564888179E-2</v>
      </c>
      <c r="H197" s="239">
        <f t="shared" si="36"/>
        <v>1.2042095564888179E-2</v>
      </c>
      <c r="I197" s="239">
        <f t="shared" si="36"/>
        <v>1.2042095564888179E-2</v>
      </c>
      <c r="J197" s="239">
        <f t="shared" si="36"/>
        <v>1.2042095564888179E-2</v>
      </c>
      <c r="K197" s="239">
        <f t="shared" si="36"/>
        <v>1.2042095564888181E-2</v>
      </c>
      <c r="L197" s="239">
        <f t="shared" si="36"/>
        <v>1.2042095564888181E-2</v>
      </c>
      <c r="M197" s="239">
        <f t="shared" si="36"/>
        <v>1.2042095564888181E-2</v>
      </c>
      <c r="N197" s="239">
        <f t="shared" si="36"/>
        <v>1.2042095564888177E-2</v>
      </c>
      <c r="O197" s="239">
        <f t="shared" si="36"/>
        <v>1.2042095564888179E-2</v>
      </c>
      <c r="P197" s="239">
        <f t="shared" si="36"/>
        <v>1.2042095564888181E-2</v>
      </c>
      <c r="Q197" s="239">
        <f t="shared" si="36"/>
        <v>1.2042095564888179E-2</v>
      </c>
    </row>
    <row r="198" spans="1:17" x14ac:dyDescent="0.25">
      <c r="A198" s="76" t="s">
        <v>80</v>
      </c>
      <c r="B198" s="239">
        <f t="shared" ref="B198:Q198" si="37">IF(B$112=0,0,B$112/B$108)</f>
        <v>9.8016582796623147E-2</v>
      </c>
      <c r="C198" s="239">
        <f t="shared" si="37"/>
        <v>9.8016582796623147E-2</v>
      </c>
      <c r="D198" s="239">
        <f t="shared" si="37"/>
        <v>9.8016582796623147E-2</v>
      </c>
      <c r="E198" s="239">
        <f t="shared" si="37"/>
        <v>9.8016582796623161E-2</v>
      </c>
      <c r="F198" s="239">
        <f t="shared" si="37"/>
        <v>9.801658279662312E-2</v>
      </c>
      <c r="G198" s="239">
        <f t="shared" si="37"/>
        <v>9.8016582796623147E-2</v>
      </c>
      <c r="H198" s="239">
        <f t="shared" si="37"/>
        <v>9.8016582796623147E-2</v>
      </c>
      <c r="I198" s="239">
        <f t="shared" si="37"/>
        <v>9.8016582796623147E-2</v>
      </c>
      <c r="J198" s="239">
        <f t="shared" si="37"/>
        <v>9.8016582796623133E-2</v>
      </c>
      <c r="K198" s="239">
        <f t="shared" si="37"/>
        <v>9.8016582796623161E-2</v>
      </c>
      <c r="L198" s="239">
        <f t="shared" si="37"/>
        <v>9.8016582796623147E-2</v>
      </c>
      <c r="M198" s="239">
        <f t="shared" si="37"/>
        <v>9.8016582796623161E-2</v>
      </c>
      <c r="N198" s="239">
        <f t="shared" si="37"/>
        <v>9.801658279662312E-2</v>
      </c>
      <c r="O198" s="239">
        <f t="shared" si="37"/>
        <v>9.8016582796623147E-2</v>
      </c>
      <c r="P198" s="239">
        <f t="shared" si="37"/>
        <v>9.8016582796623161E-2</v>
      </c>
      <c r="Q198" s="239">
        <f t="shared" si="37"/>
        <v>9.8016582796623147E-2</v>
      </c>
    </row>
    <row r="199" spans="1:17" x14ac:dyDescent="0.25">
      <c r="A199" s="129" t="s">
        <v>79</v>
      </c>
      <c r="B199" s="238">
        <f t="shared" ref="B199:Q199" si="38">IF(B$113=0,0,B$113/B$108)</f>
        <v>2.8889098087425773E-2</v>
      </c>
      <c r="C199" s="238">
        <f t="shared" si="38"/>
        <v>2.8889098087425773E-2</v>
      </c>
      <c r="D199" s="238">
        <f t="shared" si="38"/>
        <v>2.8889098087425773E-2</v>
      </c>
      <c r="E199" s="238">
        <f t="shared" si="38"/>
        <v>2.8889098087425777E-2</v>
      </c>
      <c r="F199" s="238">
        <f t="shared" si="38"/>
        <v>2.8889098087425773E-2</v>
      </c>
      <c r="G199" s="238">
        <f t="shared" si="38"/>
        <v>2.888909808742577E-2</v>
      </c>
      <c r="H199" s="238">
        <f t="shared" si="38"/>
        <v>2.8889098087425773E-2</v>
      </c>
      <c r="I199" s="238">
        <f t="shared" si="38"/>
        <v>2.888909808742577E-2</v>
      </c>
      <c r="J199" s="238">
        <f t="shared" si="38"/>
        <v>2.8889098087425777E-2</v>
      </c>
      <c r="K199" s="238">
        <f t="shared" si="38"/>
        <v>2.8889098087425773E-2</v>
      </c>
      <c r="L199" s="238">
        <f t="shared" si="38"/>
        <v>2.8889098087425777E-2</v>
      </c>
      <c r="M199" s="238">
        <f t="shared" si="38"/>
        <v>2.888909808742578E-2</v>
      </c>
      <c r="N199" s="238">
        <f t="shared" si="38"/>
        <v>2.8889098087425766E-2</v>
      </c>
      <c r="O199" s="238">
        <f t="shared" si="38"/>
        <v>2.8889098087425773E-2</v>
      </c>
      <c r="P199" s="238">
        <f t="shared" si="38"/>
        <v>2.888909808742578E-2</v>
      </c>
      <c r="Q199" s="238">
        <f t="shared" si="38"/>
        <v>2.8889098087425773E-2</v>
      </c>
    </row>
    <row r="200" spans="1:17" x14ac:dyDescent="0.25">
      <c r="A200" s="127" t="s">
        <v>183</v>
      </c>
      <c r="B200" s="237">
        <f t="shared" ref="B200:Q200" si="39">IF(B$118=0,0,B$118/B$108)</f>
        <v>0.10237287730470873</v>
      </c>
      <c r="C200" s="237">
        <f t="shared" si="39"/>
        <v>0.10237287730470873</v>
      </c>
      <c r="D200" s="237">
        <f t="shared" si="39"/>
        <v>0.10237287730470873</v>
      </c>
      <c r="E200" s="237">
        <f t="shared" si="39"/>
        <v>0.10237287730470875</v>
      </c>
      <c r="F200" s="237">
        <f t="shared" si="39"/>
        <v>0.1023728773047087</v>
      </c>
      <c r="G200" s="237">
        <f t="shared" si="39"/>
        <v>0.10237287730470872</v>
      </c>
      <c r="H200" s="237">
        <f t="shared" si="39"/>
        <v>0.10237287730470872</v>
      </c>
      <c r="I200" s="237">
        <f t="shared" si="39"/>
        <v>0.10237287730470873</v>
      </c>
      <c r="J200" s="237">
        <f t="shared" si="39"/>
        <v>0.10237287730470873</v>
      </c>
      <c r="K200" s="237">
        <f t="shared" si="39"/>
        <v>0.10237287730470876</v>
      </c>
      <c r="L200" s="237">
        <f t="shared" si="39"/>
        <v>0.10237287730470875</v>
      </c>
      <c r="M200" s="237">
        <f t="shared" si="39"/>
        <v>0.10237287730470876</v>
      </c>
      <c r="N200" s="237">
        <f t="shared" si="39"/>
        <v>0.10237287730470872</v>
      </c>
      <c r="O200" s="237">
        <f t="shared" si="39"/>
        <v>0.10237287730470873</v>
      </c>
      <c r="P200" s="237">
        <f t="shared" si="39"/>
        <v>0.10237287730470875</v>
      </c>
      <c r="Q200" s="237">
        <f t="shared" si="39"/>
        <v>0.10237287730470876</v>
      </c>
    </row>
    <row r="201" spans="1:17" x14ac:dyDescent="0.25">
      <c r="A201" s="142" t="s">
        <v>192</v>
      </c>
      <c r="B201" s="235">
        <f t="shared" ref="B201:Q201" si="40">IF(B$119=0,0,B$119/B$108)</f>
        <v>8.7016945709002425E-2</v>
      </c>
      <c r="C201" s="235">
        <f t="shared" si="40"/>
        <v>8.7016945709002425E-2</v>
      </c>
      <c r="D201" s="235">
        <f t="shared" si="40"/>
        <v>8.7016945709002425E-2</v>
      </c>
      <c r="E201" s="235">
        <f t="shared" si="40"/>
        <v>8.7016945709002438E-2</v>
      </c>
      <c r="F201" s="235">
        <f t="shared" si="40"/>
        <v>8.7016945709002397E-2</v>
      </c>
      <c r="G201" s="235">
        <f t="shared" si="40"/>
        <v>8.7016945709002411E-2</v>
      </c>
      <c r="H201" s="235">
        <f t="shared" si="40"/>
        <v>8.7016945709002397E-2</v>
      </c>
      <c r="I201" s="235">
        <f t="shared" si="40"/>
        <v>8.7016945709002425E-2</v>
      </c>
      <c r="J201" s="235">
        <f t="shared" si="40"/>
        <v>8.7016945709002438E-2</v>
      </c>
      <c r="K201" s="235">
        <f t="shared" si="40"/>
        <v>8.7016945709002438E-2</v>
      </c>
      <c r="L201" s="235">
        <f t="shared" si="40"/>
        <v>8.7016945709002438E-2</v>
      </c>
      <c r="M201" s="235">
        <f t="shared" si="40"/>
        <v>8.7016945709002438E-2</v>
      </c>
      <c r="N201" s="235">
        <f t="shared" si="40"/>
        <v>8.7016945709002411E-2</v>
      </c>
      <c r="O201" s="235">
        <f t="shared" si="40"/>
        <v>8.7016945709002438E-2</v>
      </c>
      <c r="P201" s="235">
        <f t="shared" si="40"/>
        <v>8.7016945709002438E-2</v>
      </c>
      <c r="Q201" s="235">
        <f t="shared" si="40"/>
        <v>8.7016945709002438E-2</v>
      </c>
    </row>
    <row r="202" spans="1:17" x14ac:dyDescent="0.25">
      <c r="A202" s="142" t="s">
        <v>191</v>
      </c>
      <c r="B202" s="235">
        <f t="shared" ref="B202:Q202" si="41">IF(B$130=0,0,B$130/B$108)</f>
        <v>1.5355931595706297E-2</v>
      </c>
      <c r="C202" s="235">
        <f t="shared" si="41"/>
        <v>1.5355931595706303E-2</v>
      </c>
      <c r="D202" s="235">
        <f t="shared" si="41"/>
        <v>1.5355931595706314E-2</v>
      </c>
      <c r="E202" s="235">
        <f t="shared" si="41"/>
        <v>1.5355931595706305E-2</v>
      </c>
      <c r="F202" s="235">
        <f t="shared" si="41"/>
        <v>1.5355931595706303E-2</v>
      </c>
      <c r="G202" s="235">
        <f t="shared" si="41"/>
        <v>1.5355931595706303E-2</v>
      </c>
      <c r="H202" s="235">
        <f t="shared" si="41"/>
        <v>1.5355931595706309E-2</v>
      </c>
      <c r="I202" s="235">
        <f t="shared" si="41"/>
        <v>1.5355931595706309E-2</v>
      </c>
      <c r="J202" s="235">
        <f t="shared" si="41"/>
        <v>1.5355931595706302E-2</v>
      </c>
      <c r="K202" s="235">
        <f t="shared" si="41"/>
        <v>1.5355931595706319E-2</v>
      </c>
      <c r="L202" s="235">
        <f t="shared" si="41"/>
        <v>1.5355931595706317E-2</v>
      </c>
      <c r="M202" s="235">
        <f t="shared" si="41"/>
        <v>1.5355931595706319E-2</v>
      </c>
      <c r="N202" s="235">
        <f t="shared" si="41"/>
        <v>1.5355931595706302E-2</v>
      </c>
      <c r="O202" s="235">
        <f t="shared" si="41"/>
        <v>1.5355931595706305E-2</v>
      </c>
      <c r="P202" s="235">
        <f t="shared" si="41"/>
        <v>1.53559315957063E-2</v>
      </c>
      <c r="Q202" s="235">
        <f t="shared" si="41"/>
        <v>1.5355931595706314E-2</v>
      </c>
    </row>
    <row r="203" spans="1:17" x14ac:dyDescent="0.25">
      <c r="A203" s="127" t="s">
        <v>181</v>
      </c>
      <c r="B203" s="237">
        <f t="shared" ref="B203:Q203" si="42">IF(B$131=0,0,B$131/B$108)</f>
        <v>0.22324289769967845</v>
      </c>
      <c r="C203" s="237">
        <f t="shared" si="42"/>
        <v>0.22324289769967842</v>
      </c>
      <c r="D203" s="237">
        <f t="shared" si="42"/>
        <v>0.22324289769967845</v>
      </c>
      <c r="E203" s="237">
        <f t="shared" si="42"/>
        <v>0.22324289769967839</v>
      </c>
      <c r="F203" s="237">
        <f t="shared" si="42"/>
        <v>0.22324289769967839</v>
      </c>
      <c r="G203" s="237">
        <f t="shared" si="42"/>
        <v>0.22324289769967845</v>
      </c>
      <c r="H203" s="237">
        <f t="shared" si="42"/>
        <v>0.22324289769967839</v>
      </c>
      <c r="I203" s="237">
        <f t="shared" si="42"/>
        <v>0.22324289769967842</v>
      </c>
      <c r="J203" s="237">
        <f t="shared" si="42"/>
        <v>0.22324289769967839</v>
      </c>
      <c r="K203" s="237">
        <f t="shared" si="42"/>
        <v>0.22324289769967837</v>
      </c>
      <c r="L203" s="237">
        <f t="shared" si="42"/>
        <v>0.22324289769967837</v>
      </c>
      <c r="M203" s="237">
        <f t="shared" si="42"/>
        <v>0.22324289769967845</v>
      </c>
      <c r="N203" s="237">
        <f t="shared" si="42"/>
        <v>0.22324289769967839</v>
      </c>
      <c r="O203" s="237">
        <f t="shared" si="42"/>
        <v>0.22324289769967839</v>
      </c>
      <c r="P203" s="237">
        <f t="shared" si="42"/>
        <v>0.22324289769967845</v>
      </c>
      <c r="Q203" s="237">
        <f t="shared" si="42"/>
        <v>0.22324289769967839</v>
      </c>
    </row>
    <row r="204" spans="1:17" x14ac:dyDescent="0.25">
      <c r="A204" s="142" t="s">
        <v>190</v>
      </c>
      <c r="B204" s="235">
        <f t="shared" ref="B204:Q204" si="43">IF(B$132=0,0,B$132/B$108)</f>
        <v>0.18062942970212617</v>
      </c>
      <c r="C204" s="235">
        <f t="shared" si="43"/>
        <v>0.17903657150251701</v>
      </c>
      <c r="D204" s="235">
        <f t="shared" si="43"/>
        <v>0.18584191994114554</v>
      </c>
      <c r="E204" s="235">
        <f t="shared" si="43"/>
        <v>0.20323288001564266</v>
      </c>
      <c r="F204" s="235">
        <f t="shared" si="43"/>
        <v>0.20111464683489175</v>
      </c>
      <c r="G204" s="235">
        <f t="shared" si="43"/>
        <v>0.19688240377709554</v>
      </c>
      <c r="H204" s="235">
        <f t="shared" si="43"/>
        <v>0.19109658629935225</v>
      </c>
      <c r="I204" s="235">
        <f t="shared" si="43"/>
        <v>0.21169135998402466</v>
      </c>
      <c r="J204" s="235">
        <f t="shared" si="43"/>
        <v>0.17803978774588392</v>
      </c>
      <c r="K204" s="235">
        <f t="shared" si="43"/>
        <v>0.20855372691784993</v>
      </c>
      <c r="L204" s="235">
        <f t="shared" si="43"/>
        <v>0.18408428911113914</v>
      </c>
      <c r="M204" s="235">
        <f t="shared" si="43"/>
        <v>0.18140267815442163</v>
      </c>
      <c r="N204" s="235">
        <f t="shared" si="43"/>
        <v>0.18851571954931309</v>
      </c>
      <c r="O204" s="235">
        <f t="shared" si="43"/>
        <v>0.18424165660603159</v>
      </c>
      <c r="P204" s="235">
        <f t="shared" si="43"/>
        <v>0.17598212691295509</v>
      </c>
      <c r="Q204" s="235">
        <f t="shared" si="43"/>
        <v>0.15137631840890153</v>
      </c>
    </row>
    <row r="205" spans="1:17" x14ac:dyDescent="0.25">
      <c r="A205" s="142" t="s">
        <v>189</v>
      </c>
      <c r="B205" s="235">
        <f t="shared" ref="B205:Q205" si="44">IF(B$138=0,0,B$138/B$108)</f>
        <v>4.2613467997552265E-2</v>
      </c>
      <c r="C205" s="235">
        <f t="shared" si="44"/>
        <v>4.4206326197161416E-2</v>
      </c>
      <c r="D205" s="235">
        <f t="shared" si="44"/>
        <v>3.7400977758532912E-2</v>
      </c>
      <c r="E205" s="235">
        <f t="shared" si="44"/>
        <v>2.0010017684035753E-2</v>
      </c>
      <c r="F205" s="235">
        <f t="shared" si="44"/>
        <v>2.2128250864786658E-2</v>
      </c>
      <c r="G205" s="235">
        <f t="shared" si="44"/>
        <v>2.6360493922582922E-2</v>
      </c>
      <c r="H205" s="235">
        <f t="shared" si="44"/>
        <v>3.2146311400326137E-2</v>
      </c>
      <c r="I205" s="235">
        <f t="shared" si="44"/>
        <v>1.1551537715653757E-2</v>
      </c>
      <c r="J205" s="235">
        <f t="shared" si="44"/>
        <v>4.5203109953794465E-2</v>
      </c>
      <c r="K205" s="235">
        <f t="shared" si="44"/>
        <v>1.4689170781828456E-2</v>
      </c>
      <c r="L205" s="235">
        <f t="shared" si="44"/>
        <v>3.9158608588539236E-2</v>
      </c>
      <c r="M205" s="235">
        <f t="shared" si="44"/>
        <v>4.1840219545256831E-2</v>
      </c>
      <c r="N205" s="235">
        <f t="shared" si="44"/>
        <v>3.4727178150365287E-2</v>
      </c>
      <c r="O205" s="235">
        <f t="shared" si="44"/>
        <v>3.9001241093646805E-2</v>
      </c>
      <c r="P205" s="235">
        <f t="shared" si="44"/>
        <v>4.7260770786723354E-2</v>
      </c>
      <c r="Q205" s="235">
        <f t="shared" si="44"/>
        <v>7.1866579290776875E-2</v>
      </c>
    </row>
    <row r="206" spans="1:17" x14ac:dyDescent="0.25">
      <c r="A206" s="127" t="s">
        <v>180</v>
      </c>
      <c r="B206" s="236">
        <f t="shared" ref="B206:Q206" si="45">IF(B$139=0,0,B$139/B$108)</f>
        <v>0.15205576644982247</v>
      </c>
      <c r="C206" s="236">
        <f t="shared" si="45"/>
        <v>0.15205576644982247</v>
      </c>
      <c r="D206" s="236">
        <f t="shared" si="45"/>
        <v>0.15205576644982247</v>
      </c>
      <c r="E206" s="236">
        <f t="shared" si="45"/>
        <v>0.15205576644982252</v>
      </c>
      <c r="F206" s="236">
        <f t="shared" si="45"/>
        <v>0.15205576644982244</v>
      </c>
      <c r="G206" s="236">
        <f t="shared" si="45"/>
        <v>0.15205576644982247</v>
      </c>
      <c r="H206" s="236">
        <f t="shared" si="45"/>
        <v>0.15205576644982247</v>
      </c>
      <c r="I206" s="236">
        <f t="shared" si="45"/>
        <v>0.15205576644982247</v>
      </c>
      <c r="J206" s="236">
        <f t="shared" si="45"/>
        <v>0.15205576644982249</v>
      </c>
      <c r="K206" s="236">
        <f t="shared" si="45"/>
        <v>0.15205576644982244</v>
      </c>
      <c r="L206" s="236">
        <f t="shared" si="45"/>
        <v>0.15205576644982249</v>
      </c>
      <c r="M206" s="236">
        <f t="shared" si="45"/>
        <v>0.15205576644982249</v>
      </c>
      <c r="N206" s="236">
        <f t="shared" si="45"/>
        <v>0.15205576644982247</v>
      </c>
      <c r="O206" s="236">
        <f t="shared" si="45"/>
        <v>0.15205576644982244</v>
      </c>
      <c r="P206" s="236">
        <f t="shared" si="45"/>
        <v>0.15205576644982247</v>
      </c>
      <c r="Q206" s="236">
        <f t="shared" si="45"/>
        <v>0.15205576644982249</v>
      </c>
    </row>
    <row r="207" spans="1:17" x14ac:dyDescent="0.25">
      <c r="A207" s="142" t="s">
        <v>188</v>
      </c>
      <c r="B207" s="235">
        <f t="shared" ref="B207:Q207" si="46">IF(B$140=0,0,B$140/B$108)</f>
        <v>8.0954248946430288E-2</v>
      </c>
      <c r="C207" s="235">
        <f t="shared" si="46"/>
        <v>8.0240363953048149E-2</v>
      </c>
      <c r="D207" s="235">
        <f t="shared" si="46"/>
        <v>8.3290375640382011E-2</v>
      </c>
      <c r="E207" s="235">
        <f t="shared" si="46"/>
        <v>9.1084632166630153E-2</v>
      </c>
      <c r="F207" s="235">
        <f t="shared" si="46"/>
        <v>9.0135285338021467E-2</v>
      </c>
      <c r="G207" s="235">
        <f t="shared" si="46"/>
        <v>8.8238484475240464E-2</v>
      </c>
      <c r="H207" s="235">
        <f t="shared" si="46"/>
        <v>8.5645404769324071E-2</v>
      </c>
      <c r="I207" s="235">
        <f t="shared" si="46"/>
        <v>9.4875542065410212E-2</v>
      </c>
      <c r="J207" s="235">
        <f t="shared" si="46"/>
        <v>7.9793626782293084E-2</v>
      </c>
      <c r="K207" s="235">
        <f t="shared" si="46"/>
        <v>9.3469322000603858E-2</v>
      </c>
      <c r="L207" s="235">
        <f t="shared" si="46"/>
        <v>8.2502643076519652E-2</v>
      </c>
      <c r="M207" s="235">
        <f t="shared" si="46"/>
        <v>8.1300802372457265E-2</v>
      </c>
      <c r="N207" s="235">
        <f t="shared" si="46"/>
        <v>8.4488715465013145E-2</v>
      </c>
      <c r="O207" s="235">
        <f t="shared" si="46"/>
        <v>8.2573171823571559E-2</v>
      </c>
      <c r="P207" s="235">
        <f t="shared" si="46"/>
        <v>7.8871427185079376E-2</v>
      </c>
      <c r="Q207" s="235">
        <f t="shared" si="46"/>
        <v>6.7843629829741237E-2</v>
      </c>
    </row>
    <row r="208" spans="1:17" x14ac:dyDescent="0.25">
      <c r="A208" s="142" t="s">
        <v>187</v>
      </c>
      <c r="B208" s="235">
        <f t="shared" ref="B208:Q208" si="47">IF(B$141=0,0,B$141/B$108)</f>
        <v>5.2003072125839288E-2</v>
      </c>
      <c r="C208" s="235">
        <f t="shared" si="47"/>
        <v>5.2003072125839274E-2</v>
      </c>
      <c r="D208" s="235">
        <f t="shared" si="47"/>
        <v>5.2003072125839281E-2</v>
      </c>
      <c r="E208" s="235">
        <f t="shared" si="47"/>
        <v>5.2003072125839288E-2</v>
      </c>
      <c r="F208" s="235">
        <f t="shared" si="47"/>
        <v>5.2003072125839281E-2</v>
      </c>
      <c r="G208" s="235">
        <f t="shared" si="47"/>
        <v>5.2003072125839281E-2</v>
      </c>
      <c r="H208" s="235">
        <f t="shared" si="47"/>
        <v>5.2003072125839281E-2</v>
      </c>
      <c r="I208" s="235">
        <f t="shared" si="47"/>
        <v>5.2003072125839288E-2</v>
      </c>
      <c r="J208" s="235">
        <f t="shared" si="47"/>
        <v>5.2003072125839295E-2</v>
      </c>
      <c r="K208" s="235">
        <f t="shared" si="47"/>
        <v>5.2003072125839267E-2</v>
      </c>
      <c r="L208" s="235">
        <f t="shared" si="47"/>
        <v>5.2003072125839288E-2</v>
      </c>
      <c r="M208" s="235">
        <f t="shared" si="47"/>
        <v>5.2003072125839288E-2</v>
      </c>
      <c r="N208" s="235">
        <f t="shared" si="47"/>
        <v>5.2003072125839281E-2</v>
      </c>
      <c r="O208" s="235">
        <f t="shared" si="47"/>
        <v>5.2003072125839274E-2</v>
      </c>
      <c r="P208" s="235">
        <f t="shared" si="47"/>
        <v>5.2003072125839288E-2</v>
      </c>
      <c r="Q208" s="235">
        <f t="shared" si="47"/>
        <v>5.2003072125839281E-2</v>
      </c>
    </row>
    <row r="209" spans="1:17" x14ac:dyDescent="0.25">
      <c r="A209" s="142" t="s">
        <v>186</v>
      </c>
      <c r="B209" s="235">
        <f t="shared" ref="B209:Q209" si="48">IF(B$152=0,0,B$152/B$108)</f>
        <v>1.909844537755289E-2</v>
      </c>
      <c r="C209" s="235">
        <f t="shared" si="48"/>
        <v>1.9812330370935043E-2</v>
      </c>
      <c r="D209" s="235">
        <f t="shared" si="48"/>
        <v>1.6762318683601181E-2</v>
      </c>
      <c r="E209" s="235">
        <f t="shared" si="48"/>
        <v>8.9680621573530652E-3</v>
      </c>
      <c r="F209" s="235">
        <f t="shared" si="48"/>
        <v>9.9174089859616829E-3</v>
      </c>
      <c r="G209" s="235">
        <f t="shared" si="48"/>
        <v>1.1814209848742719E-2</v>
      </c>
      <c r="H209" s="235">
        <f t="shared" si="48"/>
        <v>1.4407289554659095E-2</v>
      </c>
      <c r="I209" s="235">
        <f t="shared" si="48"/>
        <v>5.1771522585729833E-3</v>
      </c>
      <c r="J209" s="235">
        <f t="shared" si="48"/>
        <v>2.0259067541690108E-2</v>
      </c>
      <c r="K209" s="235">
        <f t="shared" si="48"/>
        <v>6.5833723233793386E-3</v>
      </c>
      <c r="L209" s="235">
        <f t="shared" si="48"/>
        <v>1.7550051247463547E-2</v>
      </c>
      <c r="M209" s="235">
        <f t="shared" si="48"/>
        <v>1.8751891951525931E-2</v>
      </c>
      <c r="N209" s="235">
        <f t="shared" si="48"/>
        <v>1.5563978858970035E-2</v>
      </c>
      <c r="O209" s="235">
        <f t="shared" si="48"/>
        <v>1.7479522500411602E-2</v>
      </c>
      <c r="P209" s="235">
        <f t="shared" si="48"/>
        <v>2.1181267138903816E-2</v>
      </c>
      <c r="Q209" s="235">
        <f t="shared" si="48"/>
        <v>3.2209064494241942E-2</v>
      </c>
    </row>
    <row r="210" spans="1:17" x14ac:dyDescent="0.25">
      <c r="A210" s="72" t="s">
        <v>179</v>
      </c>
      <c r="B210" s="234">
        <f t="shared" ref="B210:Q210" si="49">IF(B$153=0,0,B$153/B$108)</f>
        <v>0.30411153289964493</v>
      </c>
      <c r="C210" s="234">
        <f t="shared" si="49"/>
        <v>0.30411153289964493</v>
      </c>
      <c r="D210" s="234">
        <f t="shared" si="49"/>
        <v>0.30411153289964493</v>
      </c>
      <c r="E210" s="234">
        <f t="shared" si="49"/>
        <v>0.30411153289964499</v>
      </c>
      <c r="F210" s="234">
        <f t="shared" si="49"/>
        <v>0.30411153289964488</v>
      </c>
      <c r="G210" s="234">
        <f t="shared" si="49"/>
        <v>0.30411153289964493</v>
      </c>
      <c r="H210" s="234">
        <f t="shared" si="49"/>
        <v>0.30411153289964493</v>
      </c>
      <c r="I210" s="234">
        <f t="shared" si="49"/>
        <v>0.30411153289964493</v>
      </c>
      <c r="J210" s="234">
        <f t="shared" si="49"/>
        <v>0.30411153289964493</v>
      </c>
      <c r="K210" s="234">
        <f t="shared" si="49"/>
        <v>0.30411153289964493</v>
      </c>
      <c r="L210" s="234">
        <f t="shared" si="49"/>
        <v>0.30411153289964499</v>
      </c>
      <c r="M210" s="234">
        <f t="shared" si="49"/>
        <v>0.30411153289964499</v>
      </c>
      <c r="N210" s="234">
        <f t="shared" si="49"/>
        <v>0.30411153289964488</v>
      </c>
      <c r="O210" s="234">
        <f t="shared" si="49"/>
        <v>0.30411153289964493</v>
      </c>
      <c r="P210" s="234">
        <f t="shared" si="49"/>
        <v>0.30411153289964499</v>
      </c>
      <c r="Q210" s="234">
        <f t="shared" si="49"/>
        <v>0.30411153289964493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118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41</v>
      </c>
      <c r="B214" s="230">
        <f t="shared" ref="B214:Q214" si="50">SUM(B215:B224)</f>
        <v>2105.0121257045926</v>
      </c>
      <c r="C214" s="230">
        <f t="shared" si="50"/>
        <v>2108.8664787999605</v>
      </c>
      <c r="D214" s="230">
        <f t="shared" si="50"/>
        <v>2107.0943862210324</v>
      </c>
      <c r="E214" s="230">
        <f t="shared" si="50"/>
        <v>1912.033341984587</v>
      </c>
      <c r="F214" s="230">
        <f t="shared" si="50"/>
        <v>1923.2578806435167</v>
      </c>
      <c r="G214" s="230">
        <f t="shared" si="50"/>
        <v>1829.1753141218237</v>
      </c>
      <c r="H214" s="230">
        <f t="shared" si="50"/>
        <v>1922.1802350795615</v>
      </c>
      <c r="I214" s="230">
        <f t="shared" si="50"/>
        <v>1765.39397487368</v>
      </c>
      <c r="J214" s="230">
        <f t="shared" si="50"/>
        <v>1873.9496588137754</v>
      </c>
      <c r="K214" s="230">
        <f t="shared" si="50"/>
        <v>2015.4342866497068</v>
      </c>
      <c r="L214" s="230">
        <f t="shared" si="50"/>
        <v>1922.8743284535542</v>
      </c>
      <c r="M214" s="230">
        <f t="shared" si="50"/>
        <v>2050.2160030071518</v>
      </c>
      <c r="N214" s="230">
        <f t="shared" si="50"/>
        <v>1847.3164993099908</v>
      </c>
      <c r="O214" s="230">
        <f t="shared" si="50"/>
        <v>1483.0897495960119</v>
      </c>
      <c r="P214" s="230">
        <f t="shared" si="50"/>
        <v>1913.5057973022699</v>
      </c>
      <c r="Q214" s="230">
        <f t="shared" si="50"/>
        <v>1711.9467747404074</v>
      </c>
    </row>
    <row r="215" spans="1:17" x14ac:dyDescent="0.25">
      <c r="A215" s="132" t="s">
        <v>83</v>
      </c>
      <c r="B215" s="229">
        <f>IF(B$6=0,0,B$6/CHI!B$10*1000)</f>
        <v>6.1842418066911744</v>
      </c>
      <c r="C215" s="229">
        <f>IF(C$6=0,0,C$6/CHI!C$10*1000)</f>
        <v>6.1815218747253242</v>
      </c>
      <c r="D215" s="229">
        <f>IF(D$6=0,0,D$6/CHI!D$10*1000)</f>
        <v>6.069347060182495</v>
      </c>
      <c r="E215" s="229">
        <f>IF(E$6=0,0,E$6/CHI!E$10*1000)</f>
        <v>6.0458081364528384</v>
      </c>
      <c r="F215" s="229">
        <f>IF(F$6=0,0,F$6/CHI!F$10*1000)</f>
        <v>5.9350613692474381</v>
      </c>
      <c r="G215" s="229">
        <f>IF(G$6=0,0,G$6/CHI!G$10*1000)</f>
        <v>5.6687524429612095</v>
      </c>
      <c r="H215" s="229">
        <f>IF(H$6=0,0,H$6/CHI!H$10*1000)</f>
        <v>5.4985550919867787</v>
      </c>
      <c r="I215" s="229">
        <f>IF(I$6=0,0,I$6/CHI!I$10*1000)</f>
        <v>5.319444034949262</v>
      </c>
      <c r="J215" s="229">
        <f>IF(J$6=0,0,J$6/CHI!J$10*1000)</f>
        <v>5.2772767416001667</v>
      </c>
      <c r="K215" s="229">
        <f>IF(K$6=0,0,K$6/CHI!K$10*1000)</f>
        <v>5.2417746972507935</v>
      </c>
      <c r="L215" s="229">
        <f>IF(L$6=0,0,L$6/CHI!L$10*1000)</f>
        <v>5.1292290558591107</v>
      </c>
      <c r="M215" s="229">
        <f>IF(M$6=0,0,M$6/CHI!M$10*1000)</f>
        <v>5.0745688783759979</v>
      </c>
      <c r="N215" s="229">
        <f>IF(N$6=0,0,N$6/CHI!N$10*1000)</f>
        <v>5.0204947006514304</v>
      </c>
      <c r="O215" s="229">
        <f>IF(O$6=0,0,O$6/CHI!O$10*1000)</f>
        <v>4.981345045182394</v>
      </c>
      <c r="P215" s="229">
        <f>IF(P$6=0,0,P$6/CHI!P$10*1000)</f>
        <v>4.9477825696684645</v>
      </c>
      <c r="Q215" s="229">
        <f>IF(Q$6=0,0,Q$6/CHI!Q$10*1000)</f>
        <v>4.8092039755987592</v>
      </c>
    </row>
    <row r="216" spans="1:17" x14ac:dyDescent="0.25">
      <c r="A216" s="76" t="s">
        <v>82</v>
      </c>
      <c r="B216" s="228">
        <f>IF(B$7=0,0,B$7/CHI!B$10*1000)</f>
        <v>32.964013248720931</v>
      </c>
      <c r="C216" s="228">
        <f>IF(C$7=0,0,C$7/CHI!C$10*1000)</f>
        <v>32.949515129766255</v>
      </c>
      <c r="D216" s="228">
        <f>IF(D$7=0,0,D$7/CHI!D$10*1000)</f>
        <v>32.351587010467647</v>
      </c>
      <c r="E216" s="228">
        <f>IF(E$7=0,0,E$7/CHI!E$10*1000)</f>
        <v>32.226116917618832</v>
      </c>
      <c r="F216" s="228">
        <f>IF(F$7=0,0,F$7/CHI!F$10*1000)</f>
        <v>31.635800753483419</v>
      </c>
      <c r="G216" s="228">
        <f>IF(G$7=0,0,G$7/CHI!G$10*1000)</f>
        <v>30.216287861077809</v>
      </c>
      <c r="H216" s="228">
        <f>IF(H$7=0,0,H$7/CHI!H$10*1000)</f>
        <v>29.309080816497488</v>
      </c>
      <c r="I216" s="228">
        <f>IF(I$7=0,0,I$7/CHI!I$10*1000)</f>
        <v>28.354360829515592</v>
      </c>
      <c r="J216" s="228">
        <f>IF(J$7=0,0,J$7/CHI!J$10*1000)</f>
        <v>28.129595488820421</v>
      </c>
      <c r="K216" s="228">
        <f>IF(K$7=0,0,K$7/CHI!K$10*1000)</f>
        <v>27.940358085615522</v>
      </c>
      <c r="L216" s="228">
        <f>IF(L$7=0,0,L$7/CHI!L$10*1000)</f>
        <v>27.340453339021174</v>
      </c>
      <c r="M216" s="228">
        <f>IF(M$7=0,0,M$7/CHI!M$10*1000)</f>
        <v>27.04909687673323</v>
      </c>
      <c r="N216" s="228">
        <f>IF(N$7=0,0,N$7/CHI!N$10*1000)</f>
        <v>26.760863983090918</v>
      </c>
      <c r="O216" s="228">
        <f>IF(O$7=0,0,O$7/CHI!O$10*1000)</f>
        <v>26.552183630364755</v>
      </c>
      <c r="P216" s="228">
        <f>IF(P$7=0,0,P$7/CHI!P$10*1000)</f>
        <v>26.373284757700375</v>
      </c>
      <c r="Q216" s="228">
        <f>IF(Q$7=0,0,Q$7/CHI!Q$10*1000)</f>
        <v>25.634615935604778</v>
      </c>
    </row>
    <row r="217" spans="1:17" x14ac:dyDescent="0.25">
      <c r="A217" s="76" t="s">
        <v>81</v>
      </c>
      <c r="B217" s="228">
        <f>IF(B$8=0,0,B$8/CHI!B$10*1000)</f>
        <v>7.4210901680294077</v>
      </c>
      <c r="C217" s="228">
        <f>IF(C$8=0,0,C$8/CHI!C$10*1000)</f>
        <v>7.4178262496703873</v>
      </c>
      <c r="D217" s="228">
        <f>IF(D$8=0,0,D$8/CHI!D$10*1000)</f>
        <v>7.2832164722189932</v>
      </c>
      <c r="E217" s="228">
        <f>IF(E$8=0,0,E$8/CHI!E$10*1000)</f>
        <v>7.2549697637434045</v>
      </c>
      <c r="F217" s="228">
        <f>IF(F$8=0,0,F$8/CHI!F$10*1000)</f>
        <v>7.1220736430969245</v>
      </c>
      <c r="G217" s="228">
        <f>IF(G$8=0,0,G$8/CHI!G$10*1000)</f>
        <v>6.80250293155345</v>
      </c>
      <c r="H217" s="228">
        <f>IF(H$8=0,0,H$8/CHI!H$10*1000)</f>
        <v>6.5982661103841318</v>
      </c>
      <c r="I217" s="228">
        <f>IF(I$8=0,0,I$8/CHI!I$10*1000)</f>
        <v>6.3833328419391133</v>
      </c>
      <c r="J217" s="228">
        <f>IF(J$8=0,0,J$8/CHI!J$10*1000)</f>
        <v>6.3327320899201993</v>
      </c>
      <c r="K217" s="228">
        <f>IF(K$8=0,0,K$8/CHI!K$10*1000)</f>
        <v>6.2901296367009509</v>
      </c>
      <c r="L217" s="228">
        <f>IF(L$8=0,0,L$8/CHI!L$10*1000)</f>
        <v>6.1550748670309305</v>
      </c>
      <c r="M217" s="228">
        <f>IF(M$8=0,0,M$8/CHI!M$10*1000)</f>
        <v>6.0894826540511966</v>
      </c>
      <c r="N217" s="228">
        <f>IF(N$8=0,0,N$8/CHI!N$10*1000)</f>
        <v>6.0245936407817151</v>
      </c>
      <c r="O217" s="228">
        <f>IF(O$8=0,0,O$8/CHI!O$10*1000)</f>
        <v>5.977614054218872</v>
      </c>
      <c r="P217" s="228">
        <f>IF(P$8=0,0,P$8/CHI!P$10*1000)</f>
        <v>5.9373390836021569</v>
      </c>
      <c r="Q217" s="228">
        <f>IF(Q$8=0,0,Q$8/CHI!Q$10*1000)</f>
        <v>5.7710447707185093</v>
      </c>
    </row>
    <row r="218" spans="1:17" x14ac:dyDescent="0.25">
      <c r="A218" s="76" t="s">
        <v>80</v>
      </c>
      <c r="B218" s="228">
        <f>IF(B$9=0,0,B$9/CHI!B$10*1000)</f>
        <v>44.283180174022753</v>
      </c>
      <c r="C218" s="228">
        <f>IF(C$9=0,0,C$9/CHI!C$10*1000)</f>
        <v>44.263703697993869</v>
      </c>
      <c r="D218" s="228">
        <f>IF(D$9=0,0,D$9/CHI!D$10*1000)</f>
        <v>43.460459310296571</v>
      </c>
      <c r="E218" s="228">
        <f>IF(E$9=0,0,E$9/CHI!E$10*1000)</f>
        <v>43.291905357652745</v>
      </c>
      <c r="F218" s="228">
        <f>IF(F$9=0,0,F$9/CHI!F$10*1000)</f>
        <v>42.498886714600815</v>
      </c>
      <c r="G218" s="228">
        <f>IF(G$9=0,0,G$9/CHI!G$10*1000)</f>
        <v>40.591942171791395</v>
      </c>
      <c r="H218" s="228">
        <f>IF(H$9=0,0,H$9/CHI!H$10*1000)</f>
        <v>39.373218811041262</v>
      </c>
      <c r="I218" s="228">
        <f>IF(I$9=0,0,I$9/CHI!I$10*1000)</f>
        <v>38.090667536708779</v>
      </c>
      <c r="J218" s="228">
        <f>IF(J$9=0,0,J$9/CHI!J$10*1000)</f>
        <v>37.788722382040262</v>
      </c>
      <c r="K218" s="228">
        <f>IF(K$9=0,0,K$9/CHI!K$10*1000)</f>
        <v>37.534504730853264</v>
      </c>
      <c r="L218" s="228">
        <f>IF(L$9=0,0,L$9/CHI!L$10*1000)</f>
        <v>36.728604982535465</v>
      </c>
      <c r="M218" s="228">
        <f>IF(M$9=0,0,M$9/CHI!M$10*1000)</f>
        <v>36.337202679150465</v>
      </c>
      <c r="N218" s="228">
        <f>IF(N$9=0,0,N$9/CHI!N$10*1000)</f>
        <v>35.949996513901837</v>
      </c>
      <c r="O218" s="228">
        <f>IF(O$9=0,0,O$9/CHI!O$10*1000)</f>
        <v>35.669659602591139</v>
      </c>
      <c r="P218" s="228">
        <f>IF(P$9=0,0,P$9/CHI!P$10*1000)</f>
        <v>35.42933052156112</v>
      </c>
      <c r="Q218" s="228">
        <f>IF(Q$9=0,0,Q$9/CHI!Q$10*1000)</f>
        <v>34.4370179566139</v>
      </c>
    </row>
    <row r="219" spans="1:17" x14ac:dyDescent="0.25">
      <c r="A219" s="129" t="s">
        <v>79</v>
      </c>
      <c r="B219" s="227">
        <f>IF(B$10=0,0,B$10/CHI!B$10*1000)</f>
        <v>17.315877058735293</v>
      </c>
      <c r="C219" s="227">
        <f>IF(C$10=0,0,C$10/CHI!C$10*1000)</f>
        <v>17.308261249230906</v>
      </c>
      <c r="D219" s="227">
        <f>IF(D$10=0,0,D$10/CHI!D$10*1000)</f>
        <v>16.994171768510988</v>
      </c>
      <c r="E219" s="227">
        <f>IF(E$10=0,0,E$10/CHI!E$10*1000)</f>
        <v>16.928262782067943</v>
      </c>
      <c r="F219" s="227">
        <f>IF(F$10=0,0,F$10/CHI!F$10*1000)</f>
        <v>16.618171833892827</v>
      </c>
      <c r="G219" s="227">
        <f>IF(G$10=0,0,G$10/CHI!G$10*1000)</f>
        <v>15.872506840291383</v>
      </c>
      <c r="H219" s="227">
        <f>IF(H$10=0,0,H$10/CHI!H$10*1000)</f>
        <v>15.395954257562979</v>
      </c>
      <c r="I219" s="227">
        <f>IF(I$10=0,0,I$10/CHI!I$10*1000)</f>
        <v>14.894443297857931</v>
      </c>
      <c r="J219" s="227">
        <f>IF(J$10=0,0,J$10/CHI!J$10*1000)</f>
        <v>14.776374876480469</v>
      </c>
      <c r="K219" s="227">
        <f>IF(K$10=0,0,K$10/CHI!K$10*1000)</f>
        <v>14.676969152302219</v>
      </c>
      <c r="L219" s="227">
        <f>IF(L$10=0,0,L$10/CHI!L$10*1000)</f>
        <v>14.361841356405504</v>
      </c>
      <c r="M219" s="227">
        <f>IF(M$10=0,0,M$10/CHI!M$10*1000)</f>
        <v>14.208792859452794</v>
      </c>
      <c r="N219" s="227">
        <f>IF(N$10=0,0,N$10/CHI!N$10*1000)</f>
        <v>14.057385161824003</v>
      </c>
      <c r="O219" s="227">
        <f>IF(O$10=0,0,O$10/CHI!O$10*1000)</f>
        <v>13.9477661265107</v>
      </c>
      <c r="P219" s="227">
        <f>IF(P$10=0,0,P$10/CHI!P$10*1000)</f>
        <v>13.8537911950717</v>
      </c>
      <c r="Q219" s="227">
        <f>IF(Q$10=0,0,Q$10/CHI!Q$10*1000)</f>
        <v>13.465771131676526</v>
      </c>
    </row>
    <row r="220" spans="1:17" x14ac:dyDescent="0.25">
      <c r="A220" s="232" t="s">
        <v>185</v>
      </c>
      <c r="B220" s="231">
        <f>IF(B$15=0,0,B$15/CHI!B$10*1000)</f>
        <v>1403.6919266771138</v>
      </c>
      <c r="C220" s="231">
        <f>IF(C$15=0,0,C$15/CHI!C$10*1000)</f>
        <v>1407.8547320108089</v>
      </c>
      <c r="D220" s="231">
        <f>IF(D$15=0,0,D$15/CHI!D$10*1000)</f>
        <v>1418.8037563804337</v>
      </c>
      <c r="E220" s="231">
        <f>IF(E$15=0,0,E$15/CHI!E$10*1000)</f>
        <v>1226.4121295424336</v>
      </c>
      <c r="F220" s="231">
        <f>IF(F$15=0,0,F$15/CHI!F$10*1000)</f>
        <v>1250.1958383059516</v>
      </c>
      <c r="G220" s="231">
        <f>IF(G$15=0,0,G$15/CHI!G$10*1000)</f>
        <v>1186.3138743842046</v>
      </c>
      <c r="H220" s="231">
        <f>IF(H$15=0,0,H$15/CHI!H$10*1000)</f>
        <v>1298.6199229159308</v>
      </c>
      <c r="I220" s="231">
        <f>IF(I$15=0,0,I$15/CHI!I$10*1000)</f>
        <v>1162.1456437250317</v>
      </c>
      <c r="J220" s="231">
        <f>IF(J$15=0,0,J$15/CHI!J$10*1000)</f>
        <v>1275.4832840452998</v>
      </c>
      <c r="K220" s="231">
        <f>IF(K$15=0,0,K$15/CHI!K$10*1000)</f>
        <v>1420.9939997327842</v>
      </c>
      <c r="L220" s="231">
        <f>IF(L$15=0,0,L$15/CHI!L$10*1000)</f>
        <v>1341.1972118795329</v>
      </c>
      <c r="M220" s="231">
        <f>IF(M$15=0,0,M$15/CHI!M$10*1000)</f>
        <v>1474.7375907771061</v>
      </c>
      <c r="N220" s="231">
        <f>IF(N$15=0,0,N$15/CHI!N$10*1000)</f>
        <v>1277.9703364759844</v>
      </c>
      <c r="O220" s="231">
        <f>IF(O$15=0,0,O$15/CHI!O$10*1000)</f>
        <v>918.18332974483883</v>
      </c>
      <c r="P220" s="231">
        <f>IF(P$15=0,0,P$15/CHI!P$10*1000)</f>
        <v>1352.405509672805</v>
      </c>
      <c r="Q220" s="231">
        <f>IF(Q$15=0,0,Q$15/CHI!Q$10*1000)</f>
        <v>1166.5619086956483</v>
      </c>
    </row>
    <row r="221" spans="1:17" x14ac:dyDescent="0.25">
      <c r="A221" s="127" t="s">
        <v>184</v>
      </c>
      <c r="B221" s="226">
        <f>IF(B$24=0,0,B$24/CHI!B$10*1000)</f>
        <v>397.84571721244345</v>
      </c>
      <c r="C221" s="226">
        <f>IF(C$24=0,0,C$24/CHI!C$10*1000)</f>
        <v>397.67073807715929</v>
      </c>
      <c r="D221" s="226">
        <f>IF(D$24=0,0,D$24/CHI!D$10*1000)</f>
        <v>390.45428843952095</v>
      </c>
      <c r="E221" s="226">
        <f>IF(E$24=0,0,E$24/CHI!E$10*1000)</f>
        <v>388.93997831285321</v>
      </c>
      <c r="F221" s="226">
        <f>IF(F$24=0,0,F$24/CHI!F$10*1000)</f>
        <v>381.8153980643707</v>
      </c>
      <c r="G221" s="226">
        <f>IF(G$24=0,0,G$24/CHI!G$10*1000)</f>
        <v>364.68316599935247</v>
      </c>
      <c r="H221" s="226">
        <f>IF(H$24=0,0,H$24/CHI!H$10*1000)</f>
        <v>353.73400047791091</v>
      </c>
      <c r="I221" s="226">
        <f>IF(I$24=0,0,I$24/CHI!I$10*1000)</f>
        <v>342.21139687100316</v>
      </c>
      <c r="J221" s="226">
        <f>IF(J$24=0,0,J$24/CHI!J$10*1000)</f>
        <v>339.49868323693613</v>
      </c>
      <c r="K221" s="226">
        <f>IF(K$24=0,0,K$24/CHI!K$10*1000)</f>
        <v>337.21475955830476</v>
      </c>
      <c r="L221" s="226">
        <f>IF(L$24=0,0,L$24/CHI!L$10*1000)</f>
        <v>329.97445382346706</v>
      </c>
      <c r="M221" s="226">
        <f>IF(M$24=0,0,M$24/CHI!M$10*1000)</f>
        <v>326.45804579909162</v>
      </c>
      <c r="N221" s="226">
        <f>IF(N$24=0,0,N$24/CHI!N$10*1000)</f>
        <v>330.85675236960998</v>
      </c>
      <c r="O221" s="226">
        <f>IF(O$24=0,0,O$24/CHI!O$10*1000)</f>
        <v>357.73135653706197</v>
      </c>
      <c r="P221" s="226">
        <f>IF(P$24=0,0,P$24/CHI!P$10*1000)</f>
        <v>318.30160698295543</v>
      </c>
      <c r="Q221" s="226">
        <f>IF(Q$24=0,0,Q$24/CHI!Q$10*1000)</f>
        <v>309.38654481829332</v>
      </c>
    </row>
    <row r="222" spans="1:17" x14ac:dyDescent="0.25">
      <c r="A222" s="127" t="s">
        <v>181</v>
      </c>
      <c r="B222" s="226">
        <f>IF(B$35=0,0,B$35/CHI!B$10*1000)</f>
        <v>115.73693591634724</v>
      </c>
      <c r="C222" s="226">
        <f>IF(C$35=0,0,C$35/CHI!C$10*1000)</f>
        <v>115.68603289517364</v>
      </c>
      <c r="D222" s="226">
        <f>IF(D$35=0,0,D$35/CHI!D$10*1000)</f>
        <v>113.58670209149703</v>
      </c>
      <c r="E222" s="226">
        <f>IF(E$35=0,0,E$35/CHI!E$10*1000)</f>
        <v>113.14617550919367</v>
      </c>
      <c r="F222" s="226">
        <f>IF(F$35=0,0,F$35/CHI!F$10*1000)</f>
        <v>111.07357034599877</v>
      </c>
      <c r="G222" s="226">
        <f>IF(G$35=0,0,G$35/CHI!G$10*1000)</f>
        <v>106.08964829072076</v>
      </c>
      <c r="H222" s="226">
        <f>IF(H$35=0,0,H$35/CHI!H$10*1000)</f>
        <v>102.90443650266502</v>
      </c>
      <c r="I222" s="226">
        <f>IF(I$35=0,0,I$35/CHI!I$10*1000)</f>
        <v>99.552406362473675</v>
      </c>
      <c r="J222" s="226">
        <f>IF(J$35=0,0,J$35/CHI!J$10*1000)</f>
        <v>98.763253305290519</v>
      </c>
      <c r="K222" s="226">
        <f>IF(K$35=0,0,K$35/CHI!K$10*1000)</f>
        <v>98.098839144234091</v>
      </c>
      <c r="L222" s="226">
        <f>IF(L$35=0,0,L$35/CHI!L$10*1000)</f>
        <v>95.992568385008596</v>
      </c>
      <c r="M222" s="226">
        <f>IF(M$35=0,0,M$35/CHI!M$10*1000)</f>
        <v>94.969613323372073</v>
      </c>
      <c r="N222" s="226">
        <f>IF(N$35=0,0,N$35/CHI!N$10*1000)</f>
        <v>86.080209181569614</v>
      </c>
      <c r="O222" s="226">
        <f>IF(O$35=0,0,O$35/CHI!O$10*1000)</f>
        <v>55.954344058714604</v>
      </c>
      <c r="P222" s="226">
        <f>IF(P$35=0,0,P$35/CHI!P$10*1000)</f>
        <v>92.596831122314356</v>
      </c>
      <c r="Q222" s="226">
        <f>IF(Q$35=0,0,Q$35/CHI!Q$10*1000)</f>
        <v>90.003358492594458</v>
      </c>
    </row>
    <row r="223" spans="1:17" x14ac:dyDescent="0.25">
      <c r="A223" s="127" t="s">
        <v>180</v>
      </c>
      <c r="B223" s="225">
        <f>IF(B$43=0,0,B$43/CHI!B$10*1000)</f>
        <v>47.018130216016054</v>
      </c>
      <c r="C223" s="225">
        <f>IF(C$43=0,0,C$43/CHI!C$10*1000)</f>
        <v>46.99745086366427</v>
      </c>
      <c r="D223" s="225">
        <f>IF(D$43=0,0,D$43/CHI!D$10*1000)</f>
        <v>46.144597724670618</v>
      </c>
      <c r="E223" s="225">
        <f>IF(E$43=0,0,E$43/CHI!E$10*1000)</f>
        <v>45.965633800609936</v>
      </c>
      <c r="F223" s="225">
        <f>IF(F$43=0,0,F$43/CHI!F$10*1000)</f>
        <v>45.12363795306203</v>
      </c>
      <c r="G223" s="225">
        <f>IF(G$43=0,0,G$43/CHI!G$10*1000)</f>
        <v>43.09891961810532</v>
      </c>
      <c r="H223" s="225">
        <f>IF(H$43=0,0,H$43/CHI!H$10*1000)</f>
        <v>41.804927329207672</v>
      </c>
      <c r="I223" s="225">
        <f>IF(I$43=0,0,I$43/CHI!I$10*1000)</f>
        <v>40.443165084754924</v>
      </c>
      <c r="J223" s="225">
        <f>IF(J$43=0,0,J$43/CHI!J$10*1000)</f>
        <v>40.122571655274292</v>
      </c>
      <c r="K223" s="225">
        <f>IF(K$43=0,0,K$43/CHI!K$10*1000)</f>
        <v>39.852653402345119</v>
      </c>
      <c r="L223" s="225">
        <f>IF(L$43=0,0,L$43/CHI!L$10*1000)</f>
        <v>38.996980906409753</v>
      </c>
      <c r="M223" s="225">
        <f>IF(M$43=0,0,M$43/CHI!M$10*1000)</f>
        <v>38.581405412619858</v>
      </c>
      <c r="N223" s="225">
        <f>IF(N$43=0,0,N$43/CHI!N$10*1000)</f>
        <v>38.170285212431935</v>
      </c>
      <c r="O223" s="225">
        <f>IF(O$43=0,0,O$43/CHI!O$10*1000)</f>
        <v>37.872634561585173</v>
      </c>
      <c r="P223" s="225">
        <f>IF(P$43=0,0,P$43/CHI!P$10*1000)</f>
        <v>37.617462643440206</v>
      </c>
      <c r="Q223" s="225">
        <f>IF(Q$43=0,0,Q$43/CHI!Q$10*1000)</f>
        <v>36.563864387616519</v>
      </c>
    </row>
    <row r="224" spans="1:17" x14ac:dyDescent="0.25">
      <c r="A224" s="72" t="s">
        <v>179</v>
      </c>
      <c r="B224" s="224">
        <f>IF(B$57=0,0,B$57/CHI!B$10*1000)</f>
        <v>32.551013226472641</v>
      </c>
      <c r="C224" s="224">
        <f>IF(C$57=0,0,C$57/CHI!C$10*1000)</f>
        <v>32.536696751767579</v>
      </c>
      <c r="D224" s="224">
        <f>IF(D$57=0,0,D$57/CHI!D$10*1000)</f>
        <v>31.946259963233533</v>
      </c>
      <c r="E224" s="224">
        <f>IF(E$57=0,0,E$57/CHI!E$10*1000)</f>
        <v>31.822361861960712</v>
      </c>
      <c r="F224" s="224">
        <f>IF(F$57=0,0,F$57/CHI!F$10*1000)</f>
        <v>31.239441659812147</v>
      </c>
      <c r="G224" s="224">
        <f>IF(G$57=0,0,G$57/CHI!G$10*1000)</f>
        <v>29.8377135817652</v>
      </c>
      <c r="H224" s="224">
        <f>IF(H$57=0,0,H$57/CHI!H$10*1000)</f>
        <v>28.941872766374527</v>
      </c>
      <c r="I224" s="224">
        <f>IF(I$57=0,0,I$57/CHI!I$10*1000)</f>
        <v>27.999114289445714</v>
      </c>
      <c r="J224" s="224">
        <f>IF(J$57=0,0,J$57/CHI!J$10*1000)</f>
        <v>27.777164992112958</v>
      </c>
      <c r="K224" s="224">
        <f>IF(K$57=0,0,K$57/CHI!K$10*1000)</f>
        <v>27.59029850931584</v>
      </c>
      <c r="L224" s="224">
        <f>IF(L$57=0,0,L$57/CHI!L$10*1000)</f>
        <v>26.99790985828367</v>
      </c>
      <c r="M224" s="224">
        <f>IF(M$57=0,0,M$57/CHI!M$10*1000)</f>
        <v>26.710203747198388</v>
      </c>
      <c r="N224" s="224">
        <f>IF(N$57=0,0,N$57/CHI!N$10*1000)</f>
        <v>26.425582070145179</v>
      </c>
      <c r="O224" s="224">
        <f>IF(O$57=0,0,O$57/CHI!O$10*1000)</f>
        <v>26.21951623494358</v>
      </c>
      <c r="P224" s="224">
        <f>IF(P$57=0,0,P$57/CHI!P$10*1000)</f>
        <v>26.042858753150906</v>
      </c>
      <c r="Q224" s="224">
        <f>IF(Q$57=0,0,Q$57/CHI!Q$10*1000)</f>
        <v>25.313444576042183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30">
        <f t="shared" ref="B226:Q226" si="51">SUM(B227:B235)</f>
        <v>646.58184085327969</v>
      </c>
      <c r="C226" s="230">
        <f t="shared" si="51"/>
        <v>646.29746345141734</v>
      </c>
      <c r="D226" s="230">
        <f t="shared" si="51"/>
        <v>634.72125529668369</v>
      </c>
      <c r="E226" s="230">
        <f t="shared" si="51"/>
        <v>610.0079503190816</v>
      </c>
      <c r="F226" s="230">
        <f t="shared" si="51"/>
        <v>602.32472127565052</v>
      </c>
      <c r="G226" s="230">
        <f t="shared" si="51"/>
        <v>599.08249321014796</v>
      </c>
      <c r="H226" s="230">
        <f t="shared" si="51"/>
        <v>581.09577490034985</v>
      </c>
      <c r="I226" s="230">
        <f t="shared" si="51"/>
        <v>561.27338420006436</v>
      </c>
      <c r="J226" s="230">
        <f t="shared" si="51"/>
        <v>556.82416370162377</v>
      </c>
      <c r="K226" s="230">
        <f t="shared" si="51"/>
        <v>553.07821723671577</v>
      </c>
      <c r="L226" s="230">
        <f t="shared" si="51"/>
        <v>551.48756849984738</v>
      </c>
      <c r="M226" s="230">
        <f t="shared" si="51"/>
        <v>545.61058230062565</v>
      </c>
      <c r="N226" s="230">
        <f t="shared" si="51"/>
        <v>539.79660197976511</v>
      </c>
      <c r="O226" s="230">
        <f t="shared" si="51"/>
        <v>535.58728551775926</v>
      </c>
      <c r="P226" s="230">
        <f t="shared" si="51"/>
        <v>531.97869486749983</v>
      </c>
      <c r="Q226" s="230">
        <f t="shared" si="51"/>
        <v>530.82887507196415</v>
      </c>
    </row>
    <row r="227" spans="1:17" x14ac:dyDescent="0.25">
      <c r="A227" s="132" t="s">
        <v>83</v>
      </c>
      <c r="B227" s="229">
        <f>IF(B$61=0,0,B$61/CHI!B$11*1000)</f>
        <v>6.1373538632766858</v>
      </c>
      <c r="C227" s="229">
        <f>IF(C$61=0,0,C$61/CHI!C$11*1000)</f>
        <v>6.134654553404876</v>
      </c>
      <c r="D227" s="229">
        <f>IF(D$61=0,0,D$61/CHI!D$11*1000)</f>
        <v>6.0247732029685723</v>
      </c>
      <c r="E227" s="229">
        <f>IF(E$61=0,0,E$61/CHI!E$11*1000)</f>
        <v>5.7901945491999181</v>
      </c>
      <c r="F227" s="229">
        <f>IF(F$61=0,0,F$61/CHI!F$11*1000)</f>
        <v>5.7172653506472457</v>
      </c>
      <c r="G227" s="229">
        <f>IF(G$61=0,0,G$61/CHI!G$11*1000)</f>
        <v>5.6864901267139887</v>
      </c>
      <c r="H227" s="229">
        <f>IF(H$61=0,0,H$61/CHI!H$11*1000)</f>
        <v>5.5157602235038574</v>
      </c>
      <c r="I227" s="229">
        <f>IF(I$61=0,0,I$61/CHI!I$11*1000)</f>
        <v>5.3276061207173813</v>
      </c>
      <c r="J227" s="229">
        <f>IF(J$61=0,0,J$61/CHI!J$11*1000)</f>
        <v>5.2853741264215968</v>
      </c>
      <c r="K227" s="229">
        <f>IF(K$61=0,0,K$61/CHI!K$11*1000)</f>
        <v>5.249817608196941</v>
      </c>
      <c r="L227" s="229">
        <f>IF(L$61=0,0,L$61/CHI!L$11*1000)</f>
        <v>5.2347191727731257</v>
      </c>
      <c r="M227" s="229">
        <f>IF(M$61=0,0,M$61/CHI!M$11*1000)</f>
        <v>5.1789348285876802</v>
      </c>
      <c r="N227" s="229">
        <f>IF(N$61=0,0,N$61/CHI!N$11*1000)</f>
        <v>5.1237485361051105</v>
      </c>
      <c r="O227" s="229">
        <f>IF(O$61=0,0,O$61/CHI!O$11*1000)</f>
        <v>5.0837937105632225</v>
      </c>
      <c r="P227" s="229">
        <f>IF(P$61=0,0,P$61/CHI!P$11*1000)</f>
        <v>5.0495409735251293</v>
      </c>
      <c r="Q227" s="229">
        <f>IF(Q$61=0,0,Q$61/CHI!Q$11*1000)</f>
        <v>5.038626885751043</v>
      </c>
    </row>
    <row r="228" spans="1:17" x14ac:dyDescent="0.25">
      <c r="A228" s="76" t="s">
        <v>82</v>
      </c>
      <c r="B228" s="228">
        <f>IF(B$62=0,0,B$62/CHI!B$11*1000)</f>
        <v>33.345784042369317</v>
      </c>
      <c r="C228" s="228">
        <f>IF(C$62=0,0,C$62/CHI!C$11*1000)</f>
        <v>33.331118014296962</v>
      </c>
      <c r="D228" s="228">
        <f>IF(D$62=0,0,D$62/CHI!D$11*1000)</f>
        <v>32.734105056667588</v>
      </c>
      <c r="E228" s="228">
        <f>IF(E$62=0,0,E$62/CHI!E$11*1000)</f>
        <v>31.459580350454367</v>
      </c>
      <c r="F228" s="228">
        <f>IF(F$62=0,0,F$62/CHI!F$11*1000)</f>
        <v>31.063337709163658</v>
      </c>
      <c r="G228" s="228">
        <f>IF(G$62=0,0,G$62/CHI!G$11*1000)</f>
        <v>30.896128192815837</v>
      </c>
      <c r="H228" s="228">
        <f>IF(H$62=0,0,H$62/CHI!H$11*1000)</f>
        <v>29.968509774708174</v>
      </c>
      <c r="I228" s="228">
        <f>IF(I$62=0,0,I$62/CHI!I$11*1000)</f>
        <v>28.946221306750441</v>
      </c>
      <c r="J228" s="228">
        <f>IF(J$62=0,0,J$62/CHI!J$11*1000)</f>
        <v>28.716764281322558</v>
      </c>
      <c r="K228" s="228">
        <f>IF(K$62=0,0,K$62/CHI!K$11*1000)</f>
        <v>28.523576792963382</v>
      </c>
      <c r="L228" s="228">
        <f>IF(L$62=0,0,L$62/CHI!L$11*1000)</f>
        <v>28.441543203531172</v>
      </c>
      <c r="M228" s="228">
        <f>IF(M$62=0,0,M$62/CHI!M$11*1000)</f>
        <v>28.138452859452503</v>
      </c>
      <c r="N228" s="228">
        <f>IF(N$62=0,0,N$62/CHI!N$11*1000)</f>
        <v>27.838611880389205</v>
      </c>
      <c r="O228" s="228">
        <f>IF(O$62=0,0,O$62/CHI!O$11*1000)</f>
        <v>27.62152728438075</v>
      </c>
      <c r="P228" s="228">
        <f>IF(P$62=0,0,P$62/CHI!P$11*1000)</f>
        <v>27.435423566463061</v>
      </c>
      <c r="Q228" s="228">
        <f>IF(Q$62=0,0,Q$62/CHI!Q$11*1000)</f>
        <v>27.376124588101749</v>
      </c>
    </row>
    <row r="229" spans="1:17" x14ac:dyDescent="0.25">
      <c r="A229" s="76" t="s">
        <v>81</v>
      </c>
      <c r="B229" s="228">
        <f>IF(B$63=0,0,B$63/CHI!B$11*1000)</f>
        <v>7.3634555815566962</v>
      </c>
      <c r="C229" s="228">
        <f>IF(C$63=0,0,C$63/CHI!C$11*1000)</f>
        <v>7.3602170118433126</v>
      </c>
      <c r="D229" s="228">
        <f>IF(D$63=0,0,D$63/CHI!D$11*1000)</f>
        <v>7.2283839024603695</v>
      </c>
      <c r="E229" s="228">
        <f>IF(E$63=0,0,E$63/CHI!E$11*1000)</f>
        <v>6.9469418452014029</v>
      </c>
      <c r="F229" s="228">
        <f>IF(F$63=0,0,F$63/CHI!F$11*1000)</f>
        <v>6.8594430751933091</v>
      </c>
      <c r="G229" s="228">
        <f>IF(G$63=0,0,G$63/CHI!G$11*1000)</f>
        <v>6.8225196714767753</v>
      </c>
      <c r="H229" s="228">
        <f>IF(H$63=0,0,H$63/CHI!H$11*1000)</f>
        <v>6.6176818722008361</v>
      </c>
      <c r="I229" s="228">
        <f>IF(I$63=0,0,I$63/CHI!I$11*1000)</f>
        <v>6.3919389202348595</v>
      </c>
      <c r="J229" s="228">
        <f>IF(J$63=0,0,J$63/CHI!J$11*1000)</f>
        <v>6.3412699477354417</v>
      </c>
      <c r="K229" s="228">
        <f>IF(K$63=0,0,K$63/CHI!K$11*1000)</f>
        <v>6.2986100574285331</v>
      </c>
      <c r="L229" s="228">
        <f>IF(L$63=0,0,L$63/CHI!L$11*1000)</f>
        <v>6.2804953029152735</v>
      </c>
      <c r="M229" s="228">
        <f>IF(M$63=0,0,M$63/CHI!M$11*1000)</f>
        <v>6.213566533659578</v>
      </c>
      <c r="N229" s="228">
        <f>IF(N$63=0,0,N$63/CHI!N$11*1000)</f>
        <v>6.1473552930404409</v>
      </c>
      <c r="O229" s="228">
        <f>IF(O$63=0,0,O$63/CHI!O$11*1000)</f>
        <v>6.0994184150795743</v>
      </c>
      <c r="P229" s="228">
        <f>IF(P$63=0,0,P$63/CHI!P$11*1000)</f>
        <v>6.0583227713631675</v>
      </c>
      <c r="Q229" s="228">
        <f>IF(Q$63=0,0,Q$63/CHI!Q$11*1000)</f>
        <v>6.0452283006306633</v>
      </c>
    </row>
    <row r="230" spans="1:17" x14ac:dyDescent="0.25">
      <c r="A230" s="76" t="s">
        <v>80</v>
      </c>
      <c r="B230" s="228">
        <f>IF(B$64=0,0,B$64/CHI!B$11*1000)</f>
        <v>45.195995383330818</v>
      </c>
      <c r="C230" s="228">
        <f>IF(C$64=0,0,C$64/CHI!C$11*1000)</f>
        <v>45.176117436055449</v>
      </c>
      <c r="D230" s="228">
        <f>IF(D$64=0,0,D$64/CHI!D$11*1000)</f>
        <v>44.366941834050657</v>
      </c>
      <c r="E230" s="228">
        <f>IF(E$64=0,0,E$64/CHI!E$11*1000)</f>
        <v>42.63948469389878</v>
      </c>
      <c r="F230" s="228">
        <f>IF(F$64=0,0,F$64/CHI!F$11*1000)</f>
        <v>42.102427878449511</v>
      </c>
      <c r="G230" s="228">
        <f>IF(G$64=0,0,G$64/CHI!G$11*1000)</f>
        <v>41.875796514217598</v>
      </c>
      <c r="H230" s="228">
        <f>IF(H$64=0,0,H$64/CHI!H$11*1000)</f>
        <v>40.61852699885646</v>
      </c>
      <c r="I230" s="228">
        <f>IF(I$64=0,0,I$64/CHI!I$11*1000)</f>
        <v>39.23294419715824</v>
      </c>
      <c r="J230" s="228">
        <f>IF(J$64=0,0,J$64/CHI!J$11*1000)</f>
        <v>38.921944202414238</v>
      </c>
      <c r="K230" s="228">
        <f>IF(K$64=0,0,K$64/CHI!K$11*1000)</f>
        <v>38.660102980720225</v>
      </c>
      <c r="L230" s="228">
        <f>IF(L$64=0,0,L$64/CHI!L$11*1000)</f>
        <v>38.548916819238904</v>
      </c>
      <c r="M230" s="228">
        <f>IF(M$64=0,0,M$64/CHI!M$11*1000)</f>
        <v>38.138116168268873</v>
      </c>
      <c r="N230" s="228">
        <f>IF(N$64=0,0,N$64/CHI!N$11*1000)</f>
        <v>37.731719620859472</v>
      </c>
      <c r="O230" s="228">
        <f>IF(O$64=0,0,O$64/CHI!O$11*1000)</f>
        <v>37.437488890326215</v>
      </c>
      <c r="P230" s="228">
        <f>IF(P$64=0,0,P$64/CHI!P$11*1000)</f>
        <v>37.185248824081519</v>
      </c>
      <c r="Q230" s="228">
        <f>IF(Q$64=0,0,Q$64/CHI!Q$11*1000)</f>
        <v>37.104876554266276</v>
      </c>
    </row>
    <row r="231" spans="1:17" x14ac:dyDescent="0.25">
      <c r="A231" s="129" t="s">
        <v>79</v>
      </c>
      <c r="B231" s="227">
        <f>IF(B$65=0,0,B$65/CHI!B$11*1000)</f>
        <v>17.184590817174715</v>
      </c>
      <c r="C231" s="227">
        <f>IF(C$65=0,0,C$65/CHI!C$11*1000)</f>
        <v>17.177032749533648</v>
      </c>
      <c r="D231" s="227">
        <f>IF(D$65=0,0,D$65/CHI!D$11*1000)</f>
        <v>16.869364968311999</v>
      </c>
      <c r="E231" s="227">
        <f>IF(E$65=0,0,E$65/CHI!E$11*1000)</f>
        <v>16.212544737759767</v>
      </c>
      <c r="F231" s="227">
        <f>IF(F$65=0,0,F$65/CHI!F$11*1000)</f>
        <v>16.008342981812287</v>
      </c>
      <c r="G231" s="227">
        <f>IF(G$65=0,0,G$65/CHI!G$11*1000)</f>
        <v>15.922172354799168</v>
      </c>
      <c r="H231" s="227">
        <f>IF(H$65=0,0,H$65/CHI!H$11*1000)</f>
        <v>15.444128625810793</v>
      </c>
      <c r="I231" s="227">
        <f>IF(I$65=0,0,I$65/CHI!I$11*1000)</f>
        <v>14.917297138008665</v>
      </c>
      <c r="J231" s="227">
        <f>IF(J$65=0,0,J$65/CHI!J$11*1000)</f>
        <v>14.799047553980468</v>
      </c>
      <c r="K231" s="227">
        <f>IF(K$65=0,0,K$65/CHI!K$11*1000)</f>
        <v>14.699489302951431</v>
      </c>
      <c r="L231" s="227">
        <f>IF(L$65=0,0,L$65/CHI!L$11*1000)</f>
        <v>14.657213683764748</v>
      </c>
      <c r="M231" s="227">
        <f>IF(M$65=0,0,M$65/CHI!M$11*1000)</f>
        <v>14.501017520045503</v>
      </c>
      <c r="N231" s="227">
        <f>IF(N$65=0,0,N$65/CHI!N$11*1000)</f>
        <v>14.346495901094306</v>
      </c>
      <c r="O231" s="227">
        <f>IF(O$65=0,0,O$65/CHI!O$11*1000)</f>
        <v>14.234622389577019</v>
      </c>
      <c r="P231" s="227">
        <f>IF(P$65=0,0,P$65/CHI!P$11*1000)</f>
        <v>14.13871472587036</v>
      </c>
      <c r="Q231" s="227">
        <f>IF(Q$65=0,0,Q$65/CHI!Q$11*1000)</f>
        <v>14.108155280102915</v>
      </c>
    </row>
    <row r="232" spans="1:17" x14ac:dyDescent="0.25">
      <c r="A232" s="127" t="s">
        <v>183</v>
      </c>
      <c r="B232" s="226">
        <f>IF(B$70=0,0,B$70/CHI!B$11*1000)</f>
        <v>32.772165794494192</v>
      </c>
      <c r="C232" s="226">
        <f>IF(C$70=0,0,C$70/CHI!C$11*1000)</f>
        <v>32.757752053227122</v>
      </c>
      <c r="D232" s="226">
        <f>IF(D$70=0,0,D$70/CHI!D$11*1000)</f>
        <v>32.171008985376893</v>
      </c>
      <c r="E232" s="226">
        <f>IF(E$70=0,0,E$70/CHI!E$11*1000)</f>
        <v>30.918408808751067</v>
      </c>
      <c r="F232" s="226">
        <f>IF(F$70=0,0,F$70/CHI!F$11*1000)</f>
        <v>30.528982381748243</v>
      </c>
      <c r="G232" s="226">
        <f>IF(G$70=0,0,G$70/CHI!G$11*1000)</f>
        <v>30.364649223913197</v>
      </c>
      <c r="H232" s="226">
        <f>IF(H$70=0,0,H$70/CHI!H$11*1000)</f>
        <v>29.452987811075392</v>
      </c>
      <c r="I232" s="226">
        <f>IF(I$70=0,0,I$70/CHI!I$11*1000)</f>
        <v>28.44828487414215</v>
      </c>
      <c r="J232" s="226">
        <f>IF(J$70=0,0,J$70/CHI!J$11*1000)</f>
        <v>28.222774996477273</v>
      </c>
      <c r="K232" s="226">
        <f>IF(K$70=0,0,K$70/CHI!K$11*1000)</f>
        <v>28.032910742876744</v>
      </c>
      <c r="L232" s="226">
        <f>IF(L$70=0,0,L$70/CHI!L$11*1000)</f>
        <v>27.952288305264425</v>
      </c>
      <c r="M232" s="226">
        <f>IF(M$70=0,0,M$70/CHI!M$11*1000)</f>
        <v>27.654411758285185</v>
      </c>
      <c r="N232" s="226">
        <f>IF(N$70=0,0,N$70/CHI!N$11*1000)</f>
        <v>27.359728680347647</v>
      </c>
      <c r="O232" s="226">
        <f>IF(O$70=0,0,O$70/CHI!O$11*1000)</f>
        <v>27.146378400060929</v>
      </c>
      <c r="P232" s="226">
        <f>IF(P$70=0,0,P$70/CHI!P$11*1000)</f>
        <v>26.963476061017978</v>
      </c>
      <c r="Q232" s="226">
        <f>IF(Q$70=0,0,Q$70/CHI!Q$11*1000)</f>
        <v>26.905197150921527</v>
      </c>
    </row>
    <row r="233" spans="1:17" x14ac:dyDescent="0.25">
      <c r="A233" s="127" t="s">
        <v>181</v>
      </c>
      <c r="B233" s="226">
        <f>IF(B$83=0,0,B$83/CHI!B$11*1000)</f>
        <v>340.72166639860632</v>
      </c>
      <c r="C233" s="226">
        <f>IF(C$83=0,0,C$83/CHI!C$11*1000)</f>
        <v>340.57181136692026</v>
      </c>
      <c r="D233" s="226">
        <f>IF(D$83=0,0,D$83/CHI!D$11*1000)</f>
        <v>334.47163241996316</v>
      </c>
      <c r="E233" s="226">
        <f>IF(E$83=0,0,E$83/CHI!E$11*1000)</f>
        <v>321.44875129006095</v>
      </c>
      <c r="F233" s="226">
        <f>IF(F$83=0,0,F$83/CHI!F$11*1000)</f>
        <v>317.40000998989507</v>
      </c>
      <c r="G233" s="226">
        <f>IF(G$83=0,0,G$83/CHI!G$11*1000)</f>
        <v>315.69149100664538</v>
      </c>
      <c r="H233" s="226">
        <f>IF(H$83=0,0,H$83/CHI!H$11*1000)</f>
        <v>306.21324053881727</v>
      </c>
      <c r="I233" s="226">
        <f>IF(I$83=0,0,I$83/CHI!I$11*1000)</f>
        <v>295.76766727234184</v>
      </c>
      <c r="J233" s="226">
        <f>IF(J$83=0,0,J$83/CHI!J$11*1000)</f>
        <v>293.42311361088582</v>
      </c>
      <c r="K233" s="226">
        <f>IF(K$83=0,0,K$83/CHI!K$11*1000)</f>
        <v>291.44915603719465</v>
      </c>
      <c r="L233" s="226">
        <f>IF(L$83=0,0,L$83/CHI!L$11*1000)</f>
        <v>290.61095048603755</v>
      </c>
      <c r="M233" s="226">
        <f>IF(M$83=0,0,M$83/CHI!M$11*1000)</f>
        <v>287.51402384090034</v>
      </c>
      <c r="N233" s="226">
        <f>IF(N$83=0,0,N$83/CHI!N$11*1000)</f>
        <v>284.45029866619069</v>
      </c>
      <c r="O233" s="226">
        <f>IF(O$83=0,0,O$83/CHI!O$11*1000)</f>
        <v>282.2321644274669</v>
      </c>
      <c r="P233" s="226">
        <f>IF(P$83=0,0,P$83/CHI!P$11*1000)</f>
        <v>280.33058764008877</v>
      </c>
      <c r="Q233" s="226">
        <f>IF(Q$83=0,0,Q$83/CHI!Q$11*1000)</f>
        <v>279.72468055758236</v>
      </c>
    </row>
    <row r="234" spans="1:17" x14ac:dyDescent="0.25">
      <c r="A234" s="127" t="s">
        <v>180</v>
      </c>
      <c r="B234" s="225">
        <f>IF(B$91=0,0,B$91/CHI!B$11*1000)</f>
        <v>65.544331588988385</v>
      </c>
      <c r="C234" s="225">
        <f>IF(C$91=0,0,C$91/CHI!C$11*1000)</f>
        <v>65.515504106454244</v>
      </c>
      <c r="D234" s="225">
        <f>IF(D$91=0,0,D$91/CHI!D$11*1000)</f>
        <v>64.342017970753773</v>
      </c>
      <c r="E234" s="225">
        <f>IF(E$91=0,0,E$91/CHI!E$11*1000)</f>
        <v>61.836817617502135</v>
      </c>
      <c r="F234" s="225">
        <f>IF(F$91=0,0,F$91/CHI!F$11*1000)</f>
        <v>61.057964763496472</v>
      </c>
      <c r="G234" s="225">
        <f>IF(G$91=0,0,G$91/CHI!G$11*1000)</f>
        <v>60.729298447826409</v>
      </c>
      <c r="H234" s="225">
        <f>IF(H$91=0,0,H$91/CHI!H$11*1000)</f>
        <v>58.905975622150805</v>
      </c>
      <c r="I234" s="225">
        <f>IF(I$91=0,0,I$91/CHI!I$11*1000)</f>
        <v>56.896569748284314</v>
      </c>
      <c r="J234" s="225">
        <f>IF(J$91=0,0,J$91/CHI!J$11*1000)</f>
        <v>56.44554999295454</v>
      </c>
      <c r="K234" s="225">
        <f>IF(K$91=0,0,K$91/CHI!K$11*1000)</f>
        <v>56.065821485753503</v>
      </c>
      <c r="L234" s="225">
        <f>IF(L$91=0,0,L$91/CHI!L$11*1000)</f>
        <v>55.904576610528849</v>
      </c>
      <c r="M234" s="225">
        <f>IF(M$91=0,0,M$91/CHI!M$11*1000)</f>
        <v>55.308823516570371</v>
      </c>
      <c r="N234" s="225">
        <f>IF(N$91=0,0,N$91/CHI!N$11*1000)</f>
        <v>54.719457360695309</v>
      </c>
      <c r="O234" s="225">
        <f>IF(O$91=0,0,O$91/CHI!O$11*1000)</f>
        <v>54.292756800121857</v>
      </c>
      <c r="P234" s="225">
        <f>IF(P$91=0,0,P$91/CHI!P$11*1000)</f>
        <v>53.926952122035956</v>
      </c>
      <c r="Q234" s="225">
        <f>IF(Q$91=0,0,Q$91/CHI!Q$11*1000)</f>
        <v>53.81039430184304</v>
      </c>
    </row>
    <row r="235" spans="1:17" x14ac:dyDescent="0.25">
      <c r="A235" s="72" t="s">
        <v>179</v>
      </c>
      <c r="B235" s="224">
        <f>IF(B$105=0,0,B$105/CHI!B$11*1000)</f>
        <v>98.31649738348257</v>
      </c>
      <c r="C235" s="224">
        <f>IF(C$105=0,0,C$105/CHI!C$11*1000)</f>
        <v>98.273256159681381</v>
      </c>
      <c r="D235" s="224">
        <f>IF(D$105=0,0,D$105/CHI!D$11*1000)</f>
        <v>96.513026956130673</v>
      </c>
      <c r="E235" s="224">
        <f>IF(E$105=0,0,E$105/CHI!E$11*1000)</f>
        <v>92.755226426253202</v>
      </c>
      <c r="F235" s="224">
        <f>IF(F$105=0,0,F$105/CHI!F$11*1000)</f>
        <v>91.586947145244736</v>
      </c>
      <c r="G235" s="224">
        <f>IF(G$105=0,0,G$105/CHI!G$11*1000)</f>
        <v>91.093947671739599</v>
      </c>
      <c r="H235" s="224">
        <f>IF(H$105=0,0,H$105/CHI!H$11*1000)</f>
        <v>88.358963433226194</v>
      </c>
      <c r="I235" s="224">
        <f>IF(I$105=0,0,I$105/CHI!I$11*1000)</f>
        <v>85.344854622426453</v>
      </c>
      <c r="J235" s="224">
        <f>IF(J$105=0,0,J$105/CHI!J$11*1000)</f>
        <v>84.668324989431824</v>
      </c>
      <c r="K235" s="224">
        <f>IF(K$105=0,0,K$105/CHI!K$11*1000)</f>
        <v>84.09873222863024</v>
      </c>
      <c r="L235" s="224">
        <f>IF(L$105=0,0,L$105/CHI!L$11*1000)</f>
        <v>83.856864915793281</v>
      </c>
      <c r="M235" s="224">
        <f>IF(M$105=0,0,M$105/CHI!M$11*1000)</f>
        <v>82.963235274855563</v>
      </c>
      <c r="N235" s="224">
        <f>IF(N$105=0,0,N$105/CHI!N$11*1000)</f>
        <v>82.079186041042945</v>
      </c>
      <c r="O235" s="224">
        <f>IF(O$105=0,0,O$105/CHI!O$11*1000)</f>
        <v>81.43913520018279</v>
      </c>
      <c r="P235" s="224">
        <f>IF(P$105=0,0,P$105/CHI!P$11*1000)</f>
        <v>80.890428183053928</v>
      </c>
      <c r="Q235" s="224">
        <f>IF(Q$105=0,0,Q$105/CHI!Q$11*1000)</f>
        <v>80.715591452764585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 t="shared" ref="B237:Q237" si="52">SUM(B238:B246)</f>
        <v>392.73931145538813</v>
      </c>
      <c r="C237" s="230">
        <f t="shared" si="52"/>
        <v>380.54888482619651</v>
      </c>
      <c r="D237" s="230">
        <f t="shared" si="52"/>
        <v>376.08075739996684</v>
      </c>
      <c r="E237" s="230">
        <f t="shared" si="52"/>
        <v>360.87285861878166</v>
      </c>
      <c r="F237" s="230">
        <f t="shared" si="52"/>
        <v>357.93777247888767</v>
      </c>
      <c r="G237" s="230">
        <f t="shared" si="52"/>
        <v>356.01104450203036</v>
      </c>
      <c r="H237" s="230">
        <f t="shared" si="52"/>
        <v>345.32224880993385</v>
      </c>
      <c r="I237" s="230">
        <f t="shared" si="52"/>
        <v>345.05307899317916</v>
      </c>
      <c r="J237" s="230">
        <f t="shared" si="52"/>
        <v>342.31783931261856</v>
      </c>
      <c r="K237" s="230">
        <f t="shared" si="52"/>
        <v>334.55946828244885</v>
      </c>
      <c r="L237" s="230">
        <f t="shared" si="52"/>
        <v>333.59727780188786</v>
      </c>
      <c r="M237" s="230">
        <f t="shared" si="52"/>
        <v>330.04226276669363</v>
      </c>
      <c r="N237" s="230">
        <f t="shared" si="52"/>
        <v>326.52536026695338</v>
      </c>
      <c r="O237" s="230">
        <f t="shared" si="52"/>
        <v>323.9791260572656</v>
      </c>
      <c r="P237" s="230">
        <f t="shared" si="52"/>
        <v>321.79627355724926</v>
      </c>
      <c r="Q237" s="230">
        <f t="shared" si="52"/>
        <v>321.10074245979069</v>
      </c>
    </row>
    <row r="238" spans="1:17" x14ac:dyDescent="0.25">
      <c r="A238" s="132" t="s">
        <v>83</v>
      </c>
      <c r="B238" s="229">
        <f>IF(B$109=0,0,B$109/CHI!B$12*1000)</f>
        <v>4.0521016040795601</v>
      </c>
      <c r="C238" s="229">
        <f>IF(C$109=0,0,C$109/CHI!C$12*1000)</f>
        <v>3.9263264502873159</v>
      </c>
      <c r="D238" s="229">
        <f>IF(D$109=0,0,D$109/CHI!D$12*1000)</f>
        <v>3.8802263890432203</v>
      </c>
      <c r="E238" s="229">
        <f>IF(E$109=0,0,E$109/CHI!E$12*1000)</f>
        <v>3.7233183606170419</v>
      </c>
      <c r="F238" s="229">
        <f>IF(F$109=0,0,F$109/CHI!F$12*1000)</f>
        <v>3.6930355065490268</v>
      </c>
      <c r="G238" s="229">
        <f>IF(G$109=0,0,G$109/CHI!G$12*1000)</f>
        <v>3.6731564231521632</v>
      </c>
      <c r="H238" s="229">
        <f>IF(H$109=0,0,H$109/CHI!H$12*1000)</f>
        <v>3.562874399157367</v>
      </c>
      <c r="I238" s="229">
        <f>IF(I$109=0,0,I$109/CHI!I$12*1000)</f>
        <v>3.560097230143652</v>
      </c>
      <c r="J238" s="229">
        <f>IF(J$109=0,0,J$109/CHI!J$12*1000)</f>
        <v>3.5318762989206762</v>
      </c>
      <c r="K238" s="229">
        <f>IF(K$109=0,0,K$109/CHI!K$12*1000)</f>
        <v>3.4518290340316709</v>
      </c>
      <c r="L238" s="229">
        <f>IF(L$109=0,0,L$109/CHI!L$12*1000)</f>
        <v>3.4419016000417728</v>
      </c>
      <c r="M238" s="229">
        <f>IF(M$109=0,0,M$109/CHI!M$12*1000)</f>
        <v>3.4052226078796295</v>
      </c>
      <c r="N238" s="229">
        <f>IF(N$109=0,0,N$109/CHI!N$12*1000)</f>
        <v>3.3689368431371625</v>
      </c>
      <c r="O238" s="229">
        <f>IF(O$109=0,0,O$109/CHI!O$12*1000)</f>
        <v>3.3426659824810097</v>
      </c>
      <c r="P238" s="229">
        <f>IF(P$109=0,0,P$109/CHI!P$12*1000)</f>
        <v>3.320144325344097</v>
      </c>
      <c r="Q238" s="229">
        <f>IF(Q$109=0,0,Q$109/CHI!Q$12*1000)</f>
        <v>3.3129681588807625</v>
      </c>
    </row>
    <row r="239" spans="1:17" x14ac:dyDescent="0.25">
      <c r="A239" s="76" t="s">
        <v>82</v>
      </c>
      <c r="B239" s="228">
        <f>IF(B$110=0,0,B$110/CHI!B$12*1000)</f>
        <v>27.080009471286459</v>
      </c>
      <c r="C239" s="228">
        <f>IF(C$110=0,0,C$110/CHI!C$12*1000)</f>
        <v>26.239459877831695</v>
      </c>
      <c r="D239" s="228">
        <f>IF(D$110=0,0,D$110/CHI!D$12*1000)</f>
        <v>25.931375279493849</v>
      </c>
      <c r="E239" s="228">
        <f>IF(E$110=0,0,E$110/CHI!E$12*1000)</f>
        <v>24.882766110458221</v>
      </c>
      <c r="F239" s="228">
        <f>IF(F$110=0,0,F$110/CHI!F$12*1000)</f>
        <v>24.680387183396313</v>
      </c>
      <c r="G239" s="228">
        <f>IF(G$110=0,0,G$110/CHI!G$12*1000)</f>
        <v>24.54753617933325</v>
      </c>
      <c r="H239" s="228">
        <f>IF(H$110=0,0,H$110/CHI!H$12*1000)</f>
        <v>23.810526462872762</v>
      </c>
      <c r="I239" s="228">
        <f>IF(I$110=0,0,I$110/CHI!I$12*1000)</f>
        <v>23.791966769522759</v>
      </c>
      <c r="J239" s="228">
        <f>IF(J$110=0,0,J$110/CHI!J$12*1000)</f>
        <v>23.603367578417263</v>
      </c>
      <c r="K239" s="228">
        <f>IF(K$110=0,0,K$110/CHI!K$12*1000)</f>
        <v>23.068415372588444</v>
      </c>
      <c r="L239" s="228">
        <f>IF(L$110=0,0,L$110/CHI!L$12*1000)</f>
        <v>23.002070785818621</v>
      </c>
      <c r="M239" s="228">
        <f>IF(M$110=0,0,M$110/CHI!M$12*1000)</f>
        <v>22.756946760757629</v>
      </c>
      <c r="N239" s="228">
        <f>IF(N$110=0,0,N$110/CHI!N$12*1000)</f>
        <v>22.514450656536159</v>
      </c>
      <c r="O239" s="228">
        <f>IF(O$110=0,0,O$110/CHI!O$12*1000)</f>
        <v>22.338883697733539</v>
      </c>
      <c r="P239" s="228">
        <f>IF(P$110=0,0,P$110/CHI!P$12*1000)</f>
        <v>22.188372494371151</v>
      </c>
      <c r="Q239" s="228">
        <f>IF(Q$110=0,0,Q$110/CHI!Q$12*1000)</f>
        <v>22.140414502498743</v>
      </c>
    </row>
    <row r="240" spans="1:17" x14ac:dyDescent="0.25">
      <c r="A240" s="76" t="s">
        <v>81</v>
      </c>
      <c r="B240" s="228">
        <f>IF(B$111=0,0,B$111/CHI!B$12*1000)</f>
        <v>4.7294043206341669</v>
      </c>
      <c r="C240" s="228">
        <f>IF(C$111=0,0,C$111/CHI!C$12*1000)</f>
        <v>4.5826060381886844</v>
      </c>
      <c r="D240" s="228">
        <f>IF(D$111=0,0,D$111/CHI!D$12*1000)</f>
        <v>4.5288004207259283</v>
      </c>
      <c r="E240" s="228">
        <f>IF(E$111=0,0,E$111/CHI!E$12*1000)</f>
        <v>4.34566545026175</v>
      </c>
      <c r="F240" s="228">
        <f>IF(F$111=0,0,F$111/CHI!F$12*1000)</f>
        <v>4.3103208624739677</v>
      </c>
      <c r="G240" s="228">
        <f>IF(G$111=0,0,G$111/CHI!G$12*1000)</f>
        <v>4.2871190200491078</v>
      </c>
      <c r="H240" s="228">
        <f>IF(H$111=0,0,H$111/CHI!H$12*1000)</f>
        <v>4.1584035208513166</v>
      </c>
      <c r="I240" s="228">
        <f>IF(I$111=0,0,I$111/CHI!I$12*1000)</f>
        <v>4.155162152194773</v>
      </c>
      <c r="J240" s="228">
        <f>IF(J$111=0,0,J$111/CHI!J$12*1000)</f>
        <v>4.1222241345685884</v>
      </c>
      <c r="K240" s="228">
        <f>IF(K$111=0,0,K$111/CHI!K$12*1000)</f>
        <v>4.0287970891954252</v>
      </c>
      <c r="L240" s="228">
        <f>IF(L$111=0,0,L$111/CHI!L$12*1000)</f>
        <v>4.0172102994768837</v>
      </c>
      <c r="M240" s="228">
        <f>IF(M$111=0,0,M$111/CHI!M$12*1000)</f>
        <v>3.9744004686884598</v>
      </c>
      <c r="N240" s="228">
        <f>IF(N$111=0,0,N$111/CHI!N$12*1000)</f>
        <v>3.9320495926941947</v>
      </c>
      <c r="O240" s="228">
        <f>IF(O$111=0,0,O$111/CHI!O$12*1000)</f>
        <v>3.9013875970105474</v>
      </c>
      <c r="P240" s="228">
        <f>IF(P$111=0,0,P$111/CHI!P$12*1000)</f>
        <v>3.8751014786012949</v>
      </c>
      <c r="Q240" s="228">
        <f>IF(Q$111=0,0,Q$111/CHI!Q$12*1000)</f>
        <v>3.8667258266573472</v>
      </c>
    </row>
    <row r="241" spans="1:17" x14ac:dyDescent="0.25">
      <c r="A241" s="76" t="s">
        <v>80</v>
      </c>
      <c r="B241" s="228">
        <f>IF(B$112=0,0,B$112/CHI!B$12*1000)</f>
        <v>38.494965238755817</v>
      </c>
      <c r="C241" s="228">
        <f>IF(C$112=0,0,C$112/CHI!C$12*1000)</f>
        <v>37.30010127772951</v>
      </c>
      <c r="D241" s="228">
        <f>IF(D$112=0,0,D$112/CHI!D$12*1000)</f>
        <v>36.862150695910593</v>
      </c>
      <c r="E241" s="228">
        <f>IF(E$112=0,0,E$112/CHI!E$12*1000)</f>
        <v>35.371524425861892</v>
      </c>
      <c r="F241" s="228">
        <f>IF(F$112=0,0,F$112/CHI!F$12*1000)</f>
        <v>35.083837312215756</v>
      </c>
      <c r="G241" s="228">
        <f>IF(G$112=0,0,G$112/CHI!G$12*1000)</f>
        <v>34.894986019945556</v>
      </c>
      <c r="H241" s="228">
        <f>IF(H$112=0,0,H$112/CHI!H$12*1000)</f>
        <v>33.847306791994981</v>
      </c>
      <c r="I241" s="228">
        <f>IF(I$112=0,0,I$112/CHI!I$12*1000)</f>
        <v>33.820923686364694</v>
      </c>
      <c r="J241" s="228">
        <f>IF(J$112=0,0,J$112/CHI!J$12*1000)</f>
        <v>33.552824839746414</v>
      </c>
      <c r="K241" s="228">
        <f>IF(K$112=0,0,K$112/CHI!K$12*1000)</f>
        <v>32.792375823300873</v>
      </c>
      <c r="L241" s="228">
        <f>IF(L$112=0,0,L$112/CHI!L$12*1000)</f>
        <v>32.698065200396833</v>
      </c>
      <c r="M241" s="228">
        <f>IF(M$112=0,0,M$112/CHI!M$12*1000)</f>
        <v>32.349614774856477</v>
      </c>
      <c r="N241" s="228">
        <f>IF(N$112=0,0,N$112/CHI!N$12*1000)</f>
        <v>32.004900009803045</v>
      </c>
      <c r="O241" s="228">
        <f>IF(O$112=0,0,O$112/CHI!O$12*1000)</f>
        <v>31.75532683356959</v>
      </c>
      <c r="P241" s="228">
        <f>IF(P$112=0,0,P$112/CHI!P$12*1000)</f>
        <v>31.541371090768919</v>
      </c>
      <c r="Q241" s="228">
        <f>IF(Q$112=0,0,Q$112/CHI!Q$12*1000)</f>
        <v>31.473197509367242</v>
      </c>
    </row>
    <row r="242" spans="1:17" x14ac:dyDescent="0.25">
      <c r="A242" s="129" t="s">
        <v>79</v>
      </c>
      <c r="B242" s="227">
        <f>IF(B$113=0,0,B$113/CHI!B$12*1000)</f>
        <v>11.345884491422771</v>
      </c>
      <c r="C242" s="227">
        <f>IF(C$113=0,0,C$113/CHI!C$12*1000)</f>
        <v>10.993714060804486</v>
      </c>
      <c r="D242" s="227">
        <f>IF(D$113=0,0,D$113/CHI!D$12*1000)</f>
        <v>10.864633889321018</v>
      </c>
      <c r="E242" s="227">
        <f>IF(E$113=0,0,E$113/CHI!E$12*1000)</f>
        <v>10.425291409727716</v>
      </c>
      <c r="F242" s="227">
        <f>IF(F$113=0,0,F$113/CHI!F$12*1000)</f>
        <v>10.340499418337277</v>
      </c>
      <c r="G242" s="227">
        <f>IF(G$113=0,0,G$113/CHI!G$12*1000)</f>
        <v>10.284837984826057</v>
      </c>
      <c r="H242" s="227">
        <f>IF(H$113=0,0,H$113/CHI!H$12*1000)</f>
        <v>9.9760483176406272</v>
      </c>
      <c r="I242" s="227">
        <f>IF(I$113=0,0,I$113/CHI!I$12*1000)</f>
        <v>9.9682722444022236</v>
      </c>
      <c r="J242" s="227">
        <f>IF(J$113=0,0,J$113/CHI!J$12*1000)</f>
        <v>9.8892536369778945</v>
      </c>
      <c r="K242" s="227">
        <f>IF(K$113=0,0,K$113/CHI!K$12*1000)</f>
        <v>9.6651212952886763</v>
      </c>
      <c r="L242" s="227">
        <f>IF(L$113=0,0,L$113/CHI!L$12*1000)</f>
        <v>9.6373244801169626</v>
      </c>
      <c r="M242" s="227">
        <f>IF(M$113=0,0,M$113/CHI!M$12*1000)</f>
        <v>9.5346233020629647</v>
      </c>
      <c r="N242" s="227">
        <f>IF(N$113=0,0,N$113/CHI!N$12*1000)</f>
        <v>9.4330231607840549</v>
      </c>
      <c r="O242" s="227">
        <f>IF(O$113=0,0,O$113/CHI!O$12*1000)</f>
        <v>9.3594647509468292</v>
      </c>
      <c r="P242" s="227">
        <f>IF(P$113=0,0,P$113/CHI!P$12*1000)</f>
        <v>9.2964041109634721</v>
      </c>
      <c r="Q242" s="227">
        <f>IF(Q$113=0,0,Q$113/CHI!Q$12*1000)</f>
        <v>9.2763108448661367</v>
      </c>
    </row>
    <row r="243" spans="1:17" x14ac:dyDescent="0.25">
      <c r="A243" s="127" t="s">
        <v>182</v>
      </c>
      <c r="B243" s="226">
        <f>IF(B$118=0,0,B$118/CHI!B$12*1000)</f>
        <v>40.205853344358246</v>
      </c>
      <c r="C243" s="226">
        <f>IF(C$118=0,0,C$118/CHI!C$12*1000)</f>
        <v>38.957884294755964</v>
      </c>
      <c r="D243" s="226">
        <f>IF(D$118=0,0,D$118/CHI!D$12*1000)</f>
        <v>38.500469233968737</v>
      </c>
      <c r="E243" s="226">
        <f>IF(E$118=0,0,E$118/CHI!E$12*1000)</f>
        <v>36.943592877980038</v>
      </c>
      <c r="F243" s="226">
        <f>IF(F$118=0,0,F$118/CHI!F$12*1000)</f>
        <v>36.643119664701914</v>
      </c>
      <c r="G243" s="226">
        <f>IF(G$118=0,0,G$118/CHI!G$12*1000)</f>
        <v>36.445874977927552</v>
      </c>
      <c r="H243" s="226">
        <f>IF(H$118=0,0,H$118/CHI!H$12*1000)</f>
        <v>35.351632208005455</v>
      </c>
      <c r="I243" s="226">
        <f>IF(I$118=0,0,I$118/CHI!I$12*1000)</f>
        <v>35.324076519380696</v>
      </c>
      <c r="J243" s="226">
        <f>IF(J$118=0,0,J$118/CHI!J$12*1000)</f>
        <v>35.044062163163709</v>
      </c>
      <c r="K243" s="226">
        <f>IF(K$118=0,0,K$118/CHI!K$12*1000)</f>
        <v>34.24981539760774</v>
      </c>
      <c r="L243" s="226">
        <f>IF(L$118=0,0,L$118/CHI!L$12*1000)</f>
        <v>34.151313189597502</v>
      </c>
      <c r="M243" s="226">
        <f>IF(M$118=0,0,M$118/CHI!M$12*1000)</f>
        <v>33.787376071583161</v>
      </c>
      <c r="N243" s="226">
        <f>IF(N$118=0,0,N$118/CHI!N$12*1000)</f>
        <v>33.427340643484641</v>
      </c>
      <c r="O243" s="226">
        <f>IF(O$118=0,0,O$118/CHI!O$12*1000)</f>
        <v>33.166675321147224</v>
      </c>
      <c r="P243" s="226">
        <f>IF(P$118=0,0,P$118/CHI!P$12*1000)</f>
        <v>32.943210429988767</v>
      </c>
      <c r="Q243" s="226">
        <f>IF(Q$118=0,0,Q$118/CHI!Q$12*1000)</f>
        <v>32.872006910287041</v>
      </c>
    </row>
    <row r="244" spans="1:17" x14ac:dyDescent="0.25">
      <c r="A244" s="127" t="s">
        <v>181</v>
      </c>
      <c r="B244" s="226">
        <f>IF(B$131=0,0,B$131/CHI!B$12*1000)</f>
        <v>87.67626192987737</v>
      </c>
      <c r="C244" s="226">
        <f>IF(C$131=0,0,C$131/CHI!C$12*1000)</f>
        <v>84.954835764981311</v>
      </c>
      <c r="D244" s="226">
        <f>IF(D$131=0,0,D$131/CHI!D$12*1000)</f>
        <v>83.957358051058392</v>
      </c>
      <c r="E244" s="226">
        <f>IF(E$131=0,0,E$131/CHI!E$12*1000)</f>
        <v>80.562302659223178</v>
      </c>
      <c r="F244" s="226">
        <f>IF(F$131=0,0,F$131/CHI!F$12*1000)</f>
        <v>79.907065524355104</v>
      </c>
      <c r="G244" s="226">
        <f>IF(G$131=0,0,G$131/CHI!G$12*1000)</f>
        <v>79.476937187722442</v>
      </c>
      <c r="H244" s="226">
        <f>IF(H$131=0,0,H$131/CHI!H$12*1000)</f>
        <v>77.090739464498952</v>
      </c>
      <c r="I244" s="226">
        <f>IF(I$131=0,0,I$131/CHI!I$12*1000)</f>
        <v>77.030649214633343</v>
      </c>
      <c r="J244" s="226">
        <f>IF(J$131=0,0,J$131/CHI!J$12*1000)</f>
        <v>76.420026382441861</v>
      </c>
      <c r="K244" s="226">
        <f>IF(K$131=0,0,K$131/CHI!K$12*1000)</f>
        <v>74.688025152237515</v>
      </c>
      <c r="L244" s="226">
        <f>IF(L$131=0,0,L$131/CHI!L$12*1000)</f>
        <v>74.473222961218028</v>
      </c>
      <c r="M244" s="226">
        <f>IF(M$131=0,0,M$131/CHI!M$12*1000)</f>
        <v>73.679591103395367</v>
      </c>
      <c r="N244" s="226">
        <f>IF(N$131=0,0,N$131/CHI!N$12*1000)</f>
        <v>72.894467598426118</v>
      </c>
      <c r="O244" s="226">
        <f>IF(O$131=0,0,O$131/CHI!O$12*1000)</f>
        <v>72.326038895233367</v>
      </c>
      <c r="P244" s="226">
        <f>IF(P$131=0,0,P$131/CHI!P$12*1000)</f>
        <v>71.83873257787873</v>
      </c>
      <c r="Q244" s="226">
        <f>IF(Q$131=0,0,Q$131/CHI!Q$12*1000)</f>
        <v>71.683460200241839</v>
      </c>
    </row>
    <row r="245" spans="1:17" x14ac:dyDescent="0.25">
      <c r="A245" s="127" t="s">
        <v>180</v>
      </c>
      <c r="B245" s="225">
        <f>IF(B$139=0,0,B$139/CHI!B$12*1000)</f>
        <v>59.718277018324592</v>
      </c>
      <c r="C245" s="225">
        <f>IF(C$139=0,0,C$139/CHI!C$12*1000)</f>
        <v>57.864652353872529</v>
      </c>
      <c r="D245" s="225">
        <f>IF(D$139=0,0,D$139/CHI!D$12*1000)</f>
        <v>57.185247813481702</v>
      </c>
      <c r="E245" s="225">
        <f>IF(E$139=0,0,E$139/CHI!E$12*1000)</f>
        <v>54.872799108217279</v>
      </c>
      <c r="F245" s="225">
        <f>IF(F$139=0,0,F$139/CHI!F$12*1000)</f>
        <v>54.426502335619432</v>
      </c>
      <c r="G245" s="225">
        <f>IF(G$139=0,0,G$139/CHI!G$12*1000)</f>
        <v>54.133532236358093</v>
      </c>
      <c r="H245" s="225">
        <f>IF(H$139=0,0,H$139/CHI!H$12*1000)</f>
        <v>52.508239214970793</v>
      </c>
      <c r="I245" s="225">
        <f>IF(I$139=0,0,I$139/CHI!I$12*1000)</f>
        <v>52.467310392178987</v>
      </c>
      <c r="J245" s="225">
        <f>IF(J$139=0,0,J$139/CHI!J$12*1000)</f>
        <v>52.051401426127391</v>
      </c>
      <c r="K245" s="225">
        <f>IF(K$139=0,0,K$139/CHI!K$12*1000)</f>
        <v>50.871696372732828</v>
      </c>
      <c r="L245" s="225">
        <f>IF(L$139=0,0,L$139/CHI!L$12*1000)</f>
        <v>50.725389761740409</v>
      </c>
      <c r="M245" s="225">
        <f>IF(M$139=0,0,M$139/CHI!M$12*1000)</f>
        <v>50.184829225823307</v>
      </c>
      <c r="N245" s="225">
        <f>IF(N$139=0,0,N$139/CHI!N$12*1000)</f>
        <v>49.650063920696013</v>
      </c>
      <c r="O245" s="225">
        <f>IF(O$139=0,0,O$139/CHI!O$12*1000)</f>
        <v>49.262894326381179</v>
      </c>
      <c r="P245" s="225">
        <f>IF(P$139=0,0,P$139/CHI!P$12*1000)</f>
        <v>48.930979016444269</v>
      </c>
      <c r="Q245" s="225">
        <f>IF(Q$139=0,0,Q$139/CHI!Q$12*1000)</f>
        <v>48.825219502330533</v>
      </c>
    </row>
    <row r="246" spans="1:17" x14ac:dyDescent="0.25">
      <c r="A246" s="72" t="s">
        <v>179</v>
      </c>
      <c r="B246" s="224">
        <f>IF(B$153=0,0,B$153/CHI!B$12*1000)</f>
        <v>119.43655403664918</v>
      </c>
      <c r="C246" s="224">
        <f>IF(C$153=0,0,C$153/CHI!C$12*1000)</f>
        <v>115.72930470774506</v>
      </c>
      <c r="D246" s="224">
        <f>IF(D$153=0,0,D$153/CHI!D$12*1000)</f>
        <v>114.3704956269634</v>
      </c>
      <c r="E246" s="224">
        <f>IF(E$153=0,0,E$153/CHI!E$12*1000)</f>
        <v>109.74559821643454</v>
      </c>
      <c r="F246" s="224">
        <f>IF(F$153=0,0,F$153/CHI!F$12*1000)</f>
        <v>108.85300467123886</v>
      </c>
      <c r="G246" s="224">
        <f>IF(G$153=0,0,G$153/CHI!G$12*1000)</f>
        <v>108.26706447271619</v>
      </c>
      <c r="H246" s="224">
        <f>IF(H$153=0,0,H$153/CHI!H$12*1000)</f>
        <v>105.01647842994159</v>
      </c>
      <c r="I246" s="224">
        <f>IF(I$153=0,0,I$153/CHI!I$12*1000)</f>
        <v>104.93462078435797</v>
      </c>
      <c r="J246" s="224">
        <f>IF(J$153=0,0,J$153/CHI!J$12*1000)</f>
        <v>104.10280285225475</v>
      </c>
      <c r="K246" s="224">
        <f>IF(K$153=0,0,K$153/CHI!K$12*1000)</f>
        <v>101.74339274546567</v>
      </c>
      <c r="L246" s="224">
        <f>IF(L$153=0,0,L$153/CHI!L$12*1000)</f>
        <v>101.45077952348082</v>
      </c>
      <c r="M246" s="224">
        <f>IF(M$153=0,0,M$153/CHI!M$12*1000)</f>
        <v>100.36965845164661</v>
      </c>
      <c r="N246" s="224">
        <f>IF(N$153=0,0,N$153/CHI!N$12*1000)</f>
        <v>99.300127841392012</v>
      </c>
      <c r="O246" s="224">
        <f>IF(O$153=0,0,O$153/CHI!O$12*1000)</f>
        <v>98.525788652762358</v>
      </c>
      <c r="P246" s="224">
        <f>IF(P$153=0,0,P$153/CHI!P$12*1000)</f>
        <v>97.861958032888552</v>
      </c>
      <c r="Q246" s="224">
        <f>IF(Q$153=0,0,Q$153/CHI!Q$12*1000)</f>
        <v>97.650439004661052</v>
      </c>
    </row>
  </sheetData>
  <pageMargins left="0.39370078740157483" right="0.39370078740157483" top="0.39370078740157483" bottom="0.39370078740157483" header="0.31496062992125984" footer="0.31496062992125984"/>
  <pageSetup paperSize="9" scale="2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6551.1793034045977</v>
      </c>
      <c r="C5" s="96">
        <v>6557.8056434265791</v>
      </c>
      <c r="D5" s="96">
        <v>6566.6801976896031</v>
      </c>
      <c r="E5" s="96">
        <v>6086.5313631693671</v>
      </c>
      <c r="F5" s="96">
        <v>5911.0410055516877</v>
      </c>
      <c r="G5" s="96">
        <v>6284.7662483517543</v>
      </c>
      <c r="H5" s="96">
        <v>6623.4622063801016</v>
      </c>
      <c r="I5" s="96">
        <v>6762.0784699258056</v>
      </c>
      <c r="J5" s="96">
        <v>7175.7182346078444</v>
      </c>
      <c r="K5" s="96">
        <v>6249.3890773750345</v>
      </c>
      <c r="L5" s="96">
        <v>6849.5016066956832</v>
      </c>
      <c r="M5" s="96">
        <v>7111.9189352464791</v>
      </c>
      <c r="N5" s="96">
        <v>5942.7151142394196</v>
      </c>
      <c r="O5" s="96">
        <v>4871.9851869810063</v>
      </c>
      <c r="P5" s="96">
        <v>5985.8835284600864</v>
      </c>
      <c r="Q5" s="96">
        <v>5020.6414325478436</v>
      </c>
    </row>
    <row r="6" spans="1:17" x14ac:dyDescent="0.25">
      <c r="A6" s="132" t="s">
        <v>83</v>
      </c>
      <c r="B6" s="160">
        <v>8.206716519952268</v>
      </c>
      <c r="C6" s="160">
        <v>8.174922076309894</v>
      </c>
      <c r="D6" s="160">
        <v>8.0936016286867893</v>
      </c>
      <c r="E6" s="160">
        <v>8.5212972257921979</v>
      </c>
      <c r="F6" s="160">
        <v>7.9709663946806684</v>
      </c>
      <c r="G6" s="160">
        <v>8.5967203193387398</v>
      </c>
      <c r="H6" s="160">
        <v>8.206650631658162</v>
      </c>
      <c r="I6" s="160">
        <v>9.0118409812049034</v>
      </c>
      <c r="J6" s="160">
        <v>9.0124814059491829</v>
      </c>
      <c r="K6" s="160">
        <v>7.1295603889918251</v>
      </c>
      <c r="L6" s="160">
        <v>8.2988619449628462</v>
      </c>
      <c r="M6" s="160">
        <v>8.0240980049687778</v>
      </c>
      <c r="N6" s="160">
        <v>7.5077844079108571</v>
      </c>
      <c r="O6" s="160">
        <v>7.8722571852869416</v>
      </c>
      <c r="P6" s="160">
        <v>7.1181858695214117</v>
      </c>
      <c r="Q6" s="160">
        <v>6.7221538529811884</v>
      </c>
    </row>
    <row r="7" spans="1:17" x14ac:dyDescent="0.25">
      <c r="A7" s="76" t="s">
        <v>82</v>
      </c>
      <c r="B7" s="159">
        <v>11.484789399326713</v>
      </c>
      <c r="C7" s="159">
        <v>11.440295052724915</v>
      </c>
      <c r="D7" s="159">
        <v>11.326492143541968</v>
      </c>
      <c r="E7" s="159">
        <v>11.925025533580822</v>
      </c>
      <c r="F7" s="159">
        <v>11.154871760155599</v>
      </c>
      <c r="G7" s="159">
        <v>12.030575462486224</v>
      </c>
      <c r="H7" s="159">
        <v>11.484697192756659</v>
      </c>
      <c r="I7" s="159">
        <v>12.611511012684778</v>
      </c>
      <c r="J7" s="159">
        <v>12.612407247286797</v>
      </c>
      <c r="K7" s="159">
        <v>9.9773763816846426</v>
      </c>
      <c r="L7" s="159">
        <v>11.613741191165149</v>
      </c>
      <c r="M7" s="159">
        <v>11.22922614453363</v>
      </c>
      <c r="N7" s="159">
        <v>10.506677374656837</v>
      </c>
      <c r="O7" s="159">
        <v>11.016734360270414</v>
      </c>
      <c r="P7" s="159">
        <v>9.9614584490597444</v>
      </c>
      <c r="Q7" s="159">
        <v>9.4072362708844484</v>
      </c>
    </row>
    <row r="8" spans="1:17" x14ac:dyDescent="0.25">
      <c r="A8" s="76" t="s">
        <v>81</v>
      </c>
      <c r="B8" s="159">
        <v>14.028034562178062</v>
      </c>
      <c r="C8" s="159">
        <v>13.973687180589321</v>
      </c>
      <c r="D8" s="159">
        <v>13.834683226072892</v>
      </c>
      <c r="E8" s="159">
        <v>14.565758632869198</v>
      </c>
      <c r="F8" s="159">
        <v>13.625058427044415</v>
      </c>
      <c r="G8" s="159">
        <v>14.694682028783376</v>
      </c>
      <c r="H8" s="159">
        <v>14.027921936956423</v>
      </c>
      <c r="I8" s="159">
        <v>15.404262648264394</v>
      </c>
      <c r="J8" s="159">
        <v>15.405357349223706</v>
      </c>
      <c r="K8" s="159">
        <v>12.18681299722714</v>
      </c>
      <c r="L8" s="159">
        <v>14.185542038359596</v>
      </c>
      <c r="M8" s="159">
        <v>13.715878192008116</v>
      </c>
      <c r="N8" s="159">
        <v>12.833324863055903</v>
      </c>
      <c r="O8" s="159">
        <v>13.456331239061987</v>
      </c>
      <c r="P8" s="159">
        <v>12.167370123591722</v>
      </c>
      <c r="Q8" s="159">
        <v>11.490418409438004</v>
      </c>
    </row>
    <row r="9" spans="1:17" x14ac:dyDescent="0.25">
      <c r="A9" s="76" t="s">
        <v>80</v>
      </c>
      <c r="B9" s="159">
        <v>59.335036132745266</v>
      </c>
      <c r="C9" s="159">
        <v>59.105160462280196</v>
      </c>
      <c r="D9" s="159">
        <v>58.517208912312924</v>
      </c>
      <c r="E9" s="159">
        <v>61.609472870299996</v>
      </c>
      <c r="F9" s="159">
        <v>57.630549062029324</v>
      </c>
      <c r="G9" s="159">
        <v>62.154786208459932</v>
      </c>
      <c r="H9" s="159">
        <v>59.33455975655972</v>
      </c>
      <c r="I9" s="159">
        <v>65.156132655774698</v>
      </c>
      <c r="J9" s="159">
        <v>65.160762963797353</v>
      </c>
      <c r="K9" s="159">
        <v>51.547134869705459</v>
      </c>
      <c r="L9" s="159">
        <v>60.001252896682132</v>
      </c>
      <c r="M9" s="159">
        <v>58.014693684128964</v>
      </c>
      <c r="N9" s="159">
        <v>54.281716449838235</v>
      </c>
      <c r="O9" s="159">
        <v>56.916875756539575</v>
      </c>
      <c r="P9" s="159">
        <v>51.464896434622595</v>
      </c>
      <c r="Q9" s="159">
        <v>48.601561999467172</v>
      </c>
    </row>
    <row r="10" spans="1:17" x14ac:dyDescent="0.25">
      <c r="A10" s="129" t="s">
        <v>79</v>
      </c>
      <c r="B10" s="158">
        <v>38.360846755548664</v>
      </c>
      <c r="C10" s="158">
        <v>38.212229244845346</v>
      </c>
      <c r="D10" s="158">
        <v>37.83211117670222</v>
      </c>
      <c r="E10" s="158">
        <v>39.831298698129963</v>
      </c>
      <c r="F10" s="158">
        <v>35.067994480922266</v>
      </c>
      <c r="G10" s="158">
        <v>37.820977505787191</v>
      </c>
      <c r="H10" s="158">
        <v>36.605820225837071</v>
      </c>
      <c r="I10" s="158">
        <v>39.647286683173036</v>
      </c>
      <c r="J10" s="158">
        <v>40.043105303335047</v>
      </c>
      <c r="K10" s="158">
        <v>33.325870687944267</v>
      </c>
      <c r="L10" s="158">
        <v>38.791564268388527</v>
      </c>
      <c r="M10" s="158">
        <v>35.301745186180455</v>
      </c>
      <c r="N10" s="158">
        <v>33.030241145699847</v>
      </c>
      <c r="O10" s="158">
        <v>34.63372668466792</v>
      </c>
      <c r="P10" s="158">
        <v>31.316215679084671</v>
      </c>
      <c r="Q10" s="158">
        <v>29.573886345019343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5.7300674033795698</v>
      </c>
      <c r="G11" s="91">
        <v>6.1799014622225306</v>
      </c>
      <c r="H11" s="91">
        <v>4.5893228955491043</v>
      </c>
      <c r="I11" s="91">
        <v>6.478318147885143</v>
      </c>
      <c r="J11" s="91">
        <v>5.4509162997314116</v>
      </c>
      <c r="K11" s="91">
        <v>0</v>
      </c>
      <c r="L11" s="91">
        <v>0</v>
      </c>
      <c r="M11" s="91">
        <v>5.7682619826973474</v>
      </c>
      <c r="N11" s="91">
        <v>5.3971010009627385</v>
      </c>
      <c r="O11" s="91">
        <v>5.6591085766634235</v>
      </c>
      <c r="P11" s="91">
        <v>5.1170313362957973</v>
      </c>
      <c r="Q11" s="91">
        <v>4.832336854308493</v>
      </c>
    </row>
    <row r="12" spans="1:17" x14ac:dyDescent="0.25">
      <c r="A12" s="92" t="s">
        <v>26</v>
      </c>
      <c r="B12" s="91">
        <v>9.8175833462020172</v>
      </c>
      <c r="C12" s="91">
        <v>9.7795480857362449</v>
      </c>
      <c r="D12" s="91">
        <v>9.6822655403541464</v>
      </c>
      <c r="E12" s="91">
        <v>10.19391196571531</v>
      </c>
      <c r="F12" s="91">
        <v>9.5355586779800223</v>
      </c>
      <c r="G12" s="91">
        <v>10.284139586630607</v>
      </c>
      <c r="H12" s="91">
        <v>9.8175045249319837</v>
      </c>
      <c r="I12" s="91">
        <v>10.780742788007583</v>
      </c>
      <c r="J12" s="91">
        <v>10.781508919418195</v>
      </c>
      <c r="K12" s="91">
        <v>8.5289961180619418</v>
      </c>
      <c r="L12" s="91">
        <v>9.927815664792913</v>
      </c>
      <c r="M12" s="91">
        <v>9.5991193006789128</v>
      </c>
      <c r="N12" s="91">
        <v>8.9814603673442708</v>
      </c>
      <c r="O12" s="91">
        <v>9.4174741934112447</v>
      </c>
      <c r="P12" s="91">
        <v>8.5153889351341192</v>
      </c>
      <c r="Q12" s="91">
        <v>8.0416212205194686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28.54326340934665</v>
      </c>
      <c r="C14" s="157">
        <v>28.432681159109105</v>
      </c>
      <c r="D14" s="157">
        <v>28.149845636348076</v>
      </c>
      <c r="E14" s="157">
        <v>29.637386732414654</v>
      </c>
      <c r="F14" s="157">
        <v>19.802368399562674</v>
      </c>
      <c r="G14" s="157">
        <v>21.356936456934054</v>
      </c>
      <c r="H14" s="157">
        <v>22.198992805355985</v>
      </c>
      <c r="I14" s="157">
        <v>22.388225747280313</v>
      </c>
      <c r="J14" s="157">
        <v>23.810680084185439</v>
      </c>
      <c r="K14" s="157">
        <v>24.796874569882327</v>
      </c>
      <c r="L14" s="157">
        <v>28.863748603595614</v>
      </c>
      <c r="M14" s="157">
        <v>19.934363902804197</v>
      </c>
      <c r="N14" s="157">
        <v>18.651679777392836</v>
      </c>
      <c r="O14" s="157">
        <v>19.557143914593247</v>
      </c>
      <c r="P14" s="157">
        <v>17.683795407654756</v>
      </c>
      <c r="Q14" s="157">
        <v>16.699928270191382</v>
      </c>
    </row>
    <row r="15" spans="1:17" x14ac:dyDescent="0.25">
      <c r="A15" s="232" t="s">
        <v>185</v>
      </c>
      <c r="B15" s="246">
        <v>5408.1622407795894</v>
      </c>
      <c r="C15" s="246">
        <v>5405.5637799999913</v>
      </c>
      <c r="D15" s="246">
        <v>5437.2725600000031</v>
      </c>
      <c r="E15" s="246">
        <v>4926.4924699999974</v>
      </c>
      <c r="F15" s="246">
        <v>4761.6912599999996</v>
      </c>
      <c r="G15" s="246">
        <v>5042.5162449332693</v>
      </c>
      <c r="H15" s="246">
        <v>5432.5260299999936</v>
      </c>
      <c r="I15" s="246">
        <v>5473.0532099999973</v>
      </c>
      <c r="J15" s="246">
        <v>5867.6299500000041</v>
      </c>
      <c r="K15" s="246">
        <v>5206.3106599999992</v>
      </c>
      <c r="L15" s="246">
        <v>5632.8969219625933</v>
      </c>
      <c r="M15" s="246">
        <v>5938.5992557520913</v>
      </c>
      <c r="N15" s="246">
        <v>4866.9652973640714</v>
      </c>
      <c r="O15" s="246">
        <v>3695.3386857814376</v>
      </c>
      <c r="P15" s="246">
        <v>4954.933673951281</v>
      </c>
      <c r="Q15" s="246">
        <v>4031.0198028136165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105.23509493616272</v>
      </c>
      <c r="C17" s="244">
        <v>503.69223</v>
      </c>
      <c r="D17" s="244">
        <v>367.7</v>
      </c>
      <c r="E17" s="244">
        <v>266</v>
      </c>
      <c r="F17" s="244">
        <v>0</v>
      </c>
      <c r="G17" s="244">
        <v>5.923378236361895</v>
      </c>
      <c r="H17" s="244">
        <v>203.34151999999997</v>
      </c>
      <c r="I17" s="244">
        <v>422.05084999999997</v>
      </c>
      <c r="J17" s="244">
        <v>487.10161999999997</v>
      </c>
      <c r="K17" s="244">
        <v>0</v>
      </c>
      <c r="L17" s="244">
        <v>0</v>
      </c>
      <c r="M17" s="244">
        <v>282.55399700221454</v>
      </c>
      <c r="N17" s="244">
        <v>282.55574154683779</v>
      </c>
      <c r="O17" s="244">
        <v>277.82449713276651</v>
      </c>
      <c r="P17" s="244">
        <v>262.46775580395479</v>
      </c>
      <c r="Q17" s="244">
        <v>294.39924943162453</v>
      </c>
    </row>
    <row r="18" spans="1:17" x14ac:dyDescent="0.25">
      <c r="A18" s="245" t="s">
        <v>30</v>
      </c>
      <c r="B18" s="244">
        <v>20.875123780263493</v>
      </c>
      <c r="C18" s="244">
        <v>35.199599999999919</v>
      </c>
      <c r="D18" s="244">
        <v>32.999870000000101</v>
      </c>
      <c r="E18" s="244">
        <v>38.500850000000355</v>
      </c>
      <c r="F18" s="244">
        <v>17.59978000000001</v>
      </c>
      <c r="G18" s="244">
        <v>3.2960713327693156</v>
      </c>
      <c r="H18" s="244">
        <v>15.399360000000343</v>
      </c>
      <c r="I18" s="244">
        <v>14.300209999999879</v>
      </c>
      <c r="J18" s="244">
        <v>0</v>
      </c>
      <c r="K18" s="244">
        <v>34.100050000000465</v>
      </c>
      <c r="L18" s="244">
        <v>8.7895341707849184</v>
      </c>
      <c r="M18" s="244">
        <v>7.6908624815532676</v>
      </c>
      <c r="N18" s="244">
        <v>93.388768040574632</v>
      </c>
      <c r="O18" s="244">
        <v>43.947872371320045</v>
      </c>
      <c r="P18" s="244">
        <v>46.145201952725984</v>
      </c>
      <c r="Q18" s="244">
        <v>62.62512155666127</v>
      </c>
    </row>
    <row r="19" spans="1:17" x14ac:dyDescent="0.25">
      <c r="A19" s="245" t="s">
        <v>68</v>
      </c>
      <c r="B19" s="244">
        <v>1053.0959174327945</v>
      </c>
      <c r="C19" s="244">
        <v>733.59162999999899</v>
      </c>
      <c r="D19" s="244">
        <v>1051.0968899999971</v>
      </c>
      <c r="E19" s="244">
        <v>670.49901999999929</v>
      </c>
      <c r="F19" s="244">
        <v>661.39166000000114</v>
      </c>
      <c r="G19" s="244">
        <v>662.39092074475775</v>
      </c>
      <c r="H19" s="244">
        <v>651.1906799999997</v>
      </c>
      <c r="I19" s="244">
        <v>661.40976999999839</v>
      </c>
      <c r="J19" s="244">
        <v>951.31316000000152</v>
      </c>
      <c r="K19" s="244">
        <v>861.80112000000008</v>
      </c>
      <c r="L19" s="244">
        <v>1181.3086156324243</v>
      </c>
      <c r="M19" s="244">
        <v>669.51047313654999</v>
      </c>
      <c r="N19" s="244">
        <v>524.00413794585256</v>
      </c>
      <c r="O19" s="244">
        <v>346.97277377089267</v>
      </c>
      <c r="P19" s="244">
        <v>312.36384834865748</v>
      </c>
      <c r="Q19" s="244">
        <v>183.14622666431023</v>
      </c>
    </row>
    <row r="20" spans="1:17" x14ac:dyDescent="0.25">
      <c r="A20" s="245" t="s">
        <v>29</v>
      </c>
      <c r="B20" s="244">
        <v>126.11057904732206</v>
      </c>
      <c r="C20" s="244">
        <v>95.498889999999847</v>
      </c>
      <c r="D20" s="244">
        <v>159.50143000000025</v>
      </c>
      <c r="E20" s="244">
        <v>115.59983000000011</v>
      </c>
      <c r="F20" s="244">
        <v>37.29952000000003</v>
      </c>
      <c r="G20" s="244">
        <v>140.4413029507482</v>
      </c>
      <c r="H20" s="244">
        <v>270.39638999999988</v>
      </c>
      <c r="I20" s="244">
        <v>193.00269000000026</v>
      </c>
      <c r="J20" s="244">
        <v>210.20215999999982</v>
      </c>
      <c r="K20" s="244">
        <v>256.0003499999998</v>
      </c>
      <c r="L20" s="244">
        <v>241.71218969652023</v>
      </c>
      <c r="M20" s="244">
        <v>279.92780986760295</v>
      </c>
      <c r="N20" s="244">
        <v>358.26895006929067</v>
      </c>
      <c r="O20" s="244">
        <v>349.67171906072349</v>
      </c>
      <c r="P20" s="244">
        <v>333.42979710395275</v>
      </c>
      <c r="Q20" s="244">
        <v>303.81088728785608</v>
      </c>
    </row>
    <row r="21" spans="1:17" x14ac:dyDescent="0.25">
      <c r="A21" s="245" t="s">
        <v>28</v>
      </c>
      <c r="B21" s="244">
        <v>465.89272691731458</v>
      </c>
      <c r="C21" s="244">
        <v>917.09169999999813</v>
      </c>
      <c r="D21" s="244">
        <v>471.37183000000368</v>
      </c>
      <c r="E21" s="244">
        <v>348.398740000001</v>
      </c>
      <c r="F21" s="244">
        <v>351.29803999999967</v>
      </c>
      <c r="G21" s="244">
        <v>379.3349036721911</v>
      </c>
      <c r="H21" s="244">
        <v>371.99893999999949</v>
      </c>
      <c r="I21" s="244">
        <v>343.48831000000018</v>
      </c>
      <c r="J21" s="244">
        <v>381.40191000000004</v>
      </c>
      <c r="K21" s="244">
        <v>405.30078999999796</v>
      </c>
      <c r="L21" s="244">
        <v>439.33338179218117</v>
      </c>
      <c r="M21" s="244">
        <v>1595.5174432875506</v>
      </c>
      <c r="N21" s="244">
        <v>760.9154594155857</v>
      </c>
      <c r="O21" s="244">
        <v>564.72850644122923</v>
      </c>
      <c r="P21" s="244">
        <v>1036.1627729186584</v>
      </c>
      <c r="Q21" s="244">
        <v>245.74835071784946</v>
      </c>
    </row>
    <row r="22" spans="1:17" x14ac:dyDescent="0.25">
      <c r="A22" s="245" t="s">
        <v>67</v>
      </c>
      <c r="B22" s="244">
        <v>2659.8829836466739</v>
      </c>
      <c r="C22" s="244">
        <v>2127.0921800000001</v>
      </c>
      <c r="D22" s="244">
        <v>2434.00324</v>
      </c>
      <c r="E22" s="244">
        <v>2557.8962499999998</v>
      </c>
      <c r="F22" s="244">
        <v>2707.2027400000002</v>
      </c>
      <c r="G22" s="244">
        <v>2858.5071507209627</v>
      </c>
      <c r="H22" s="244">
        <v>2974.1993499999999</v>
      </c>
      <c r="I22" s="244">
        <v>3069.7019400000004</v>
      </c>
      <c r="J22" s="244">
        <v>3142.3036200000001</v>
      </c>
      <c r="K22" s="244">
        <v>3082.4074799999999</v>
      </c>
      <c r="L22" s="244">
        <v>3195.8555168135572</v>
      </c>
      <c r="M22" s="244">
        <v>2676.6992976992938</v>
      </c>
      <c r="N22" s="244">
        <v>2477.0240935290626</v>
      </c>
      <c r="O22" s="244">
        <v>1662.5659166032463</v>
      </c>
      <c r="P22" s="244">
        <v>2454.9536638960512</v>
      </c>
      <c r="Q22" s="244">
        <v>2368.7763529392073</v>
      </c>
    </row>
    <row r="23" spans="1:17" x14ac:dyDescent="0.25">
      <c r="A23" s="245" t="s">
        <v>66</v>
      </c>
      <c r="B23" s="244">
        <v>977.0698150190583</v>
      </c>
      <c r="C23" s="244">
        <v>993.39754999999423</v>
      </c>
      <c r="D23" s="244">
        <v>920.59930000000168</v>
      </c>
      <c r="E23" s="244">
        <v>929.59777999999642</v>
      </c>
      <c r="F23" s="244">
        <v>986.89951999999903</v>
      </c>
      <c r="G23" s="244">
        <v>992.62251727547846</v>
      </c>
      <c r="H23" s="244">
        <v>945.99978999999439</v>
      </c>
      <c r="I23" s="244">
        <v>769.09943999999814</v>
      </c>
      <c r="J23" s="244">
        <v>695.30748000000312</v>
      </c>
      <c r="K23" s="244">
        <v>566.70087000000058</v>
      </c>
      <c r="L23" s="244">
        <v>565.89768385712523</v>
      </c>
      <c r="M23" s="244">
        <v>426.69937227732589</v>
      </c>
      <c r="N23" s="244">
        <v>370.80814681686752</v>
      </c>
      <c r="O23" s="244">
        <v>449.62740040125937</v>
      </c>
      <c r="P23" s="244">
        <v>509.41063392728029</v>
      </c>
      <c r="Q23" s="244">
        <v>572.51361421610795</v>
      </c>
    </row>
    <row r="24" spans="1:17" x14ac:dyDescent="0.25">
      <c r="A24" s="156" t="s">
        <v>184</v>
      </c>
      <c r="B24" s="206">
        <v>719.11346409177304</v>
      </c>
      <c r="C24" s="206">
        <v>729.32416478692301</v>
      </c>
      <c r="D24" s="206">
        <v>712.44294069331659</v>
      </c>
      <c r="E24" s="206">
        <v>726.60175517065295</v>
      </c>
      <c r="F24" s="206">
        <v>742.49697372176684</v>
      </c>
      <c r="G24" s="206">
        <v>802.21742228401479</v>
      </c>
      <c r="H24" s="206">
        <v>768.67892108558954</v>
      </c>
      <c r="I24" s="206">
        <v>834.17939045664991</v>
      </c>
      <c r="J24" s="206">
        <v>840.8703503694926</v>
      </c>
      <c r="K24" s="206">
        <v>679.53108655633662</v>
      </c>
      <c r="L24" s="206">
        <v>785.51071627165356</v>
      </c>
      <c r="M24" s="206">
        <v>761.02151115795209</v>
      </c>
      <c r="N24" s="206">
        <v>702.25706252558962</v>
      </c>
      <c r="O24" s="206">
        <v>828.67683499733027</v>
      </c>
      <c r="P24" s="206">
        <v>661.82587247107745</v>
      </c>
      <c r="Q24" s="206">
        <v>635.0801653282939</v>
      </c>
    </row>
    <row r="25" spans="1:17" x14ac:dyDescent="0.25">
      <c r="A25" s="88" t="s">
        <v>33</v>
      </c>
      <c r="B25" s="87">
        <v>2.8323995518265574</v>
      </c>
      <c r="C25" s="87">
        <v>2.848327778721373</v>
      </c>
      <c r="D25" s="87">
        <v>2.8759553307083903</v>
      </c>
      <c r="E25" s="87">
        <v>2.3506154487301654</v>
      </c>
      <c r="F25" s="87">
        <v>1.8085971056398933</v>
      </c>
      <c r="G25" s="87">
        <v>2.1093611620940829</v>
      </c>
      <c r="H25" s="87">
        <v>2.3871147664500487</v>
      </c>
      <c r="I25" s="87">
        <v>1.2156320772331783</v>
      </c>
      <c r="J25" s="87">
        <v>1.7746721254893176</v>
      </c>
      <c r="K25" s="87">
        <v>1.0427235581069387</v>
      </c>
      <c r="L25" s="87">
        <v>1.3958201319291013</v>
      </c>
      <c r="M25" s="87">
        <v>1.4228415250211575</v>
      </c>
      <c r="N25" s="87">
        <v>0.57277785767455225</v>
      </c>
      <c r="O25" s="87">
        <v>0.19438918011624098</v>
      </c>
      <c r="P25" s="87">
        <v>0.55826102924340237</v>
      </c>
      <c r="Q25" s="87">
        <v>0.30172018137805467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61.65880728862664</v>
      </c>
      <c r="F26" s="87">
        <v>0</v>
      </c>
      <c r="G26" s="87">
        <v>0</v>
      </c>
      <c r="H26" s="87">
        <v>0</v>
      </c>
      <c r="I26" s="87">
        <v>149.67568949663291</v>
      </c>
      <c r="J26" s="87">
        <v>111.27146847124267</v>
      </c>
      <c r="K26" s="87">
        <v>0</v>
      </c>
      <c r="L26" s="87">
        <v>0</v>
      </c>
      <c r="M26" s="87">
        <v>10.981244230740431</v>
      </c>
      <c r="N26" s="87">
        <v>0</v>
      </c>
      <c r="O26" s="87">
        <v>0.61798010096215261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0.13155334520223141</v>
      </c>
      <c r="G28" s="87">
        <v>0.86923647235670887</v>
      </c>
      <c r="H28" s="87">
        <v>0.86850453408356354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7.2408073378322912</v>
      </c>
    </row>
    <row r="29" spans="1:17" x14ac:dyDescent="0.25">
      <c r="A29" s="88" t="s">
        <v>29</v>
      </c>
      <c r="B29" s="87">
        <v>265.56230158226714</v>
      </c>
      <c r="C29" s="87">
        <v>187.98178545568931</v>
      </c>
      <c r="D29" s="87">
        <v>164.48687127745478</v>
      </c>
      <c r="E29" s="87">
        <v>237.1544595881567</v>
      </c>
      <c r="F29" s="87">
        <v>71.396106885606585</v>
      </c>
      <c r="G29" s="87">
        <v>64.86650529456378</v>
      </c>
      <c r="H29" s="87">
        <v>50.501604480707073</v>
      </c>
      <c r="I29" s="87">
        <v>0</v>
      </c>
      <c r="J29" s="87">
        <v>50.893464818311003</v>
      </c>
      <c r="K29" s="87">
        <v>15.329218241055434</v>
      </c>
      <c r="L29" s="87">
        <v>20.558633212977707</v>
      </c>
      <c r="M29" s="87">
        <v>88.059699737514705</v>
      </c>
      <c r="N29" s="87">
        <v>0</v>
      </c>
      <c r="O29" s="87">
        <v>0</v>
      </c>
      <c r="P29" s="87">
        <v>0</v>
      </c>
      <c r="Q29" s="87">
        <v>65.634902704857453</v>
      </c>
    </row>
    <row r="30" spans="1:17" x14ac:dyDescent="0.25">
      <c r="A30" s="88" t="s">
        <v>28</v>
      </c>
      <c r="B30" s="87">
        <v>1.608532794087733</v>
      </c>
      <c r="C30" s="87">
        <v>1.5990831059395898</v>
      </c>
      <c r="D30" s="87">
        <v>88.208358245037303</v>
      </c>
      <c r="E30" s="87">
        <v>144.1622476902765</v>
      </c>
      <c r="F30" s="87">
        <v>123.86693731409831</v>
      </c>
      <c r="G30" s="87">
        <v>128.17977542965681</v>
      </c>
      <c r="H30" s="87">
        <v>113.47746168046888</v>
      </c>
      <c r="I30" s="87">
        <v>162.23041816242778</v>
      </c>
      <c r="J30" s="87">
        <v>98.554712658420499</v>
      </c>
      <c r="K30" s="87">
        <v>98.29527626240349</v>
      </c>
      <c r="L30" s="87">
        <v>70.866619602510298</v>
      </c>
      <c r="M30" s="87">
        <v>2.9279656516923263</v>
      </c>
      <c r="N30" s="87">
        <v>223.2469130674744</v>
      </c>
      <c r="O30" s="87">
        <v>145.39073486909643</v>
      </c>
      <c r="P30" s="87">
        <v>147.12846196552618</v>
      </c>
      <c r="Q30" s="87">
        <v>1.8848267153977381</v>
      </c>
    </row>
    <row r="31" spans="1:17" x14ac:dyDescent="0.25">
      <c r="A31" s="88" t="s">
        <v>26</v>
      </c>
      <c r="B31" s="87">
        <v>447.00176542301534</v>
      </c>
      <c r="C31" s="87">
        <v>534.48939810625268</v>
      </c>
      <c r="D31" s="87">
        <v>456.87175584011607</v>
      </c>
      <c r="E31" s="87">
        <v>281.27562515486295</v>
      </c>
      <c r="F31" s="87">
        <v>7.958109620829898</v>
      </c>
      <c r="G31" s="87">
        <v>51.463258076938224</v>
      </c>
      <c r="H31" s="87">
        <v>80.401203443238813</v>
      </c>
      <c r="I31" s="87">
        <v>0</v>
      </c>
      <c r="J31" s="87">
        <v>0</v>
      </c>
      <c r="K31" s="87">
        <v>0</v>
      </c>
      <c r="L31" s="87">
        <v>90.22392982751559</v>
      </c>
      <c r="M31" s="87">
        <v>0</v>
      </c>
      <c r="N31" s="87">
        <v>0</v>
      </c>
      <c r="O31" s="87">
        <v>0</v>
      </c>
      <c r="P31" s="87">
        <v>0</v>
      </c>
      <c r="Q31" s="87">
        <v>65.128151008345625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2.1084647405761747</v>
      </c>
      <c r="C33" s="87">
        <v>2.4055703403201028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2.5988166049875052</v>
      </c>
      <c r="K33" s="87">
        <v>1.9390553830555024</v>
      </c>
      <c r="L33" s="87">
        <v>35.634204015441384</v>
      </c>
      <c r="M33" s="87">
        <v>36.590772858484137</v>
      </c>
      <c r="N33" s="87">
        <v>30.285796287507122</v>
      </c>
      <c r="O33" s="87">
        <v>33.183617641931029</v>
      </c>
      <c r="P33" s="87">
        <v>35.645550700002616</v>
      </c>
      <c r="Q33" s="87">
        <v>34.355896759287219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537.3356694503899</v>
      </c>
      <c r="G34" s="87">
        <v>554.7292858484052</v>
      </c>
      <c r="H34" s="87">
        <v>521.04303218064115</v>
      </c>
      <c r="I34" s="87">
        <v>521.05765072035604</v>
      </c>
      <c r="J34" s="87">
        <v>575.77721569104165</v>
      </c>
      <c r="K34" s="87">
        <v>562.92481311171525</v>
      </c>
      <c r="L34" s="87">
        <v>566.83150948127945</v>
      </c>
      <c r="M34" s="87">
        <v>621.0389871544993</v>
      </c>
      <c r="N34" s="87">
        <v>448.15157531293352</v>
      </c>
      <c r="O34" s="87">
        <v>649.29011320522443</v>
      </c>
      <c r="P34" s="87">
        <v>478.49359877630519</v>
      </c>
      <c r="Q34" s="87">
        <v>460.53386062119557</v>
      </c>
    </row>
    <row r="35" spans="1:17" x14ac:dyDescent="0.25">
      <c r="A35" s="156" t="s">
        <v>181</v>
      </c>
      <c r="B35" s="204">
        <v>151.29130057954978</v>
      </c>
      <c r="C35" s="204">
        <v>150.5970434519856</v>
      </c>
      <c r="D35" s="204">
        <v>148.12391984917511</v>
      </c>
      <c r="E35" s="204">
        <v>153.30729914978335</v>
      </c>
      <c r="F35" s="204">
        <v>143.78040793089835</v>
      </c>
      <c r="G35" s="204">
        <v>155.70608334301264</v>
      </c>
      <c r="H35" s="204">
        <v>149.55361477652082</v>
      </c>
      <c r="I35" s="204">
        <v>158.97709652235514</v>
      </c>
      <c r="J35" s="204">
        <v>165.88061717968867</v>
      </c>
      <c r="K35" s="204">
        <v>127.14540723754702</v>
      </c>
      <c r="L35" s="204">
        <v>152.52660028183899</v>
      </c>
      <c r="M35" s="204">
        <v>144.80230249470145</v>
      </c>
      <c r="N35" s="204">
        <v>124.06662590075921</v>
      </c>
      <c r="O35" s="204">
        <v>85.851120094057265</v>
      </c>
      <c r="P35" s="204">
        <v>131.1470296406776</v>
      </c>
      <c r="Q35" s="204">
        <v>127.02208623872261</v>
      </c>
    </row>
    <row r="36" spans="1:17" x14ac:dyDescent="0.25">
      <c r="A36" s="152" t="s">
        <v>190</v>
      </c>
      <c r="B36" s="151">
        <v>117.00182375920649</v>
      </c>
      <c r="C36" s="151">
        <v>115.16366256162189</v>
      </c>
      <c r="D36" s="151">
        <v>118.44354870533442</v>
      </c>
      <c r="E36" s="151">
        <v>136.58878283230476</v>
      </c>
      <c r="F36" s="151">
        <v>126.48612293441759</v>
      </c>
      <c r="G36" s="151">
        <v>133.4867569608729</v>
      </c>
      <c r="H36" s="151">
        <v>123.6868782335647</v>
      </c>
      <c r="I36" s="151">
        <v>148.7701023403763</v>
      </c>
      <c r="J36" s="151">
        <v>125.93609376603696</v>
      </c>
      <c r="K36" s="151">
        <v>116.87696465299466</v>
      </c>
      <c r="L36" s="151">
        <v>120.6633306405475</v>
      </c>
      <c r="M36" s="151">
        <v>111.88420507326957</v>
      </c>
      <c r="N36" s="151">
        <v>100.64607439118052</v>
      </c>
      <c r="O36" s="151">
        <v>67.782544626790298</v>
      </c>
      <c r="P36" s="151">
        <v>98.162167637456719</v>
      </c>
      <c r="Q36" s="151">
        <v>79.654640208016758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0.19732243317489273</v>
      </c>
      <c r="J37" s="83">
        <v>8.2859991720536819E-2</v>
      </c>
      <c r="K37" s="83">
        <v>4.837431180585762E-2</v>
      </c>
      <c r="L37" s="83">
        <v>0</v>
      </c>
      <c r="M37" s="83">
        <v>0</v>
      </c>
      <c r="N37" s="83">
        <v>0.14813085168545687</v>
      </c>
      <c r="O37" s="83">
        <v>5.4100196345603521E-2</v>
      </c>
      <c r="P37" s="83">
        <v>7.5422602064828415E-3</v>
      </c>
      <c r="Q37" s="83">
        <v>0</v>
      </c>
    </row>
    <row r="38" spans="1:17" x14ac:dyDescent="0.25">
      <c r="A38" s="154" t="s">
        <v>30</v>
      </c>
      <c r="B38" s="208">
        <v>0.99325363574573</v>
      </c>
      <c r="C38" s="208">
        <v>5.2907882864402414</v>
      </c>
      <c r="D38" s="208">
        <v>4.3323101757236442</v>
      </c>
      <c r="E38" s="208">
        <v>2.3730348363759117</v>
      </c>
      <c r="F38" s="208">
        <v>1.0238484876967553</v>
      </c>
      <c r="G38" s="208">
        <v>1.8479193022542699</v>
      </c>
      <c r="H38" s="208">
        <v>2.1853563257691282</v>
      </c>
      <c r="I38" s="208">
        <v>2.0974272991113541</v>
      </c>
      <c r="J38" s="208">
        <v>1.8840726577626672</v>
      </c>
      <c r="K38" s="208">
        <v>1.2975118064048166</v>
      </c>
      <c r="L38" s="208">
        <v>0</v>
      </c>
      <c r="M38" s="208">
        <v>2.9986401924514068</v>
      </c>
      <c r="N38" s="208">
        <v>1.6753236275240715</v>
      </c>
      <c r="O38" s="208">
        <v>0.35881847434385705</v>
      </c>
      <c r="P38" s="208">
        <v>0.21352684469504379</v>
      </c>
      <c r="Q38" s="208">
        <v>0.58456758181630408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0.56530022520059064</v>
      </c>
      <c r="G39" s="208">
        <v>0.53389141178284127</v>
      </c>
      <c r="H39" s="208">
        <v>1.0181415077535073E-16</v>
      </c>
      <c r="I39" s="208">
        <v>0.26109336521968424</v>
      </c>
      <c r="J39" s="208">
        <v>0</v>
      </c>
      <c r="K39" s="208">
        <v>0</v>
      </c>
      <c r="L39" s="208">
        <v>0</v>
      </c>
      <c r="M39" s="208">
        <v>34.23109932432375</v>
      </c>
      <c r="N39" s="208">
        <v>12.519264601476403</v>
      </c>
      <c r="O39" s="208">
        <v>4.2645602362576138</v>
      </c>
      <c r="P39" s="208">
        <v>8.7222790064908757</v>
      </c>
      <c r="Q39" s="208">
        <v>8.0773815940957903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10.36434324602649</v>
      </c>
      <c r="J40" s="208">
        <v>3.8828129787590706</v>
      </c>
      <c r="K40" s="208">
        <v>2.7660777202148101</v>
      </c>
      <c r="L40" s="208">
        <v>0</v>
      </c>
      <c r="M40" s="208">
        <v>0</v>
      </c>
      <c r="N40" s="208">
        <v>3.4939787710991057</v>
      </c>
      <c r="O40" s="208">
        <v>3.6033286594313498</v>
      </c>
      <c r="P40" s="208">
        <v>0.23096789803681017</v>
      </c>
      <c r="Q40" s="208">
        <v>0</v>
      </c>
    </row>
    <row r="41" spans="1:17" x14ac:dyDescent="0.25">
      <c r="A41" s="154" t="s">
        <v>26</v>
      </c>
      <c r="B41" s="208">
        <v>116.00857012346076</v>
      </c>
      <c r="C41" s="208">
        <v>109.87287427518164</v>
      </c>
      <c r="D41" s="208">
        <v>114.11123852961077</v>
      </c>
      <c r="E41" s="208">
        <v>134.21574799592884</v>
      </c>
      <c r="F41" s="208">
        <v>124.89697422152025</v>
      </c>
      <c r="G41" s="208">
        <v>131.10494624683579</v>
      </c>
      <c r="H41" s="208">
        <v>121.50152190779556</v>
      </c>
      <c r="I41" s="208">
        <v>135.84991599684386</v>
      </c>
      <c r="J41" s="208">
        <v>120.08634813779469</v>
      </c>
      <c r="K41" s="208">
        <v>112.76500081456918</v>
      </c>
      <c r="L41" s="208">
        <v>120.6633306405475</v>
      </c>
      <c r="M41" s="208">
        <v>74.654465556494415</v>
      </c>
      <c r="N41" s="208">
        <v>82.809376539395487</v>
      </c>
      <c r="O41" s="208">
        <v>59.501737060411877</v>
      </c>
      <c r="P41" s="208">
        <v>88.987851628027499</v>
      </c>
      <c r="Q41" s="208">
        <v>70.992691032104659</v>
      </c>
    </row>
    <row r="42" spans="1:17" x14ac:dyDescent="0.25">
      <c r="A42" s="152" t="s">
        <v>189</v>
      </c>
      <c r="B42" s="151">
        <v>34.28947682034331</v>
      </c>
      <c r="C42" s="151">
        <v>35.433380890363708</v>
      </c>
      <c r="D42" s="151">
        <v>29.680371143840681</v>
      </c>
      <c r="E42" s="151">
        <v>16.718516317478596</v>
      </c>
      <c r="F42" s="151">
        <v>17.294284996480751</v>
      </c>
      <c r="G42" s="151">
        <v>22.219326382139744</v>
      </c>
      <c r="H42" s="151">
        <v>25.866736542956133</v>
      </c>
      <c r="I42" s="151">
        <v>10.206994181978834</v>
      </c>
      <c r="J42" s="151">
        <v>39.944523413651723</v>
      </c>
      <c r="K42" s="151">
        <v>10.268442584552366</v>
      </c>
      <c r="L42" s="151">
        <v>31.863269641291506</v>
      </c>
      <c r="M42" s="151">
        <v>32.918097421431874</v>
      </c>
      <c r="N42" s="151">
        <v>23.420551509578686</v>
      </c>
      <c r="O42" s="151">
        <v>18.068575467266964</v>
      </c>
      <c r="P42" s="151">
        <v>32.984862003220883</v>
      </c>
      <c r="Q42" s="151">
        <v>47.367446030705857</v>
      </c>
    </row>
    <row r="43" spans="1:17" x14ac:dyDescent="0.25">
      <c r="A43" s="156" t="s">
        <v>180</v>
      </c>
      <c r="B43" s="155">
        <v>79.452864674070725</v>
      </c>
      <c r="C43" s="155">
        <v>79.909559772600261</v>
      </c>
      <c r="D43" s="155">
        <v>78.343700760071073</v>
      </c>
      <c r="E43" s="155">
        <v>79.566198209041573</v>
      </c>
      <c r="F43" s="155">
        <v>77.652602285953932</v>
      </c>
      <c r="G43" s="155">
        <v>84.350515791363989</v>
      </c>
      <c r="H43" s="155">
        <v>81.300476581193209</v>
      </c>
      <c r="I43" s="155">
        <v>86.236298828608568</v>
      </c>
      <c r="J43" s="155">
        <v>91.296944355683962</v>
      </c>
      <c r="K43" s="155">
        <v>68.595244634422343</v>
      </c>
      <c r="L43" s="155">
        <v>83.239131087754359</v>
      </c>
      <c r="M43" s="155">
        <v>80.840162433664702</v>
      </c>
      <c r="N43" s="155">
        <v>74.78085631660889</v>
      </c>
      <c r="O43" s="155">
        <v>78.994947490732145</v>
      </c>
      <c r="P43" s="155">
        <v>72.394479495777176</v>
      </c>
      <c r="Q43" s="155">
        <v>71.149359372760884</v>
      </c>
    </row>
    <row r="44" spans="1:17" x14ac:dyDescent="0.25">
      <c r="A44" s="152" t="s">
        <v>193</v>
      </c>
      <c r="B44" s="151">
        <v>43.228621827535925</v>
      </c>
      <c r="C44" s="151">
        <v>42.681416226913754</v>
      </c>
      <c r="D44" s="151">
        <v>43.863062947798277</v>
      </c>
      <c r="E44" s="151">
        <v>50.502529695971255</v>
      </c>
      <c r="F44" s="151">
        <v>46.748547966246548</v>
      </c>
      <c r="G44" s="151">
        <v>49.35749931651862</v>
      </c>
      <c r="H44" s="151">
        <v>45.733276977318084</v>
      </c>
      <c r="I44" s="151">
        <v>55.632695136438819</v>
      </c>
      <c r="J44" s="151">
        <v>46.792354301268325</v>
      </c>
      <c r="K44" s="151">
        <v>43.360487303064183</v>
      </c>
      <c r="L44" s="151">
        <v>44.550102938827266</v>
      </c>
      <c r="M44" s="151">
        <v>42.447622089196955</v>
      </c>
      <c r="N44" s="151">
        <v>41.273643654396771</v>
      </c>
      <c r="O44" s="151">
        <v>42.296122096775036</v>
      </c>
      <c r="P44" s="151">
        <v>36.530139738359232</v>
      </c>
      <c r="Q44" s="151">
        <v>29.674255653926743</v>
      </c>
    </row>
    <row r="45" spans="1:17" x14ac:dyDescent="0.25">
      <c r="A45" s="152" t="s">
        <v>187</v>
      </c>
      <c r="B45" s="151">
        <v>20.165894240818073</v>
      </c>
      <c r="C45" s="151">
        <v>20.634085094522749</v>
      </c>
      <c r="D45" s="151">
        <v>20.580812245611462</v>
      </c>
      <c r="E45" s="151">
        <v>21.234101307858381</v>
      </c>
      <c r="F45" s="151">
        <v>22.804844792096869</v>
      </c>
      <c r="G45" s="151">
        <v>24.587325810678919</v>
      </c>
      <c r="H45" s="151">
        <v>23.453364362954048</v>
      </c>
      <c r="I45" s="151">
        <v>25.823493699546724</v>
      </c>
      <c r="J45" s="151">
        <v>25.797886384761604</v>
      </c>
      <c r="K45" s="151">
        <v>20.425870000575081</v>
      </c>
      <c r="L45" s="151">
        <v>23.76691387174909</v>
      </c>
      <c r="M45" s="151">
        <v>22.97643217227531</v>
      </c>
      <c r="N45" s="151">
        <v>21.535236101862704</v>
      </c>
      <c r="O45" s="151">
        <v>22.600670714110816</v>
      </c>
      <c r="P45" s="151">
        <v>20.416964589391764</v>
      </c>
      <c r="Q45" s="151">
        <v>19.292118399201833</v>
      </c>
    </row>
    <row r="46" spans="1:17" x14ac:dyDescent="0.25">
      <c r="A46" s="150" t="s">
        <v>33</v>
      </c>
      <c r="B46" s="87">
        <v>7.9428174637243831E-2</v>
      </c>
      <c r="C46" s="87">
        <v>8.0585068479666511E-2</v>
      </c>
      <c r="D46" s="87">
        <v>8.3079631093648576E-2</v>
      </c>
      <c r="E46" s="87">
        <v>6.8694035238643814E-2</v>
      </c>
      <c r="F46" s="87">
        <v>5.5548746655240677E-2</v>
      </c>
      <c r="G46" s="87">
        <v>6.465024157308541E-2</v>
      </c>
      <c r="H46" s="87">
        <v>7.283388532974655E-2</v>
      </c>
      <c r="I46" s="87">
        <v>3.7632034124234659E-2</v>
      </c>
      <c r="J46" s="87">
        <v>5.4446907116488585E-2</v>
      </c>
      <c r="K46" s="87">
        <v>3.1342989696562906E-2</v>
      </c>
      <c r="L46" s="87">
        <v>4.2232825305644539E-2</v>
      </c>
      <c r="M46" s="87">
        <v>4.2957815662532761E-2</v>
      </c>
      <c r="N46" s="87">
        <v>1.7564659805028415E-2</v>
      </c>
      <c r="O46" s="87">
        <v>5.301615376043789E-3</v>
      </c>
      <c r="P46" s="87">
        <v>1.7222046069524266E-2</v>
      </c>
      <c r="Q46" s="87">
        <v>9.1654908787225375E-3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1.8019077867227438</v>
      </c>
      <c r="F47" s="87">
        <v>0</v>
      </c>
      <c r="G47" s="87">
        <v>0</v>
      </c>
      <c r="H47" s="87">
        <v>0</v>
      </c>
      <c r="I47" s="87">
        <v>4.6334748483485555</v>
      </c>
      <c r="J47" s="87">
        <v>3.4138065401227777</v>
      </c>
      <c r="K47" s="87">
        <v>0</v>
      </c>
      <c r="L47" s="87">
        <v>0</v>
      </c>
      <c r="M47" s="87">
        <v>0.33154097425037143</v>
      </c>
      <c r="N47" s="87">
        <v>0</v>
      </c>
      <c r="O47" s="87">
        <v>1.6854296125899948E-2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4.0404927230615617E-3</v>
      </c>
      <c r="G49" s="87">
        <v>2.6641406380218169E-2</v>
      </c>
      <c r="H49" s="87">
        <v>2.6499169848409831E-2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0.21995729058088198</v>
      </c>
    </row>
    <row r="50" spans="1:17" x14ac:dyDescent="0.25">
      <c r="A50" s="150" t="s">
        <v>29</v>
      </c>
      <c r="B50" s="87">
        <v>7.4470880542055511</v>
      </c>
      <c r="C50" s="87">
        <v>5.3183924852486086</v>
      </c>
      <c r="D50" s="87">
        <v>4.7516414596444463</v>
      </c>
      <c r="E50" s="87">
        <v>6.9305665513051622</v>
      </c>
      <c r="F50" s="87">
        <v>2.192840097549464</v>
      </c>
      <c r="G50" s="87">
        <v>1.9881067844883091</v>
      </c>
      <c r="H50" s="87">
        <v>1.5408677125256176</v>
      </c>
      <c r="I50" s="87">
        <v>0</v>
      </c>
      <c r="J50" s="87">
        <v>1.5614105343739695</v>
      </c>
      <c r="K50" s="87">
        <v>0.46077747611077413</v>
      </c>
      <c r="L50" s="87">
        <v>0.62203513557763301</v>
      </c>
      <c r="M50" s="87">
        <v>2.6586603512052278</v>
      </c>
      <c r="N50" s="87">
        <v>0</v>
      </c>
      <c r="O50" s="87">
        <v>0</v>
      </c>
      <c r="P50" s="87">
        <v>0</v>
      </c>
      <c r="Q50" s="87">
        <v>1.9938212264079169</v>
      </c>
    </row>
    <row r="51" spans="1:17" x14ac:dyDescent="0.25">
      <c r="A51" s="150" t="s">
        <v>28</v>
      </c>
      <c r="B51" s="87">
        <v>4.5107627416528517E-2</v>
      </c>
      <c r="C51" s="87">
        <v>4.5241359705681772E-2</v>
      </c>
      <c r="D51" s="87">
        <v>2.5481334094883152</v>
      </c>
      <c r="E51" s="87">
        <v>4.2129760222020707</v>
      </c>
      <c r="F51" s="87">
        <v>3.8044145367505848</v>
      </c>
      <c r="G51" s="87">
        <v>3.9286081469729481</v>
      </c>
      <c r="H51" s="87">
        <v>3.4623406246349475</v>
      </c>
      <c r="I51" s="87">
        <v>5.0221286083307746</v>
      </c>
      <c r="J51" s="87">
        <v>3.0236567132228487</v>
      </c>
      <c r="K51" s="87">
        <v>2.9546352982631561</v>
      </c>
      <c r="L51" s="87">
        <v>2.1441856992978217</v>
      </c>
      <c r="M51" s="87">
        <v>8.8399872030552551E-2</v>
      </c>
      <c r="N51" s="87">
        <v>6.8460329393197128</v>
      </c>
      <c r="O51" s="87">
        <v>3.9652708811024411</v>
      </c>
      <c r="P51" s="87">
        <v>4.5388322261050575</v>
      </c>
      <c r="Q51" s="87">
        <v>5.7256236520368819E-2</v>
      </c>
    </row>
    <row r="52" spans="1:17" x14ac:dyDescent="0.25">
      <c r="A52" s="150" t="s">
        <v>26</v>
      </c>
      <c r="B52" s="87">
        <v>12.535143307828719</v>
      </c>
      <c r="C52" s="87">
        <v>15.121807633875392</v>
      </c>
      <c r="D52" s="87">
        <v>13.197957745385054</v>
      </c>
      <c r="E52" s="87">
        <v>8.2199569123897618</v>
      </c>
      <c r="F52" s="87">
        <v>0.24442315748686916</v>
      </c>
      <c r="G52" s="87">
        <v>1.5773079198581073</v>
      </c>
      <c r="H52" s="87">
        <v>2.4531422260300531</v>
      </c>
      <c r="I52" s="87">
        <v>0</v>
      </c>
      <c r="J52" s="87">
        <v>0</v>
      </c>
      <c r="K52" s="87">
        <v>0</v>
      </c>
      <c r="L52" s="87">
        <v>2.7298728393664788</v>
      </c>
      <c r="M52" s="87">
        <v>0</v>
      </c>
      <c r="N52" s="87">
        <v>0</v>
      </c>
      <c r="O52" s="87">
        <v>0</v>
      </c>
      <c r="P52" s="87">
        <v>0</v>
      </c>
      <c r="Q52" s="87">
        <v>1.9784274001449802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5.9127076730031369E-2</v>
      </c>
      <c r="C54" s="87">
        <v>6.8058547213400544E-2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7.9731644100472288E-2</v>
      </c>
      <c r="K54" s="87">
        <v>5.8285623662815755E-2</v>
      </c>
      <c r="L54" s="87">
        <v>1.0781712332877262</v>
      </c>
      <c r="M54" s="87">
        <v>1.1047327813833618</v>
      </c>
      <c r="N54" s="87">
        <v>0.9287365103011922</v>
      </c>
      <c r="O54" s="87">
        <v>0.90502350705948942</v>
      </c>
      <c r="P54" s="87">
        <v>1.0996456570880397</v>
      </c>
      <c r="Q54" s="87">
        <v>1.0436446675173698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16.503577760931648</v>
      </c>
      <c r="G55" s="87">
        <v>17.00201131140625</v>
      </c>
      <c r="H55" s="87">
        <v>15.897680744585273</v>
      </c>
      <c r="I55" s="87">
        <v>16.130258208743157</v>
      </c>
      <c r="J55" s="87">
        <v>17.664834045825046</v>
      </c>
      <c r="K55" s="87">
        <v>16.920828612841774</v>
      </c>
      <c r="L55" s="87">
        <v>17.150416138913783</v>
      </c>
      <c r="M55" s="87">
        <v>18.750140377743264</v>
      </c>
      <c r="N55" s="87">
        <v>13.742901992436771</v>
      </c>
      <c r="O55" s="87">
        <v>17.708220414446942</v>
      </c>
      <c r="P55" s="87">
        <v>14.761264660129143</v>
      </c>
      <c r="Q55" s="87">
        <v>13.989846087151591</v>
      </c>
    </row>
    <row r="56" spans="1:17" x14ac:dyDescent="0.25">
      <c r="A56" s="152" t="s">
        <v>186</v>
      </c>
      <c r="B56" s="151">
        <v>16.058348605716724</v>
      </c>
      <c r="C56" s="151">
        <v>16.594058451163768</v>
      </c>
      <c r="D56" s="151">
        <v>13.899825566661329</v>
      </c>
      <c r="E56" s="151">
        <v>7.8295672052119345</v>
      </c>
      <c r="F56" s="151">
        <v>8.0992095276105154</v>
      </c>
      <c r="G56" s="151">
        <v>10.405690664166455</v>
      </c>
      <c r="H56" s="151">
        <v>12.11383524092108</v>
      </c>
      <c r="I56" s="151">
        <v>4.7801099926230197</v>
      </c>
      <c r="J56" s="151">
        <v>18.70670366965404</v>
      </c>
      <c r="K56" s="151">
        <v>4.8088873307830733</v>
      </c>
      <c r="L56" s="151">
        <v>14.922114277178016</v>
      </c>
      <c r="M56" s="151">
        <v>15.416108172192443</v>
      </c>
      <c r="N56" s="151">
        <v>11.971976560349422</v>
      </c>
      <c r="O56" s="151">
        <v>14.09815467984629</v>
      </c>
      <c r="P56" s="151">
        <v>15.447375168026177</v>
      </c>
      <c r="Q56" s="151">
        <v>22.182985319632305</v>
      </c>
    </row>
    <row r="57" spans="1:17" x14ac:dyDescent="0.25">
      <c r="A57" s="243" t="s">
        <v>179</v>
      </c>
      <c r="B57" s="242">
        <v>61.744009909864261</v>
      </c>
      <c r="C57" s="242">
        <v>61.504801398328539</v>
      </c>
      <c r="D57" s="242">
        <v>60.892979299720857</v>
      </c>
      <c r="E57" s="242">
        <v>64.110787679220635</v>
      </c>
      <c r="F57" s="242">
        <v>59.970321488236408</v>
      </c>
      <c r="G57" s="242">
        <v>64.678240475238184</v>
      </c>
      <c r="H57" s="242">
        <v>61.743514193035914</v>
      </c>
      <c r="I57" s="242">
        <v>67.801440137093067</v>
      </c>
      <c r="J57" s="242">
        <v>67.806258433382581</v>
      </c>
      <c r="K57" s="242">
        <v>53.639923621176479</v>
      </c>
      <c r="L57" s="242">
        <v>62.437274752285646</v>
      </c>
      <c r="M57" s="242">
        <v>60.370062196250437</v>
      </c>
      <c r="N57" s="242">
        <v>56.485527891228848</v>
      </c>
      <c r="O57" s="242">
        <v>59.22767339162143</v>
      </c>
      <c r="P57" s="242">
        <v>53.554346345393455</v>
      </c>
      <c r="Q57" s="242">
        <v>50.574761916659547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1177.0899525889606</v>
      </c>
      <c r="C60" s="96">
        <v>1097.6650062689471</v>
      </c>
      <c r="D60" s="96">
        <v>1088.2241643048453</v>
      </c>
      <c r="E60" s="96">
        <v>1222.8716084940895</v>
      </c>
      <c r="F60" s="96">
        <v>1217.1893894196105</v>
      </c>
      <c r="G60" s="96">
        <v>1112.6282165751916</v>
      </c>
      <c r="H60" s="96">
        <v>1079.0953083737647</v>
      </c>
      <c r="I60" s="96">
        <v>1158.3512424045211</v>
      </c>
      <c r="J60" s="96">
        <v>815.92467818150669</v>
      </c>
      <c r="K60" s="96">
        <v>955.15020253675027</v>
      </c>
      <c r="L60" s="96">
        <v>809.50520954177352</v>
      </c>
      <c r="M60" s="96">
        <v>790.10796327276967</v>
      </c>
      <c r="N60" s="96">
        <v>867.80202955619791</v>
      </c>
      <c r="O60" s="96">
        <v>834.867633332879</v>
      </c>
      <c r="P60" s="96">
        <v>750.46681957872295</v>
      </c>
      <c r="Q60" s="96">
        <v>640.86687945243284</v>
      </c>
    </row>
    <row r="61" spans="1:17" x14ac:dyDescent="0.25">
      <c r="A61" s="132" t="s">
        <v>83</v>
      </c>
      <c r="B61" s="160">
        <v>9.8891856837993135</v>
      </c>
      <c r="C61" s="160">
        <v>9.2223752689489338</v>
      </c>
      <c r="D61" s="160">
        <v>9.1833713244925619</v>
      </c>
      <c r="E61" s="160">
        <v>10.437921591812675</v>
      </c>
      <c r="F61" s="160">
        <v>10.381726609083007</v>
      </c>
      <c r="G61" s="160">
        <v>9.4621495293979621</v>
      </c>
      <c r="H61" s="160">
        <v>9.1349744833398745</v>
      </c>
      <c r="I61" s="160">
        <v>10.080120678098773</v>
      </c>
      <c r="J61" s="160">
        <v>6.9121308820306879</v>
      </c>
      <c r="K61" s="160">
        <v>8.2414374409390216</v>
      </c>
      <c r="L61" s="160">
        <v>6.7936439784630975</v>
      </c>
      <c r="M61" s="160">
        <v>6.7253303288502844</v>
      </c>
      <c r="N61" s="160">
        <v>7.3521732238593129</v>
      </c>
      <c r="O61" s="160">
        <v>7.0427396637834887</v>
      </c>
      <c r="P61" s="160">
        <v>6.3166866674061692</v>
      </c>
      <c r="Q61" s="160">
        <v>5.2936454102976445</v>
      </c>
    </row>
    <row r="62" spans="1:17" x14ac:dyDescent="0.25">
      <c r="A62" s="76" t="s">
        <v>82</v>
      </c>
      <c r="B62" s="159">
        <v>14.438702241210805</v>
      </c>
      <c r="C62" s="159">
        <v>13.46512591862891</v>
      </c>
      <c r="D62" s="159">
        <v>13.408178222605679</v>
      </c>
      <c r="E62" s="159">
        <v>15.239883919682578</v>
      </c>
      <c r="F62" s="159">
        <v>15.15783645399358</v>
      </c>
      <c r="G62" s="159">
        <v>13.815208247187226</v>
      </c>
      <c r="H62" s="159">
        <v>13.337516430910977</v>
      </c>
      <c r="I62" s="159">
        <v>14.717476815606094</v>
      </c>
      <c r="J62" s="159">
        <v>10.092054376268525</v>
      </c>
      <c r="K62" s="159">
        <v>12.032907971808667</v>
      </c>
      <c r="L62" s="159">
        <v>9.9190576124502297</v>
      </c>
      <c r="M62" s="159">
        <v>9.8193162912425915</v>
      </c>
      <c r="N62" s="159">
        <v>10.734538049883563</v>
      </c>
      <c r="O62" s="159">
        <v>10.282749684265964</v>
      </c>
      <c r="P62" s="159">
        <v>9.2226762503931496</v>
      </c>
      <c r="Q62" s="159">
        <v>7.7289852060372128</v>
      </c>
    </row>
    <row r="63" spans="1:17" x14ac:dyDescent="0.25">
      <c r="A63" s="76" t="s">
        <v>81</v>
      </c>
      <c r="B63" s="159">
        <v>16.931404235830126</v>
      </c>
      <c r="C63" s="159">
        <v>15.789749397556745</v>
      </c>
      <c r="D63" s="159">
        <v>15.722970233781451</v>
      </c>
      <c r="E63" s="159">
        <v>17.870902165625292</v>
      </c>
      <c r="F63" s="159">
        <v>17.774690000231317</v>
      </c>
      <c r="G63" s="159">
        <v>16.200270046962729</v>
      </c>
      <c r="H63" s="159">
        <v>15.640109368641077</v>
      </c>
      <c r="I63" s="159">
        <v>17.258306538468258</v>
      </c>
      <c r="J63" s="159">
        <v>11.83434974695148</v>
      </c>
      <c r="K63" s="159">
        <v>14.110272904010694</v>
      </c>
      <c r="L63" s="159">
        <v>11.63148676863354</v>
      </c>
      <c r="M63" s="159">
        <v>11.514526075063568</v>
      </c>
      <c r="N63" s="159">
        <v>12.587751999534058</v>
      </c>
      <c r="O63" s="159">
        <v>12.057966751557705</v>
      </c>
      <c r="P63" s="159">
        <v>10.814881914103502</v>
      </c>
      <c r="Q63" s="159">
        <v>9.0633195885610913</v>
      </c>
    </row>
    <row r="64" spans="1:17" x14ac:dyDescent="0.25">
      <c r="A64" s="76" t="s">
        <v>80</v>
      </c>
      <c r="B64" s="159">
        <v>76.647688361163233</v>
      </c>
      <c r="C64" s="159">
        <v>71.479469408903242</v>
      </c>
      <c r="D64" s="159">
        <v>71.177163205426254</v>
      </c>
      <c r="E64" s="159">
        <v>80.90075228521215</v>
      </c>
      <c r="F64" s="159">
        <v>80.465204236925345</v>
      </c>
      <c r="G64" s="159">
        <v>73.337877510394634</v>
      </c>
      <c r="H64" s="159">
        <v>70.80205587940921</v>
      </c>
      <c r="I64" s="159">
        <v>78.127560052143835</v>
      </c>
      <c r="J64" s="159">
        <v>53.573557085229858</v>
      </c>
      <c r="K64" s="159">
        <v>63.876556555709193</v>
      </c>
      <c r="L64" s="159">
        <v>52.655205711323951</v>
      </c>
      <c r="M64" s="159">
        <v>52.12573003013469</v>
      </c>
      <c r="N64" s="159">
        <v>56.984174436408864</v>
      </c>
      <c r="O64" s="159">
        <v>54.585860981739735</v>
      </c>
      <c r="P64" s="159">
        <v>48.958473087589361</v>
      </c>
      <c r="Q64" s="159">
        <v>41.029230987916179</v>
      </c>
    </row>
    <row r="65" spans="1:17" x14ac:dyDescent="0.25">
      <c r="A65" s="129" t="s">
        <v>79</v>
      </c>
      <c r="B65" s="158">
        <v>46.403767215498185</v>
      </c>
      <c r="C65" s="158">
        <v>43.274842725964369</v>
      </c>
      <c r="D65" s="158">
        <v>43.091821593900391</v>
      </c>
      <c r="E65" s="158">
        <v>48.978641846475298</v>
      </c>
      <c r="F65" s="158">
        <v>45.850438610835354</v>
      </c>
      <c r="G65" s="158">
        <v>41.789166914165762</v>
      </c>
      <c r="H65" s="158">
        <v>40.903972799919991</v>
      </c>
      <c r="I65" s="158">
        <v>44.518409292016869</v>
      </c>
      <c r="J65" s="158">
        <v>30.82969836147436</v>
      </c>
      <c r="K65" s="158">
        <v>38.671914630639094</v>
      </c>
      <c r="L65" s="158">
        <v>31.878324849135275</v>
      </c>
      <c r="M65" s="158">
        <v>29.702125377753116</v>
      </c>
      <c r="N65" s="158">
        <v>32.470549432679007</v>
      </c>
      <c r="O65" s="158">
        <v>31.10394973451551</v>
      </c>
      <c r="P65" s="158">
        <v>27.897368633691116</v>
      </c>
      <c r="Q65" s="158">
        <v>23.379151951471101</v>
      </c>
    </row>
    <row r="66" spans="1:17" x14ac:dyDescent="0.25">
      <c r="A66" s="92" t="s">
        <v>125</v>
      </c>
      <c r="B66" s="91">
        <v>0</v>
      </c>
      <c r="C66" s="91">
        <v>0</v>
      </c>
      <c r="D66" s="91">
        <v>0</v>
      </c>
      <c r="E66" s="91">
        <v>0</v>
      </c>
      <c r="F66" s="91">
        <v>7.4919055852347718</v>
      </c>
      <c r="G66" s="91">
        <v>6.828298757703914</v>
      </c>
      <c r="H66" s="91">
        <v>5.1281882971466182</v>
      </c>
      <c r="I66" s="91">
        <v>7.2742536238641291</v>
      </c>
      <c r="J66" s="91">
        <v>4.1967300997599475</v>
      </c>
      <c r="K66" s="91">
        <v>0</v>
      </c>
      <c r="L66" s="91">
        <v>0</v>
      </c>
      <c r="M66" s="91">
        <v>4.8532909553965515</v>
      </c>
      <c r="N66" s="91">
        <v>5.3056480596641693</v>
      </c>
      <c r="O66" s="91">
        <v>5.0823473405946746</v>
      </c>
      <c r="P66" s="91">
        <v>4.558395910976345</v>
      </c>
      <c r="Q66" s="91">
        <v>3.8201248317368628</v>
      </c>
    </row>
    <row r="67" spans="1:17" x14ac:dyDescent="0.25">
      <c r="A67" s="92" t="s">
        <v>26</v>
      </c>
      <c r="B67" s="91">
        <v>11.875985301341514</v>
      </c>
      <c r="C67" s="91">
        <v>11.07520847918944</v>
      </c>
      <c r="D67" s="91">
        <v>11.028368396914813</v>
      </c>
      <c r="E67" s="91">
        <v>12.534965705416727</v>
      </c>
      <c r="F67" s="91">
        <v>12.467480797129491</v>
      </c>
      <c r="G67" s="91">
        <v>11.363154897001944</v>
      </c>
      <c r="H67" s="91">
        <v>10.970248325906111</v>
      </c>
      <c r="I67" s="91">
        <v>12.105280337183219</v>
      </c>
      <c r="J67" s="91">
        <v>8.3008214610050448</v>
      </c>
      <c r="K67" s="91">
        <v>9.8971940703731285</v>
      </c>
      <c r="L67" s="91">
        <v>8.1585297931000316</v>
      </c>
      <c r="M67" s="91">
        <v>8.0764915015133099</v>
      </c>
      <c r="N67" s="91">
        <v>8.8292710776489969</v>
      </c>
      <c r="O67" s="91">
        <v>8.4576703686823897</v>
      </c>
      <c r="P67" s="91">
        <v>7.5857487576747475</v>
      </c>
      <c r="Q67" s="91">
        <v>6.357172075977835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34.52778191415667</v>
      </c>
      <c r="C69" s="157">
        <v>32.199634246774927</v>
      </c>
      <c r="D69" s="157">
        <v>32.063453196985577</v>
      </c>
      <c r="E69" s="157">
        <v>36.443676141058567</v>
      </c>
      <c r="F69" s="157">
        <v>25.891052228471086</v>
      </c>
      <c r="G69" s="157">
        <v>23.597713259459898</v>
      </c>
      <c r="H69" s="157">
        <v>24.805536176867264</v>
      </c>
      <c r="I69" s="157">
        <v>25.138875330969526</v>
      </c>
      <c r="J69" s="157">
        <v>18.332146800709367</v>
      </c>
      <c r="K69" s="157">
        <v>28.774720560265965</v>
      </c>
      <c r="L69" s="157">
        <v>23.719795056035242</v>
      </c>
      <c r="M69" s="157">
        <v>16.772342920843254</v>
      </c>
      <c r="N69" s="157">
        <v>18.335630295365846</v>
      </c>
      <c r="O69" s="157">
        <v>17.563932025238447</v>
      </c>
      <c r="P69" s="157">
        <v>15.753223965040023</v>
      </c>
      <c r="Q69" s="157">
        <v>13.201855043756403</v>
      </c>
    </row>
    <row r="70" spans="1:17" x14ac:dyDescent="0.25">
      <c r="A70" s="156" t="s">
        <v>183</v>
      </c>
      <c r="B70" s="204">
        <v>78.719815717021348</v>
      </c>
      <c r="C70" s="204">
        <v>73.411876857990237</v>
      </c>
      <c r="D70" s="204">
        <v>73.101397975500177</v>
      </c>
      <c r="E70" s="204">
        <v>83.087858843857319</v>
      </c>
      <c r="F70" s="204">
        <v>84.462806082890509</v>
      </c>
      <c r="G70" s="204">
        <v>77.180407928132794</v>
      </c>
      <c r="H70" s="204">
        <v>74.568569958687846</v>
      </c>
      <c r="I70" s="204">
        <v>80.349546312982142</v>
      </c>
      <c r="J70" s="204">
        <v>54.93605784455967</v>
      </c>
      <c r="K70" s="204">
        <v>66.022929137929879</v>
      </c>
      <c r="L70" s="204">
        <v>56.640238354900269</v>
      </c>
      <c r="M70" s="204">
        <v>55.849910701299393</v>
      </c>
      <c r="N70" s="204">
        <v>62.772801975294222</v>
      </c>
      <c r="O70" s="204">
        <v>60.130860470418476</v>
      </c>
      <c r="P70" s="204">
        <v>53.931825222274725</v>
      </c>
      <c r="Q70" s="204">
        <v>43.56840703730483</v>
      </c>
    </row>
    <row r="71" spans="1:17" x14ac:dyDescent="0.25">
      <c r="A71" s="152" t="s">
        <v>192</v>
      </c>
      <c r="B71" s="151">
        <v>71.825587046921299</v>
      </c>
      <c r="C71" s="151">
        <v>66.982513913600442</v>
      </c>
      <c r="D71" s="151">
        <v>66.699226563428212</v>
      </c>
      <c r="E71" s="151">
        <v>75.81107988596797</v>
      </c>
      <c r="F71" s="151">
        <v>77.225203359874115</v>
      </c>
      <c r="G71" s="151">
        <v>70.583886773391271</v>
      </c>
      <c r="H71" s="151">
        <v>68.200138320595826</v>
      </c>
      <c r="I71" s="151">
        <v>73.322207642330568</v>
      </c>
      <c r="J71" s="151">
        <v>50.117277772865044</v>
      </c>
      <c r="K71" s="151">
        <v>60.27742530122481</v>
      </c>
      <c r="L71" s="151">
        <v>51.904061222793004</v>
      </c>
      <c r="M71" s="151">
        <v>51.161358311691544</v>
      </c>
      <c r="N71" s="151">
        <v>57.647247147204553</v>
      </c>
      <c r="O71" s="151">
        <v>55.221026712756341</v>
      </c>
      <c r="P71" s="151">
        <v>49.528158053418466</v>
      </c>
      <c r="Q71" s="151">
        <v>39.87795130880076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</v>
      </c>
      <c r="C75" s="87">
        <v>0</v>
      </c>
      <c r="D75" s="87">
        <v>0</v>
      </c>
      <c r="E75" s="87">
        <v>0</v>
      </c>
      <c r="F75" s="87">
        <v>0.86024900069214505</v>
      </c>
      <c r="G75" s="87">
        <v>0.77741663280776996</v>
      </c>
      <c r="H75" s="87">
        <v>0.49483896546456957</v>
      </c>
      <c r="I75" s="87">
        <v>0</v>
      </c>
      <c r="J75" s="87">
        <v>0</v>
      </c>
      <c r="K75" s="87">
        <v>0</v>
      </c>
      <c r="L75" s="87">
        <v>0</v>
      </c>
      <c r="M75" s="87">
        <v>2.7124379653476915</v>
      </c>
      <c r="N75" s="87">
        <v>0</v>
      </c>
      <c r="O75" s="87">
        <v>0</v>
      </c>
      <c r="P75" s="87">
        <v>0</v>
      </c>
      <c r="Q75" s="87">
        <v>1.9752936164377488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2.6819839501473539</v>
      </c>
      <c r="G76" s="87">
        <v>2.432999705076329</v>
      </c>
      <c r="H76" s="87">
        <v>1.91454138639589</v>
      </c>
      <c r="I76" s="87">
        <v>40.107764522501334</v>
      </c>
      <c r="J76" s="87">
        <v>27.857952235514816</v>
      </c>
      <c r="K76" s="87">
        <v>32.062143599123843</v>
      </c>
      <c r="L76" s="87">
        <v>0.77812276303533534</v>
      </c>
      <c r="M76" s="87">
        <v>12.428684491711946</v>
      </c>
      <c r="N76" s="87">
        <v>4.6253557494505575</v>
      </c>
      <c r="O76" s="87">
        <v>4.3303055189112492</v>
      </c>
      <c r="P76" s="87">
        <v>15.017172537437677</v>
      </c>
      <c r="Q76" s="87">
        <v>2.3587387550620309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71.825587046921299</v>
      </c>
      <c r="C78" s="87">
        <v>66.982513913600442</v>
      </c>
      <c r="D78" s="87">
        <v>66.699226563428212</v>
      </c>
      <c r="E78" s="87">
        <v>75.81107988596797</v>
      </c>
      <c r="F78" s="87">
        <v>52.039390090715401</v>
      </c>
      <c r="G78" s="87">
        <v>46.027052568351415</v>
      </c>
      <c r="H78" s="87">
        <v>45.809373207176243</v>
      </c>
      <c r="I78" s="87">
        <v>0</v>
      </c>
      <c r="J78" s="87">
        <v>0</v>
      </c>
      <c r="K78" s="87">
        <v>0</v>
      </c>
      <c r="L78" s="87">
        <v>27.936076976443534</v>
      </c>
      <c r="M78" s="87">
        <v>7.3439701825278396</v>
      </c>
      <c r="N78" s="87">
        <v>0</v>
      </c>
      <c r="O78" s="87">
        <v>0</v>
      </c>
      <c r="P78" s="87">
        <v>0</v>
      </c>
      <c r="Q78" s="87">
        <v>17.766971959744538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21.643580318319213</v>
      </c>
      <c r="G81" s="87">
        <v>21.346417867155765</v>
      </c>
      <c r="H81" s="87">
        <v>19.981384761559131</v>
      </c>
      <c r="I81" s="87">
        <v>33.214443119829241</v>
      </c>
      <c r="J81" s="87">
        <v>22.259325537350229</v>
      </c>
      <c r="K81" s="87">
        <v>28.21528170210097</v>
      </c>
      <c r="L81" s="87">
        <v>23.189861483314136</v>
      </c>
      <c r="M81" s="87">
        <v>28.676265672104066</v>
      </c>
      <c r="N81" s="87">
        <v>53.021891397753997</v>
      </c>
      <c r="O81" s="87">
        <v>50.890721193845089</v>
      </c>
      <c r="P81" s="87">
        <v>34.510985515980792</v>
      </c>
      <c r="Q81" s="87">
        <v>17.776946977556438</v>
      </c>
    </row>
    <row r="82" spans="1:17" x14ac:dyDescent="0.25">
      <c r="A82" s="152" t="s">
        <v>191</v>
      </c>
      <c r="B82" s="151">
        <v>6.8942286701000501</v>
      </c>
      <c r="C82" s="151">
        <v>6.4293629443898004</v>
      </c>
      <c r="D82" s="151">
        <v>6.4021714120719686</v>
      </c>
      <c r="E82" s="151">
        <v>7.2767789578893449</v>
      </c>
      <c r="F82" s="151">
        <v>7.2376027230163986</v>
      </c>
      <c r="G82" s="151">
        <v>6.5965211547415263</v>
      </c>
      <c r="H82" s="151">
        <v>6.3684316380920185</v>
      </c>
      <c r="I82" s="151">
        <v>7.0273386706515781</v>
      </c>
      <c r="J82" s="151">
        <v>4.8187800716946265</v>
      </c>
      <c r="K82" s="151">
        <v>5.7455038367050744</v>
      </c>
      <c r="L82" s="151">
        <v>4.7361771321072643</v>
      </c>
      <c r="M82" s="151">
        <v>4.6885523896078505</v>
      </c>
      <c r="N82" s="151">
        <v>5.1255548280896672</v>
      </c>
      <c r="O82" s="151">
        <v>4.9098337576621356</v>
      </c>
      <c r="P82" s="151">
        <v>4.4036671688562574</v>
      </c>
      <c r="Q82" s="151">
        <v>3.6904557285040696</v>
      </c>
    </row>
    <row r="83" spans="1:17" x14ac:dyDescent="0.25">
      <c r="A83" s="156" t="s">
        <v>181</v>
      </c>
      <c r="B83" s="204">
        <v>564.89741981764837</v>
      </c>
      <c r="C83" s="204">
        <v>526.42941695743502</v>
      </c>
      <c r="D83" s="204">
        <v>520.77490999419354</v>
      </c>
      <c r="E83" s="204">
        <v>581.88302014918713</v>
      </c>
      <c r="F83" s="204">
        <v>580.26029800516426</v>
      </c>
      <c r="G83" s="204">
        <v>531.03986529655833</v>
      </c>
      <c r="H83" s="204">
        <v>515.8255420679593</v>
      </c>
      <c r="I83" s="204">
        <v>550.99963108673001</v>
      </c>
      <c r="J83" s="204">
        <v>394.21010190232909</v>
      </c>
      <c r="K83" s="204">
        <v>455.41300348135934</v>
      </c>
      <c r="L83" s="204">
        <v>386.89611564998017</v>
      </c>
      <c r="M83" s="204">
        <v>376.06022282985737</v>
      </c>
      <c r="N83" s="204">
        <v>410.91515800970802</v>
      </c>
      <c r="O83" s="204">
        <v>396.50730822526606</v>
      </c>
      <c r="P83" s="204">
        <v>360.61434998528159</v>
      </c>
      <c r="Q83" s="204">
        <v>309.94895453016289</v>
      </c>
    </row>
    <row r="84" spans="1:17" x14ac:dyDescent="0.25">
      <c r="A84" s="152" t="s">
        <v>190</v>
      </c>
      <c r="B84" s="151">
        <v>436.86602007087896</v>
      </c>
      <c r="C84" s="151">
        <v>402.56792794425917</v>
      </c>
      <c r="D84" s="151">
        <v>416.4244942965363</v>
      </c>
      <c r="E84" s="151">
        <v>518.42732807725713</v>
      </c>
      <c r="F84" s="151">
        <v>510.46506574607145</v>
      </c>
      <c r="G84" s="151">
        <v>455.26024361691992</v>
      </c>
      <c r="H84" s="151">
        <v>426.60855176827602</v>
      </c>
      <c r="I84" s="151">
        <v>515.62315138115252</v>
      </c>
      <c r="J84" s="151">
        <v>299.28319053040957</v>
      </c>
      <c r="K84" s="151">
        <v>418.63320639620036</v>
      </c>
      <c r="L84" s="151">
        <v>306.07234305330309</v>
      </c>
      <c r="M84" s="151">
        <v>290.56995894478143</v>
      </c>
      <c r="N84" s="151">
        <v>333.3450656955095</v>
      </c>
      <c r="O84" s="151">
        <v>313.05676950029692</v>
      </c>
      <c r="P84" s="151">
        <v>269.91603525230101</v>
      </c>
      <c r="Q84" s="151">
        <v>194.36676870155736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0.68390095342578539</v>
      </c>
      <c r="J85" s="83">
        <v>0.19691418042166867</v>
      </c>
      <c r="K85" s="83">
        <v>0.17326847354926472</v>
      </c>
      <c r="L85" s="83">
        <v>0</v>
      </c>
      <c r="M85" s="83">
        <v>0</v>
      </c>
      <c r="N85" s="83">
        <v>0.49061713320979139</v>
      </c>
      <c r="O85" s="83">
        <v>0.24986422080401605</v>
      </c>
      <c r="P85" s="83">
        <v>2.0738916231901116E-2</v>
      </c>
      <c r="Q85" s="83">
        <v>0</v>
      </c>
    </row>
    <row r="86" spans="1:17" x14ac:dyDescent="0.25">
      <c r="A86" s="154" t="s">
        <v>30</v>
      </c>
      <c r="B86" s="208">
        <v>3.708649564832307</v>
      </c>
      <c r="C86" s="208">
        <v>18.494563565346276</v>
      </c>
      <c r="D86" s="208">
        <v>15.231560467254091</v>
      </c>
      <c r="E86" s="208">
        <v>9.0069336891817482</v>
      </c>
      <c r="F86" s="208">
        <v>4.1319859717506384</v>
      </c>
      <c r="G86" s="208">
        <v>6.3023794336038987</v>
      </c>
      <c r="H86" s="208">
        <v>7.5375149777287689</v>
      </c>
      <c r="I86" s="208">
        <v>7.2694853115466369</v>
      </c>
      <c r="J86" s="208">
        <v>4.4774397819093466</v>
      </c>
      <c r="K86" s="208">
        <v>4.6474643610472723</v>
      </c>
      <c r="L86" s="208">
        <v>0</v>
      </c>
      <c r="M86" s="208">
        <v>7.7876475686642177</v>
      </c>
      <c r="N86" s="208">
        <v>5.5487595324153833</v>
      </c>
      <c r="O86" s="208">
        <v>1.6572194660676056</v>
      </c>
      <c r="P86" s="208">
        <v>0.58713372704728206</v>
      </c>
      <c r="Q86" s="208">
        <v>1.4264142260714534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2.2814045519674004</v>
      </c>
      <c r="G87" s="208">
        <v>1.8208512943683413</v>
      </c>
      <c r="H87" s="208">
        <v>3.5116730272526553E-16</v>
      </c>
      <c r="I87" s="208">
        <v>0.90492499273320848</v>
      </c>
      <c r="J87" s="208">
        <v>0</v>
      </c>
      <c r="K87" s="208">
        <v>0</v>
      </c>
      <c r="L87" s="208">
        <v>0</v>
      </c>
      <c r="M87" s="208">
        <v>88.90020819998503</v>
      </c>
      <c r="N87" s="208">
        <v>41.464459555755035</v>
      </c>
      <c r="O87" s="208">
        <v>19.696065679637645</v>
      </c>
      <c r="P87" s="208">
        <v>23.983608191003825</v>
      </c>
      <c r="Q87" s="208">
        <v>19.709769021790457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35.921836729568142</v>
      </c>
      <c r="J88" s="208">
        <v>9.2273836813992709</v>
      </c>
      <c r="K88" s="208">
        <v>9.9076151454875081</v>
      </c>
      <c r="L88" s="208">
        <v>0</v>
      </c>
      <c r="M88" s="208">
        <v>0</v>
      </c>
      <c r="N88" s="208">
        <v>11.572240547245903</v>
      </c>
      <c r="O88" s="208">
        <v>16.642137526415116</v>
      </c>
      <c r="P88" s="208">
        <v>0.63509130665188274</v>
      </c>
      <c r="Q88" s="208">
        <v>0</v>
      </c>
    </row>
    <row r="89" spans="1:17" x14ac:dyDescent="0.25">
      <c r="A89" s="154" t="s">
        <v>26</v>
      </c>
      <c r="B89" s="208">
        <v>433.15737050604668</v>
      </c>
      <c r="C89" s="208">
        <v>384.07336437891291</v>
      </c>
      <c r="D89" s="208">
        <v>401.1929338292822</v>
      </c>
      <c r="E89" s="208">
        <v>509.42039438807541</v>
      </c>
      <c r="F89" s="208">
        <v>504.05167522235342</v>
      </c>
      <c r="G89" s="208">
        <v>447.13701288894771</v>
      </c>
      <c r="H89" s="208">
        <v>419.07103679054723</v>
      </c>
      <c r="I89" s="208">
        <v>470.84300339387875</v>
      </c>
      <c r="J89" s="208">
        <v>285.38145288667931</v>
      </c>
      <c r="K89" s="208">
        <v>403.90485841611633</v>
      </c>
      <c r="L89" s="208">
        <v>306.07234305330309</v>
      </c>
      <c r="M89" s="208">
        <v>193.88210317613218</v>
      </c>
      <c r="N89" s="208">
        <v>274.26898892688337</v>
      </c>
      <c r="O89" s="208">
        <v>274.81148260737251</v>
      </c>
      <c r="P89" s="208">
        <v>244.68946311136611</v>
      </c>
      <c r="Q89" s="208">
        <v>173.23058545369545</v>
      </c>
    </row>
    <row r="90" spans="1:17" x14ac:dyDescent="0.25">
      <c r="A90" s="152" t="s">
        <v>189</v>
      </c>
      <c r="B90" s="151">
        <v>128.03139974676944</v>
      </c>
      <c r="C90" s="151">
        <v>123.86148901317588</v>
      </c>
      <c r="D90" s="151">
        <v>104.35041569765727</v>
      </c>
      <c r="E90" s="151">
        <v>63.455692071930024</v>
      </c>
      <c r="F90" s="151">
        <v>69.795232259092813</v>
      </c>
      <c r="G90" s="151">
        <v>75.779621679638453</v>
      </c>
      <c r="H90" s="151">
        <v>89.216990299683332</v>
      </c>
      <c r="I90" s="151">
        <v>35.376479705577523</v>
      </c>
      <c r="J90" s="151">
        <v>94.926911371919502</v>
      </c>
      <c r="K90" s="151">
        <v>36.779797085158989</v>
      </c>
      <c r="L90" s="151">
        <v>80.823772596677074</v>
      </c>
      <c r="M90" s="151">
        <v>85.490263885075947</v>
      </c>
      <c r="N90" s="151">
        <v>77.570092314198533</v>
      </c>
      <c r="O90" s="151">
        <v>83.450538724969121</v>
      </c>
      <c r="P90" s="151">
        <v>90.698314732980592</v>
      </c>
      <c r="Q90" s="151">
        <v>115.58218582860553</v>
      </c>
    </row>
    <row r="91" spans="1:17" x14ac:dyDescent="0.25">
      <c r="A91" s="156" t="s">
        <v>180</v>
      </c>
      <c r="B91" s="155">
        <v>140.87349090221056</v>
      </c>
      <c r="C91" s="155">
        <v>131.69676230383027</v>
      </c>
      <c r="D91" s="155">
        <v>129.76935707920134</v>
      </c>
      <c r="E91" s="155">
        <v>143.51676800914498</v>
      </c>
      <c r="F91" s="155">
        <v>143.17777174619891</v>
      </c>
      <c r="G91" s="155">
        <v>131.37277665468409</v>
      </c>
      <c r="H91" s="155">
        <v>128.00479727951532</v>
      </c>
      <c r="I91" s="155">
        <v>129.60404399638691</v>
      </c>
      <c r="J91" s="155">
        <v>93.972544225222634</v>
      </c>
      <c r="K91" s="155">
        <v>106.53040815682671</v>
      </c>
      <c r="L91" s="155">
        <v>96.262182613683137</v>
      </c>
      <c r="M91" s="155">
        <v>93.058844935618339</v>
      </c>
      <c r="N91" s="155">
        <v>104.26247130403345</v>
      </c>
      <c r="O91" s="155">
        <v>100.57695488639268</v>
      </c>
      <c r="P91" s="155">
        <v>86.892000655468976</v>
      </c>
      <c r="Q91" s="155">
        <v>78.65318605003921</v>
      </c>
    </row>
    <row r="92" spans="1:17" x14ac:dyDescent="0.25">
      <c r="A92" s="152" t="s">
        <v>193</v>
      </c>
      <c r="B92" s="151">
        <v>68.168439295297972</v>
      </c>
      <c r="C92" s="151">
        <v>63.011359761987478</v>
      </c>
      <c r="D92" s="151">
        <v>65.129858923266369</v>
      </c>
      <c r="E92" s="151">
        <v>80.954745266881673</v>
      </c>
      <c r="F92" s="151">
        <v>79.679682982553288</v>
      </c>
      <c r="G92" s="151">
        <v>71.093683885248581</v>
      </c>
      <c r="H92" s="151">
        <v>66.618458062140789</v>
      </c>
      <c r="I92" s="151">
        <v>81.433513529035736</v>
      </c>
      <c r="J92" s="151">
        <v>46.963810784101966</v>
      </c>
      <c r="K92" s="151">
        <v>65.59265803923816</v>
      </c>
      <c r="L92" s="151">
        <v>47.725865984938146</v>
      </c>
      <c r="M92" s="151">
        <v>46.557711389875401</v>
      </c>
      <c r="N92" s="151">
        <v>52.892928094219343</v>
      </c>
      <c r="O92" s="151">
        <v>49.518077321459664</v>
      </c>
      <c r="P92" s="151">
        <v>42.422104141004382</v>
      </c>
      <c r="Q92" s="151">
        <v>30.580676924356208</v>
      </c>
    </row>
    <row r="93" spans="1:17" x14ac:dyDescent="0.25">
      <c r="A93" s="152" t="s">
        <v>187</v>
      </c>
      <c r="B93" s="151">
        <v>47.38218643487869</v>
      </c>
      <c r="C93" s="151">
        <v>44.187288856514968</v>
      </c>
      <c r="D93" s="151">
        <v>44.000408740495388</v>
      </c>
      <c r="E93" s="151">
        <v>50.011352063712579</v>
      </c>
      <c r="F93" s="151">
        <v>49.69354347519662</v>
      </c>
      <c r="G93" s="151">
        <v>45.290916850272836</v>
      </c>
      <c r="H93" s="151">
        <v>43.740435002611449</v>
      </c>
      <c r="I93" s="151">
        <v>41.173545137054226</v>
      </c>
      <c r="J93" s="151">
        <v>28.23348469258557</v>
      </c>
      <c r="K93" s="151">
        <v>33.663207743730396</v>
      </c>
      <c r="L93" s="151">
        <v>32.550476434785665</v>
      </c>
      <c r="M93" s="151">
        <v>29.592325002173144</v>
      </c>
      <c r="N93" s="151">
        <v>36.027236612059085</v>
      </c>
      <c r="O93" s="151">
        <v>34.553498846543221</v>
      </c>
      <c r="P93" s="151">
        <v>26.531006524535272</v>
      </c>
      <c r="Q93" s="151">
        <v>25.211928722627643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</v>
      </c>
      <c r="C97" s="87">
        <v>0</v>
      </c>
      <c r="D97" s="87">
        <v>0</v>
      </c>
      <c r="E97" s="87">
        <v>0</v>
      </c>
      <c r="F97" s="87">
        <v>0.55356048615602171</v>
      </c>
      <c r="G97" s="87">
        <v>0.49883781814901751</v>
      </c>
      <c r="H97" s="87">
        <v>0.31736697517996187</v>
      </c>
      <c r="I97" s="87">
        <v>0</v>
      </c>
      <c r="J97" s="87">
        <v>0</v>
      </c>
      <c r="K97" s="87">
        <v>0</v>
      </c>
      <c r="L97" s="87">
        <v>0</v>
      </c>
      <c r="M97" s="87">
        <v>1.5689056832656294</v>
      </c>
      <c r="N97" s="87">
        <v>0</v>
      </c>
      <c r="O97" s="87">
        <v>0</v>
      </c>
      <c r="P97" s="87">
        <v>0</v>
      </c>
      <c r="Q97" s="87">
        <v>1.248834512040222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1.7258262876349693</v>
      </c>
      <c r="G98" s="87">
        <v>1.5611606611169337</v>
      </c>
      <c r="H98" s="87">
        <v>1.2278988743072599</v>
      </c>
      <c r="I98" s="87">
        <v>22.522219475019902</v>
      </c>
      <c r="J98" s="87">
        <v>15.693730844136873</v>
      </c>
      <c r="K98" s="87">
        <v>17.90578471613469</v>
      </c>
      <c r="L98" s="87">
        <v>0.48798236717610455</v>
      </c>
      <c r="M98" s="87">
        <v>7.188895740169583</v>
      </c>
      <c r="N98" s="87">
        <v>2.890663375041731</v>
      </c>
      <c r="O98" s="87">
        <v>2.7096056640018062</v>
      </c>
      <c r="P98" s="87">
        <v>8.0443270702923257</v>
      </c>
      <c r="Q98" s="87">
        <v>1.4912589893954555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47.38218643487869</v>
      </c>
      <c r="C100" s="87">
        <v>44.187288856514968</v>
      </c>
      <c r="D100" s="87">
        <v>44.000408740495388</v>
      </c>
      <c r="E100" s="87">
        <v>50.011352063712579</v>
      </c>
      <c r="F100" s="87">
        <v>33.486757967404301</v>
      </c>
      <c r="G100" s="87">
        <v>29.53375771766364</v>
      </c>
      <c r="H100" s="87">
        <v>29.3800270882113</v>
      </c>
      <c r="I100" s="87">
        <v>0</v>
      </c>
      <c r="J100" s="87">
        <v>0</v>
      </c>
      <c r="K100" s="87">
        <v>0</v>
      </c>
      <c r="L100" s="87">
        <v>17.51948872360612</v>
      </c>
      <c r="M100" s="87">
        <v>4.2478378139145088</v>
      </c>
      <c r="N100" s="87">
        <v>0</v>
      </c>
      <c r="O100" s="87">
        <v>0</v>
      </c>
      <c r="P100" s="87">
        <v>0</v>
      </c>
      <c r="Q100" s="87">
        <v>11.232764371402055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13.927398734001326</v>
      </c>
      <c r="G103" s="87">
        <v>13.697160653343246</v>
      </c>
      <c r="H103" s="87">
        <v>12.81514206491293</v>
      </c>
      <c r="I103" s="87">
        <v>18.651325662034324</v>
      </c>
      <c r="J103" s="87">
        <v>12.539753848448697</v>
      </c>
      <c r="K103" s="87">
        <v>15.75742302759571</v>
      </c>
      <c r="L103" s="87">
        <v>14.543005344003443</v>
      </c>
      <c r="M103" s="87">
        <v>16.586685764823422</v>
      </c>
      <c r="N103" s="87">
        <v>33.136573237017352</v>
      </c>
      <c r="O103" s="87">
        <v>31.843893182541414</v>
      </c>
      <c r="P103" s="87">
        <v>18.486679454242946</v>
      </c>
      <c r="Q103" s="87">
        <v>11.239070849789911</v>
      </c>
    </row>
    <row r="104" spans="1:17" x14ac:dyDescent="0.25">
      <c r="A104" s="152" t="s">
        <v>186</v>
      </c>
      <c r="B104" s="151">
        <v>25.322865172033886</v>
      </c>
      <c r="C104" s="151">
        <v>24.498113685327823</v>
      </c>
      <c r="D104" s="151">
        <v>20.639089415439582</v>
      </c>
      <c r="E104" s="151">
        <v>12.550670678550711</v>
      </c>
      <c r="F104" s="151">
        <v>13.804545288449004</v>
      </c>
      <c r="G104" s="151">
        <v>14.988175919162675</v>
      </c>
      <c r="H104" s="151">
        <v>17.645904214763082</v>
      </c>
      <c r="I104" s="151">
        <v>6.9969853302969618</v>
      </c>
      <c r="J104" s="151">
        <v>18.775248748535084</v>
      </c>
      <c r="K104" s="151">
        <v>7.2745423738581563</v>
      </c>
      <c r="L104" s="151">
        <v>15.985840193959326</v>
      </c>
      <c r="M104" s="151">
        <v>16.908808543569798</v>
      </c>
      <c r="N104" s="151">
        <v>15.342306597755027</v>
      </c>
      <c r="O104" s="151">
        <v>16.505378718389803</v>
      </c>
      <c r="P104" s="151">
        <v>17.938889989929319</v>
      </c>
      <c r="Q104" s="151">
        <v>22.860580403055355</v>
      </c>
    </row>
    <row r="105" spans="1:17" x14ac:dyDescent="0.25">
      <c r="A105" s="243" t="s">
        <v>179</v>
      </c>
      <c r="B105" s="242">
        <v>228.28847841457849</v>
      </c>
      <c r="C105" s="242">
        <v>212.89538742968926</v>
      </c>
      <c r="D105" s="242">
        <v>211.99499467574398</v>
      </c>
      <c r="E105" s="242">
        <v>240.95585968309211</v>
      </c>
      <c r="F105" s="242">
        <v>239.65861767428794</v>
      </c>
      <c r="G105" s="242">
        <v>218.43049444770813</v>
      </c>
      <c r="H105" s="242">
        <v>210.87777010538136</v>
      </c>
      <c r="I105" s="242">
        <v>232.69614763208818</v>
      </c>
      <c r="J105" s="242">
        <v>159.56418375744056</v>
      </c>
      <c r="K105" s="242">
        <v>190.25077225752773</v>
      </c>
      <c r="L105" s="242">
        <v>156.82895400320382</v>
      </c>
      <c r="M105" s="242">
        <v>155.25195670295042</v>
      </c>
      <c r="N105" s="242">
        <v>169.72241112479747</v>
      </c>
      <c r="O105" s="242">
        <v>162.57924293493934</v>
      </c>
      <c r="P105" s="242">
        <v>145.81855716251434</v>
      </c>
      <c r="Q105" s="242">
        <v>122.2019986906427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50.909431123114771</v>
      </c>
      <c r="C108" s="96">
        <v>54.474530312555267</v>
      </c>
      <c r="D108" s="96">
        <v>55.172719562100866</v>
      </c>
      <c r="E108" s="96">
        <v>64.019050040465373</v>
      </c>
      <c r="F108" s="96">
        <v>60.122720865894856</v>
      </c>
      <c r="G108" s="96">
        <v>55.079429416623199</v>
      </c>
      <c r="H108" s="96">
        <v>52.495443077057793</v>
      </c>
      <c r="I108" s="96">
        <v>54.497686619736932</v>
      </c>
      <c r="J108" s="96">
        <v>47.628451113191204</v>
      </c>
      <c r="K108" s="96">
        <v>53.862003504184578</v>
      </c>
      <c r="L108" s="96">
        <v>44.052957832994224</v>
      </c>
      <c r="M108" s="96">
        <v>43.480794189545293</v>
      </c>
      <c r="N108" s="96">
        <v>46.970208114801828</v>
      </c>
      <c r="O108" s="96">
        <v>45.526604429202173</v>
      </c>
      <c r="P108" s="96">
        <v>39.12882989296066</v>
      </c>
      <c r="Q108" s="96">
        <v>39.073049344564986</v>
      </c>
    </row>
    <row r="109" spans="1:17" x14ac:dyDescent="0.25">
      <c r="A109" s="132" t="s">
        <v>83</v>
      </c>
      <c r="B109" s="160">
        <v>0.42643488327220558</v>
      </c>
      <c r="C109" s="160">
        <v>0.4561565222095616</v>
      </c>
      <c r="D109" s="160">
        <v>0.46341997194034046</v>
      </c>
      <c r="E109" s="160">
        <v>0.54198508576788518</v>
      </c>
      <c r="F109" s="160">
        <v>0.50973301267892757</v>
      </c>
      <c r="G109" s="160">
        <v>0.46608228644129573</v>
      </c>
      <c r="H109" s="160">
        <v>0.44275955462942695</v>
      </c>
      <c r="I109" s="160">
        <v>0.47578972752606713</v>
      </c>
      <c r="J109" s="160">
        <v>0.4080161451495064</v>
      </c>
      <c r="K109" s="160">
        <v>0.46770534716839535</v>
      </c>
      <c r="L109" s="160">
        <v>0.36955721861696844</v>
      </c>
      <c r="M109" s="160">
        <v>0.36748743864799449</v>
      </c>
      <c r="N109" s="160">
        <v>0.40631326455157835</v>
      </c>
      <c r="O109" s="160">
        <v>0.39282452841330151</v>
      </c>
      <c r="P109" s="160">
        <v>0.33572703243429941</v>
      </c>
      <c r="Q109" s="160">
        <v>0.3242692064428615</v>
      </c>
    </row>
    <row r="110" spans="1:17" x14ac:dyDescent="0.25">
      <c r="A110" s="76" t="s">
        <v>82</v>
      </c>
      <c r="B110" s="159">
        <v>0.77476020551658176</v>
      </c>
      <c r="C110" s="159">
        <v>0.82875940678899895</v>
      </c>
      <c r="D110" s="159">
        <v>0.84195586896159658</v>
      </c>
      <c r="E110" s="159">
        <v>0.9846954198829212</v>
      </c>
      <c r="F110" s="159">
        <v>0.9260988468657313</v>
      </c>
      <c r="G110" s="159">
        <v>0.84679284504123231</v>
      </c>
      <c r="H110" s="159">
        <v>0.80441937795261853</v>
      </c>
      <c r="I110" s="159">
        <v>0.8644296269859133</v>
      </c>
      <c r="J110" s="159">
        <v>0.74129646722247633</v>
      </c>
      <c r="K110" s="159">
        <v>0.84974167242806409</v>
      </c>
      <c r="L110" s="159">
        <v>0.67142308914501658</v>
      </c>
      <c r="M110" s="159">
        <v>0.6676626482968584</v>
      </c>
      <c r="N110" s="159">
        <v>0.73820262060304109</v>
      </c>
      <c r="O110" s="159">
        <v>0.71369586378601169</v>
      </c>
      <c r="P110" s="159">
        <v>0.60995935100420862</v>
      </c>
      <c r="Q110" s="159">
        <v>0.58914241512930465</v>
      </c>
    </row>
    <row r="111" spans="1:17" x14ac:dyDescent="0.25">
      <c r="A111" s="76" t="s">
        <v>81</v>
      </c>
      <c r="B111" s="159">
        <v>0.71052787468923784</v>
      </c>
      <c r="C111" s="159">
        <v>0.76005021391344285</v>
      </c>
      <c r="D111" s="159">
        <v>0.77215260915025141</v>
      </c>
      <c r="E111" s="159">
        <v>0.9030581835822804</v>
      </c>
      <c r="F111" s="159">
        <v>0.84931962267850192</v>
      </c>
      <c r="G111" s="159">
        <v>0.77658857050876562</v>
      </c>
      <c r="H111" s="159">
        <v>0.73772812143134747</v>
      </c>
      <c r="I111" s="159">
        <v>0.79276315601571801</v>
      </c>
      <c r="J111" s="159">
        <v>0.67983848372676026</v>
      </c>
      <c r="K111" s="159">
        <v>0.77929292217922108</v>
      </c>
      <c r="L111" s="159">
        <v>0.61575803345423752</v>
      </c>
      <c r="M111" s="159">
        <v>0.61230935601222192</v>
      </c>
      <c r="N111" s="159">
        <v>0.67700113579966081</v>
      </c>
      <c r="O111" s="159">
        <v>0.65452613810005666</v>
      </c>
      <c r="P111" s="159">
        <v>0.55939001284516976</v>
      </c>
      <c r="Q111" s="159">
        <v>0.54029892750105935</v>
      </c>
    </row>
    <row r="112" spans="1:17" x14ac:dyDescent="0.25">
      <c r="A112" s="76" t="s">
        <v>80</v>
      </c>
      <c r="B112" s="159">
        <v>4.3516226507930567</v>
      </c>
      <c r="C112" s="159">
        <v>4.6549218467360207</v>
      </c>
      <c r="D112" s="159">
        <v>4.7290428757869636</v>
      </c>
      <c r="E112" s="159">
        <v>5.530773086670866</v>
      </c>
      <c r="F112" s="159">
        <v>5.2016516726064532</v>
      </c>
      <c r="G112" s="159">
        <v>4.7562108879275096</v>
      </c>
      <c r="H112" s="159">
        <v>4.5182103583926976</v>
      </c>
      <c r="I112" s="159">
        <v>4.8552720158108142</v>
      </c>
      <c r="J112" s="159">
        <v>4.1636657055292687</v>
      </c>
      <c r="K112" s="159">
        <v>4.7727736694932723</v>
      </c>
      <c r="L112" s="159">
        <v>3.7712054674268716</v>
      </c>
      <c r="M112" s="159">
        <v>3.7500840682438801</v>
      </c>
      <c r="N112" s="159">
        <v>4.1462883893850604</v>
      </c>
      <c r="O112" s="159">
        <v>4.0086404341814816</v>
      </c>
      <c r="P112" s="159">
        <v>3.4259799470768475</v>
      </c>
      <c r="Q112" s="159">
        <v>3.309056737768572</v>
      </c>
    </row>
    <row r="113" spans="1:17" x14ac:dyDescent="0.25">
      <c r="A113" s="129" t="s">
        <v>79</v>
      </c>
      <c r="B113" s="158">
        <v>2.0023786889966209</v>
      </c>
      <c r="C113" s="158">
        <v>2.1419403870301856</v>
      </c>
      <c r="D113" s="158">
        <v>2.1760468298190747</v>
      </c>
      <c r="E113" s="158">
        <v>2.5449592143306603</v>
      </c>
      <c r="F113" s="158">
        <v>2.2527730952324134</v>
      </c>
      <c r="G113" s="158">
        <v>2.0598580216359696</v>
      </c>
      <c r="H113" s="158">
        <v>1.9839324321669585</v>
      </c>
      <c r="I113" s="158">
        <v>2.102760210733738</v>
      </c>
      <c r="J113" s="158">
        <v>1.8211069586146711</v>
      </c>
      <c r="K113" s="158">
        <v>2.1961693487958667</v>
      </c>
      <c r="L113" s="158">
        <v>1.7353024528509877</v>
      </c>
      <c r="M113" s="158">
        <v>1.6241165355784666</v>
      </c>
      <c r="N113" s="158">
        <v>1.7957078859916769</v>
      </c>
      <c r="O113" s="158">
        <v>1.7360942037204454</v>
      </c>
      <c r="P113" s="158">
        <v>1.4837509190063018</v>
      </c>
      <c r="Q113" s="158">
        <v>1.4331128761851981</v>
      </c>
    </row>
    <row r="114" spans="1:17" x14ac:dyDescent="0.25">
      <c r="A114" s="92" t="s">
        <v>125</v>
      </c>
      <c r="B114" s="91">
        <v>0</v>
      </c>
      <c r="C114" s="91">
        <v>0</v>
      </c>
      <c r="D114" s="91">
        <v>0</v>
      </c>
      <c r="E114" s="91">
        <v>0</v>
      </c>
      <c r="F114" s="91">
        <v>0.3681003681925486</v>
      </c>
      <c r="G114" s="91">
        <v>0.3365782811385849</v>
      </c>
      <c r="H114" s="91">
        <v>0.24872838466654082</v>
      </c>
      <c r="I114" s="91">
        <v>0.34358844635965252</v>
      </c>
      <c r="J114" s="91">
        <v>0.24790039456406107</v>
      </c>
      <c r="K114" s="91">
        <v>0</v>
      </c>
      <c r="L114" s="91">
        <v>0</v>
      </c>
      <c r="M114" s="91">
        <v>0.26537865531120541</v>
      </c>
      <c r="N114" s="91">
        <v>0.2934164720799835</v>
      </c>
      <c r="O114" s="91">
        <v>0.28367566931569538</v>
      </c>
      <c r="P114" s="91">
        <v>0.24244308525706407</v>
      </c>
      <c r="Q114" s="91">
        <v>0.2341688910000187</v>
      </c>
    </row>
    <row r="115" spans="1:17" x14ac:dyDescent="0.25">
      <c r="A115" s="92" t="s">
        <v>26</v>
      </c>
      <c r="B115" s="91">
        <v>0.51246313187910975</v>
      </c>
      <c r="C115" s="91">
        <v>0.54818076374248392</v>
      </c>
      <c r="D115" s="91">
        <v>0.55690952947740502</v>
      </c>
      <c r="E115" s="91">
        <v>0.65132423584372745</v>
      </c>
      <c r="F115" s="91">
        <v>0.61256568434358905</v>
      </c>
      <c r="G115" s="91">
        <v>0.56010893478106494</v>
      </c>
      <c r="H115" s="91">
        <v>0.53208111469145569</v>
      </c>
      <c r="I115" s="91">
        <v>0.57177473853206406</v>
      </c>
      <c r="J115" s="91">
        <v>0.49032862883097517</v>
      </c>
      <c r="K115" s="91">
        <v>0.56205942902078798</v>
      </c>
      <c r="L115" s="91">
        <v>0.44411106382236326</v>
      </c>
      <c r="M115" s="91">
        <v>0.44162372996012861</v>
      </c>
      <c r="N115" s="91">
        <v>0.48828221199533978</v>
      </c>
      <c r="O115" s="91">
        <v>0.47207228115321459</v>
      </c>
      <c r="P115" s="91">
        <v>0.40345603337505948</v>
      </c>
      <c r="Q115" s="91">
        <v>0.38968672504117713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1.4899155571175113</v>
      </c>
      <c r="C117" s="157">
        <v>1.5937596232877016</v>
      </c>
      <c r="D117" s="157">
        <v>1.6191373003416698</v>
      </c>
      <c r="E117" s="157">
        <v>1.8936349784869331</v>
      </c>
      <c r="F117" s="157">
        <v>1.2721070426962757</v>
      </c>
      <c r="G117" s="157">
        <v>1.1631708057163199</v>
      </c>
      <c r="H117" s="157">
        <v>1.2031229328089621</v>
      </c>
      <c r="I117" s="157">
        <v>1.1873970258420214</v>
      </c>
      <c r="J117" s="157">
        <v>1.0828779352196349</v>
      </c>
      <c r="K117" s="157">
        <v>1.6341099197750786</v>
      </c>
      <c r="L117" s="157">
        <v>1.2911913890286244</v>
      </c>
      <c r="M117" s="157">
        <v>0.9171141503071325</v>
      </c>
      <c r="N117" s="157">
        <v>1.0140092019163536</v>
      </c>
      <c r="O117" s="157">
        <v>0.98034625325153557</v>
      </c>
      <c r="P117" s="157">
        <v>0.83785180037417839</v>
      </c>
      <c r="Q117" s="157">
        <v>0.80925726014400212</v>
      </c>
    </row>
    <row r="118" spans="1:17" x14ac:dyDescent="0.25">
      <c r="A118" s="156" t="s">
        <v>183</v>
      </c>
      <c r="B118" s="204">
        <v>6.4287073472103664</v>
      </c>
      <c r="C118" s="204">
        <v>6.8767750970659698</v>
      </c>
      <c r="D118" s="204">
        <v>6.98627503359097</v>
      </c>
      <c r="E118" s="204">
        <v>8.1706812449729611</v>
      </c>
      <c r="F118" s="204">
        <v>7.6779354027104016</v>
      </c>
      <c r="G118" s="204">
        <v>7.0203116772009704</v>
      </c>
      <c r="H118" s="204">
        <v>6.6710804525079297</v>
      </c>
      <c r="I118" s="204">
        <v>6.2518072280102173</v>
      </c>
      <c r="J118" s="204">
        <v>5.3612722970165372</v>
      </c>
      <c r="K118" s="204">
        <v>6.1455796559756646</v>
      </c>
      <c r="L118" s="204">
        <v>5.5712496789832446</v>
      </c>
      <c r="M118" s="204">
        <v>5.4631266478314675</v>
      </c>
      <c r="N118" s="204">
        <v>5.3388966957484714</v>
      </c>
      <c r="O118" s="204">
        <v>5.1616566814999887</v>
      </c>
      <c r="P118" s="204">
        <v>4.4114039597380357</v>
      </c>
      <c r="Q118" s="204">
        <v>4.8630783443022985</v>
      </c>
    </row>
    <row r="119" spans="1:17" x14ac:dyDescent="0.25">
      <c r="A119" s="152" t="s">
        <v>192</v>
      </c>
      <c r="B119" s="151">
        <v>5.5963039519966786</v>
      </c>
      <c r="C119" s="151">
        <v>5.98635488818796</v>
      </c>
      <c r="D119" s="151">
        <v>6.0816765282038414</v>
      </c>
      <c r="E119" s="151">
        <v>7.1127231762368543</v>
      </c>
      <c r="F119" s="151">
        <v>6.6829335699555612</v>
      </c>
      <c r="G119" s="151">
        <v>6.1105163182808564</v>
      </c>
      <c r="H119" s="151">
        <v>5.8068112029831989</v>
      </c>
      <c r="I119" s="151">
        <v>5.3230628871123731</v>
      </c>
      <c r="J119" s="151">
        <v>4.5648223867317546</v>
      </c>
      <c r="K119" s="151">
        <v>5.2326160729892903</v>
      </c>
      <c r="L119" s="151">
        <v>4.8498718190342762</v>
      </c>
      <c r="M119" s="151">
        <v>4.7457890105310279</v>
      </c>
      <c r="N119" s="151">
        <v>4.5457708183863277</v>
      </c>
      <c r="O119" s="151">
        <v>4.3948608962552766</v>
      </c>
      <c r="P119" s="151">
        <v>3.7560628217923884</v>
      </c>
      <c r="Q119" s="151">
        <v>4.2301029499465157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0</v>
      </c>
      <c r="C123" s="87">
        <v>0</v>
      </c>
      <c r="D123" s="87">
        <v>0</v>
      </c>
      <c r="E123" s="87">
        <v>0</v>
      </c>
      <c r="F123" s="87">
        <v>0.10867724286950879</v>
      </c>
      <c r="G123" s="87">
        <v>0.10149494486217099</v>
      </c>
      <c r="H123" s="87">
        <v>6.205561683284766E-2</v>
      </c>
      <c r="I123" s="87">
        <v>7.2179167476095971E-3</v>
      </c>
      <c r="J123" s="87">
        <v>9.2927848678809773E-3</v>
      </c>
      <c r="K123" s="87">
        <v>0</v>
      </c>
      <c r="L123" s="87">
        <v>0</v>
      </c>
      <c r="M123" s="87">
        <v>1.2800453301424155</v>
      </c>
      <c r="N123" s="87">
        <v>1.2951121099507874E-2</v>
      </c>
      <c r="O123" s="87">
        <v>6.9222066345980523E-3</v>
      </c>
      <c r="P123" s="87">
        <v>1.9213978314130367E-2</v>
      </c>
      <c r="Q123" s="87">
        <v>0.42323892978040084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4.8373451326732786</v>
      </c>
      <c r="J124" s="87">
        <v>3.8874579881748468</v>
      </c>
      <c r="K124" s="87">
        <v>4.7251901842997368</v>
      </c>
      <c r="L124" s="87">
        <v>0</v>
      </c>
      <c r="M124" s="87">
        <v>0</v>
      </c>
      <c r="N124" s="87">
        <v>4.4389573253798513</v>
      </c>
      <c r="O124" s="87">
        <v>4.295696876477856</v>
      </c>
      <c r="P124" s="87">
        <v>3.5382330515397094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5.5963039519966786</v>
      </c>
      <c r="C126" s="87">
        <v>5.98635488818796</v>
      </c>
      <c r="D126" s="87">
        <v>6.0816765282038414</v>
      </c>
      <c r="E126" s="87">
        <v>7.1127231762368543</v>
      </c>
      <c r="F126" s="87">
        <v>6.5742563270860526</v>
      </c>
      <c r="G126" s="87">
        <v>6.009021373418685</v>
      </c>
      <c r="H126" s="87">
        <v>5.744755586150351</v>
      </c>
      <c r="I126" s="87">
        <v>0.47849983769148507</v>
      </c>
      <c r="J126" s="87">
        <v>0.66807161368902712</v>
      </c>
      <c r="K126" s="87">
        <v>0.50742588868955341</v>
      </c>
      <c r="L126" s="87">
        <v>4.8498718190342762</v>
      </c>
      <c r="M126" s="87">
        <v>3.4657436803886124</v>
      </c>
      <c r="N126" s="87">
        <v>9.3862371906969083E-2</v>
      </c>
      <c r="O126" s="87">
        <v>9.2241813142822787E-2</v>
      </c>
      <c r="P126" s="87">
        <v>0.19861579193854878</v>
      </c>
      <c r="Q126" s="87">
        <v>3.806864020166115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0.83240339521368756</v>
      </c>
      <c r="C130" s="151">
        <v>0.89042020887800977</v>
      </c>
      <c r="D130" s="151">
        <v>0.90459850538712838</v>
      </c>
      <c r="E130" s="151">
        <v>1.0579580687361059</v>
      </c>
      <c r="F130" s="151">
        <v>0.99500183275484089</v>
      </c>
      <c r="G130" s="151">
        <v>0.90979535892011421</v>
      </c>
      <c r="H130" s="151">
        <v>0.86426924952473116</v>
      </c>
      <c r="I130" s="151">
        <v>0.92874434089784452</v>
      </c>
      <c r="J130" s="151">
        <v>0.79644991028478285</v>
      </c>
      <c r="K130" s="151">
        <v>0.9129635829863747</v>
      </c>
      <c r="L130" s="151">
        <v>0.72137785994896853</v>
      </c>
      <c r="M130" s="151">
        <v>0.71733763730043965</v>
      </c>
      <c r="N130" s="151">
        <v>0.79312587736214335</v>
      </c>
      <c r="O130" s="151">
        <v>0.76679578524471226</v>
      </c>
      <c r="P130" s="151">
        <v>0.65534113794564763</v>
      </c>
      <c r="Q130" s="151">
        <v>0.63297539435578254</v>
      </c>
    </row>
    <row r="131" spans="1:17" x14ac:dyDescent="0.25">
      <c r="A131" s="156" t="s">
        <v>181</v>
      </c>
      <c r="B131" s="204">
        <v>9.2235681373781304</v>
      </c>
      <c r="C131" s="204">
        <v>9.8593532116136142</v>
      </c>
      <c r="D131" s="204">
        <v>9.9508420122250065</v>
      </c>
      <c r="E131" s="204">
        <v>11.440530600836436</v>
      </c>
      <c r="F131" s="204">
        <v>10.787807971623877</v>
      </c>
      <c r="G131" s="204">
        <v>9.9046034614739966</v>
      </c>
      <c r="H131" s="204">
        <v>9.4667437951063302</v>
      </c>
      <c r="I131" s="204">
        <v>9.8477681421858918</v>
      </c>
      <c r="J131" s="204">
        <v>8.8111038851038916</v>
      </c>
      <c r="K131" s="204">
        <v>9.7861523563669071</v>
      </c>
      <c r="L131" s="204">
        <v>7.9691215786138727</v>
      </c>
      <c r="M131" s="204">
        <v>7.78078570601091</v>
      </c>
      <c r="N131" s="204">
        <v>8.5987358701035603</v>
      </c>
      <c r="O131" s="204">
        <v>8.3742387099583038</v>
      </c>
      <c r="P131" s="204">
        <v>7.2573348003683478</v>
      </c>
      <c r="Q131" s="204">
        <v>7.1891610798816306</v>
      </c>
    </row>
    <row r="132" spans="1:17" x14ac:dyDescent="0.25">
      <c r="A132" s="152" t="s">
        <v>190</v>
      </c>
      <c r="B132" s="151">
        <v>7.1330888789148359</v>
      </c>
      <c r="C132" s="151">
        <v>7.5395851094521786</v>
      </c>
      <c r="D132" s="151">
        <v>7.9569393095603003</v>
      </c>
      <c r="E132" s="151">
        <v>10.192914221241717</v>
      </c>
      <c r="F132" s="151">
        <v>9.4902221027742382</v>
      </c>
      <c r="G132" s="151">
        <v>8.4912122035913438</v>
      </c>
      <c r="H132" s="151">
        <v>7.8293793754391965</v>
      </c>
      <c r="I132" s="151">
        <v>9.2155002600093319</v>
      </c>
      <c r="J132" s="151">
        <v>6.6893650621924863</v>
      </c>
      <c r="K132" s="151">
        <v>8.9958088765800852</v>
      </c>
      <c r="L132" s="151">
        <v>6.3043478985186612</v>
      </c>
      <c r="M132" s="151">
        <v>6.0119694822832255</v>
      </c>
      <c r="N132" s="151">
        <v>6.9755182247384662</v>
      </c>
      <c r="O132" s="151">
        <v>6.611762414412989</v>
      </c>
      <c r="P132" s="151">
        <v>5.4320385084340783</v>
      </c>
      <c r="Q132" s="151">
        <v>4.5082714051729722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1.2223053594925004E-2</v>
      </c>
      <c r="J133" s="83">
        <v>4.4012857401997552E-3</v>
      </c>
      <c r="K133" s="83">
        <v>3.7232834103245746E-3</v>
      </c>
      <c r="L133" s="83">
        <v>0</v>
      </c>
      <c r="M133" s="83">
        <v>0</v>
      </c>
      <c r="N133" s="83">
        <v>1.0266564909048067E-2</v>
      </c>
      <c r="O133" s="83">
        <v>5.2771350910430165E-3</v>
      </c>
      <c r="P133" s="83">
        <v>4.1736902177587489E-4</v>
      </c>
      <c r="Q133" s="83">
        <v>0</v>
      </c>
    </row>
    <row r="134" spans="1:17" x14ac:dyDescent="0.25">
      <c r="A134" s="154" t="s">
        <v>30</v>
      </c>
      <c r="B134" s="208">
        <v>6.0554325013434669E-2</v>
      </c>
      <c r="C134" s="208">
        <v>0.34637964523196951</v>
      </c>
      <c r="D134" s="208">
        <v>0.29104100236124564</v>
      </c>
      <c r="E134" s="208">
        <v>0.17708731295229962</v>
      </c>
      <c r="F134" s="208">
        <v>7.6819095426537087E-2</v>
      </c>
      <c r="G134" s="208">
        <v>0.11754780240224699</v>
      </c>
      <c r="H134" s="208">
        <v>0.13833305512531954</v>
      </c>
      <c r="I134" s="208">
        <v>0.12992423555700877</v>
      </c>
      <c r="J134" s="208">
        <v>0.10007655021350705</v>
      </c>
      <c r="K134" s="208">
        <v>9.9867140288750128E-2</v>
      </c>
      <c r="L134" s="208">
        <v>0</v>
      </c>
      <c r="M134" s="208">
        <v>0.16112849274443999</v>
      </c>
      <c r="N134" s="208">
        <v>0.11611233291333585</v>
      </c>
      <c r="O134" s="208">
        <v>3.5000493347162605E-2</v>
      </c>
      <c r="P134" s="208">
        <v>1.1816019051776845E-2</v>
      </c>
      <c r="Q134" s="208">
        <v>3.3085195119973938E-2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4.2414334216596503E-2</v>
      </c>
      <c r="G135" s="208">
        <v>3.3961311026919919E-2</v>
      </c>
      <c r="H135" s="208">
        <v>6.4448357302955092E-18</v>
      </c>
      <c r="I135" s="208">
        <v>1.6173316662535447E-2</v>
      </c>
      <c r="J135" s="208">
        <v>0</v>
      </c>
      <c r="K135" s="208">
        <v>0</v>
      </c>
      <c r="L135" s="208">
        <v>0</v>
      </c>
      <c r="M135" s="208">
        <v>1.8393688755983968</v>
      </c>
      <c r="N135" s="208">
        <v>0.86767774020180022</v>
      </c>
      <c r="O135" s="208">
        <v>0.41598112374412122</v>
      </c>
      <c r="P135" s="208">
        <v>0.48266818658235716</v>
      </c>
      <c r="Q135" s="208">
        <v>0.4571614205303709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0.64201480254450904</v>
      </c>
      <c r="J136" s="208">
        <v>0.20624391869253875</v>
      </c>
      <c r="K136" s="208">
        <v>0.21290000628178729</v>
      </c>
      <c r="L136" s="208">
        <v>0</v>
      </c>
      <c r="M136" s="208">
        <v>0</v>
      </c>
      <c r="N136" s="208">
        <v>0.24215860123787242</v>
      </c>
      <c r="O136" s="208">
        <v>0.35148212756517017</v>
      </c>
      <c r="P136" s="208">
        <v>1.2781161485571032E-2</v>
      </c>
      <c r="Q136" s="208">
        <v>0</v>
      </c>
    </row>
    <row r="137" spans="1:17" x14ac:dyDescent="0.25">
      <c r="A137" s="154" t="s">
        <v>26</v>
      </c>
      <c r="B137" s="208">
        <v>7.0725345539014013</v>
      </c>
      <c r="C137" s="208">
        <v>7.1932054642202088</v>
      </c>
      <c r="D137" s="208">
        <v>7.665898307199055</v>
      </c>
      <c r="E137" s="208">
        <v>10.015826908289418</v>
      </c>
      <c r="F137" s="208">
        <v>9.3709886731311052</v>
      </c>
      <c r="G137" s="208">
        <v>8.3397030901621765</v>
      </c>
      <c r="H137" s="208">
        <v>7.6910463203138768</v>
      </c>
      <c r="I137" s="208">
        <v>8.4151648516503528</v>
      </c>
      <c r="J137" s="208">
        <v>6.3786433075462412</v>
      </c>
      <c r="K137" s="208">
        <v>8.6793184465992237</v>
      </c>
      <c r="L137" s="208">
        <v>6.3043478985186612</v>
      </c>
      <c r="M137" s="208">
        <v>4.0114721139403882</v>
      </c>
      <c r="N137" s="208">
        <v>5.7393029854764093</v>
      </c>
      <c r="O137" s="208">
        <v>5.804021534665492</v>
      </c>
      <c r="P137" s="208">
        <v>4.9243557722925972</v>
      </c>
      <c r="Q137" s="208">
        <v>4.0180247895226273</v>
      </c>
    </row>
    <row r="138" spans="1:17" x14ac:dyDescent="0.25">
      <c r="A138" s="152" t="s">
        <v>189</v>
      </c>
      <c r="B138" s="151">
        <v>2.0904792584632936</v>
      </c>
      <c r="C138" s="151">
        <v>2.3197681021614356</v>
      </c>
      <c r="D138" s="151">
        <v>1.9939027026647069</v>
      </c>
      <c r="E138" s="151">
        <v>1.2476163795947184</v>
      </c>
      <c r="F138" s="151">
        <v>1.2975858688496389</v>
      </c>
      <c r="G138" s="151">
        <v>1.4133912578826524</v>
      </c>
      <c r="H138" s="151">
        <v>1.6373644196671338</v>
      </c>
      <c r="I138" s="151">
        <v>0.63226788217655916</v>
      </c>
      <c r="J138" s="151">
        <v>2.1217388229114054</v>
      </c>
      <c r="K138" s="151">
        <v>0.7903434797868214</v>
      </c>
      <c r="L138" s="151">
        <v>1.6647736800952113</v>
      </c>
      <c r="M138" s="151">
        <v>1.7688162237276841</v>
      </c>
      <c r="N138" s="151">
        <v>1.6232176453650935</v>
      </c>
      <c r="O138" s="151">
        <v>1.7624762955453146</v>
      </c>
      <c r="P138" s="151">
        <v>1.8252962919342692</v>
      </c>
      <c r="Q138" s="151">
        <v>2.6808896747086588</v>
      </c>
    </row>
    <row r="139" spans="1:17" x14ac:dyDescent="0.25">
      <c r="A139" s="156" t="s">
        <v>180</v>
      </c>
      <c r="B139" s="155">
        <v>8.6473079017225576</v>
      </c>
      <c r="C139" s="155">
        <v>9.273902319880186</v>
      </c>
      <c r="D139" s="155">
        <v>9.3178582714859868</v>
      </c>
      <c r="E139" s="155">
        <v>10.587573545490624</v>
      </c>
      <c r="F139" s="155">
        <v>9.9900081751070715</v>
      </c>
      <c r="G139" s="155">
        <v>9.1993297076764904</v>
      </c>
      <c r="H139" s="155">
        <v>8.8242005002474428</v>
      </c>
      <c r="I139" s="155">
        <v>8.8398555982787652</v>
      </c>
      <c r="J139" s="155">
        <v>8.0903541131741772</v>
      </c>
      <c r="K139" s="155">
        <v>8.7451167072706912</v>
      </c>
      <c r="L139" s="155">
        <v>7.4519465968497132</v>
      </c>
      <c r="M139" s="155">
        <v>7.406864641626794</v>
      </c>
      <c r="N139" s="155">
        <v>7.7905187047182425</v>
      </c>
      <c r="O139" s="155">
        <v>7.5866347898594952</v>
      </c>
      <c r="P139" s="155">
        <v>6.6031770810709904</v>
      </c>
      <c r="Q139" s="155">
        <v>6.8757089454028879</v>
      </c>
    </row>
    <row r="140" spans="1:17" x14ac:dyDescent="0.25">
      <c r="A140" s="152" t="s">
        <v>193</v>
      </c>
      <c r="B140" s="151">
        <v>4.4084373639336336</v>
      </c>
      <c r="C140" s="151">
        <v>4.674111645668809</v>
      </c>
      <c r="D140" s="151">
        <v>4.9290346404454937</v>
      </c>
      <c r="E140" s="151">
        <v>6.3041240099462827</v>
      </c>
      <c r="F140" s="151">
        <v>5.8671866211572468</v>
      </c>
      <c r="G140" s="151">
        <v>5.2518575889638015</v>
      </c>
      <c r="H140" s="151">
        <v>4.842440700225926</v>
      </c>
      <c r="I140" s="151">
        <v>5.7644998792685964</v>
      </c>
      <c r="J140" s="151">
        <v>4.1575535955311844</v>
      </c>
      <c r="K140" s="151">
        <v>5.5825642559952993</v>
      </c>
      <c r="L140" s="151">
        <v>3.8935150230894933</v>
      </c>
      <c r="M140" s="151">
        <v>3.8153082660135356</v>
      </c>
      <c r="N140" s="151">
        <v>4.3838129058084325</v>
      </c>
      <c r="O140" s="151">
        <v>4.1421885890849746</v>
      </c>
      <c r="P140" s="151">
        <v>3.3814137484391131</v>
      </c>
      <c r="Q140" s="151">
        <v>2.8093580141284367</v>
      </c>
    </row>
    <row r="141" spans="1:17" x14ac:dyDescent="0.25">
      <c r="A141" s="152" t="s">
        <v>187</v>
      </c>
      <c r="B141" s="151">
        <v>2.6012466440884845</v>
      </c>
      <c r="C141" s="151">
        <v>2.7825482133910482</v>
      </c>
      <c r="D141" s="151">
        <v>2.826855152100455</v>
      </c>
      <c r="E141" s="151">
        <v>3.3061012145195017</v>
      </c>
      <c r="F141" s="151">
        <v>3.1063285108577507</v>
      </c>
      <c r="G141" s="151">
        <v>2.840260322333799</v>
      </c>
      <c r="H141" s="151">
        <v>2.6990935953766861</v>
      </c>
      <c r="I141" s="151">
        <v>2.5800544684094628</v>
      </c>
      <c r="J141" s="151">
        <v>2.2706887418266928</v>
      </c>
      <c r="K141" s="151">
        <v>2.5434191298184365</v>
      </c>
      <c r="L141" s="151">
        <v>2.2542937091580102</v>
      </c>
      <c r="M141" s="151">
        <v>2.2059144469433876</v>
      </c>
      <c r="N141" s="151">
        <v>2.1351217877486102</v>
      </c>
      <c r="O141" s="151">
        <v>2.0637707972848252</v>
      </c>
      <c r="P141" s="151">
        <v>1.7918764736004751</v>
      </c>
      <c r="Q141" s="151">
        <v>1.9662157733179013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0</v>
      </c>
      <c r="C145" s="87">
        <v>0</v>
      </c>
      <c r="D145" s="87">
        <v>0</v>
      </c>
      <c r="E145" s="87">
        <v>0</v>
      </c>
      <c r="F145" s="87">
        <v>5.0514824735750294E-2</v>
      </c>
      <c r="G145" s="87">
        <v>4.7176384088371756E-2</v>
      </c>
      <c r="H145" s="87">
        <v>2.8844388442427787E-2</v>
      </c>
      <c r="I145" s="87">
        <v>3.4984779913768659E-3</v>
      </c>
      <c r="J145" s="87">
        <v>4.622528587541027E-3</v>
      </c>
      <c r="K145" s="87">
        <v>0</v>
      </c>
      <c r="L145" s="87">
        <v>0</v>
      </c>
      <c r="M145" s="87">
        <v>0.59498441254716017</v>
      </c>
      <c r="N145" s="87">
        <v>6.0830653238136793E-3</v>
      </c>
      <c r="O145" s="87">
        <v>3.2505802214188957E-3</v>
      </c>
      <c r="P145" s="87">
        <v>9.1662672694410412E-3</v>
      </c>
      <c r="Q145" s="87">
        <v>0.19672785023516598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2.3446301855665048</v>
      </c>
      <c r="J146" s="87">
        <v>1.933746012491151</v>
      </c>
      <c r="K146" s="87">
        <v>2.2967744889245294</v>
      </c>
      <c r="L146" s="87">
        <v>0</v>
      </c>
      <c r="M146" s="87">
        <v>0</v>
      </c>
      <c r="N146" s="87">
        <v>2.0849521190048126</v>
      </c>
      <c r="O146" s="87">
        <v>2.0172046344439503</v>
      </c>
      <c r="P146" s="87">
        <v>1.6879580731144816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2.6012466440884845</v>
      </c>
      <c r="C148" s="87">
        <v>2.7825482133910482</v>
      </c>
      <c r="D148" s="87">
        <v>2.826855152100455</v>
      </c>
      <c r="E148" s="87">
        <v>3.3061012145195017</v>
      </c>
      <c r="F148" s="87">
        <v>3.0558136861220007</v>
      </c>
      <c r="G148" s="87">
        <v>2.7930839382454273</v>
      </c>
      <c r="H148" s="87">
        <v>2.6702492069342583</v>
      </c>
      <c r="I148" s="87">
        <v>0.23192580485158121</v>
      </c>
      <c r="J148" s="87">
        <v>0.33232020074800095</v>
      </c>
      <c r="K148" s="87">
        <v>0.24664464089390725</v>
      </c>
      <c r="L148" s="87">
        <v>2.2542937091580102</v>
      </c>
      <c r="M148" s="87">
        <v>1.6109300343962274</v>
      </c>
      <c r="N148" s="87">
        <v>4.4086603419983689E-2</v>
      </c>
      <c r="O148" s="87">
        <v>4.3315582619455839E-2</v>
      </c>
      <c r="P148" s="87">
        <v>9.4752133216552459E-2</v>
      </c>
      <c r="Q148" s="87">
        <v>1.7694879230827354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1.6376238937004401</v>
      </c>
      <c r="C152" s="151">
        <v>1.817242460820329</v>
      </c>
      <c r="D152" s="151">
        <v>1.5619684789400377</v>
      </c>
      <c r="E152" s="151">
        <v>0.97734832102483904</v>
      </c>
      <c r="F152" s="151">
        <v>1.0164930430920736</v>
      </c>
      <c r="G152" s="151">
        <v>1.1072117963788892</v>
      </c>
      <c r="H152" s="151">
        <v>1.2826662046448305</v>
      </c>
      <c r="I152" s="151">
        <v>0.49530125060070657</v>
      </c>
      <c r="J152" s="151">
        <v>1.6621117758162993</v>
      </c>
      <c r="K152" s="151">
        <v>0.61913332145695443</v>
      </c>
      <c r="L152" s="151">
        <v>1.3041378646022104</v>
      </c>
      <c r="M152" s="151">
        <v>1.3856419286698702</v>
      </c>
      <c r="N152" s="151">
        <v>1.2715840111611996</v>
      </c>
      <c r="O152" s="151">
        <v>1.3806754034896946</v>
      </c>
      <c r="P152" s="151">
        <v>1.429886859031402</v>
      </c>
      <c r="Q152" s="151">
        <v>2.1001351579565499</v>
      </c>
    </row>
    <row r="153" spans="1:17" x14ac:dyDescent="0.25">
      <c r="A153" s="243" t="s">
        <v>179</v>
      </c>
      <c r="B153" s="242">
        <v>18.344123433536012</v>
      </c>
      <c r="C153" s="242">
        <v>19.62267130731729</v>
      </c>
      <c r="D153" s="242">
        <v>19.935126089140674</v>
      </c>
      <c r="E153" s="242">
        <v>23.314793658930739</v>
      </c>
      <c r="F153" s="242">
        <v>21.927393066391485</v>
      </c>
      <c r="G153" s="242">
        <v>20.049651958716971</v>
      </c>
      <c r="H153" s="242">
        <v>19.046368484623034</v>
      </c>
      <c r="I153" s="242">
        <v>20.467240914189809</v>
      </c>
      <c r="J153" s="242">
        <v>17.551797057653918</v>
      </c>
      <c r="K153" s="242">
        <v>20.119471824506498</v>
      </c>
      <c r="L153" s="242">
        <v>15.897393717053307</v>
      </c>
      <c r="M153" s="242">
        <v>15.808357147296697</v>
      </c>
      <c r="N153" s="242">
        <v>17.478543547900532</v>
      </c>
      <c r="O153" s="242">
        <v>16.898293079683089</v>
      </c>
      <c r="P153" s="242">
        <v>14.44210678941646</v>
      </c>
      <c r="Q153" s="242">
        <v>13.94922081195118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129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1</v>
      </c>
      <c r="C157" s="77">
        <f t="shared" si="0"/>
        <v>0.99999999999999989</v>
      </c>
      <c r="D157" s="77">
        <f t="shared" si="0"/>
        <v>1</v>
      </c>
      <c r="E157" s="77">
        <f t="shared" si="0"/>
        <v>1.0000000000000002</v>
      </c>
      <c r="F157" s="77">
        <f t="shared" si="0"/>
        <v>1</v>
      </c>
      <c r="G157" s="77">
        <f t="shared" si="0"/>
        <v>1</v>
      </c>
      <c r="H157" s="77">
        <f t="shared" si="0"/>
        <v>1</v>
      </c>
      <c r="I157" s="77">
        <f t="shared" si="0"/>
        <v>1</v>
      </c>
      <c r="J157" s="77">
        <f t="shared" si="0"/>
        <v>1</v>
      </c>
      <c r="K157" s="77">
        <f t="shared" si="0"/>
        <v>1</v>
      </c>
      <c r="L157" s="77">
        <f t="shared" si="0"/>
        <v>1</v>
      </c>
      <c r="M157" s="77">
        <f t="shared" si="0"/>
        <v>1</v>
      </c>
      <c r="N157" s="77">
        <f t="shared" si="0"/>
        <v>0.99999999999999989</v>
      </c>
      <c r="O157" s="77">
        <f t="shared" si="0"/>
        <v>0.99999999999999989</v>
      </c>
      <c r="P157" s="77">
        <f t="shared" si="0"/>
        <v>1</v>
      </c>
      <c r="Q157" s="77">
        <f t="shared" si="0"/>
        <v>1</v>
      </c>
    </row>
    <row r="158" spans="1:17" x14ac:dyDescent="0.25">
      <c r="A158" s="132" t="s">
        <v>83</v>
      </c>
      <c r="B158" s="240">
        <f t="shared" ref="B158:Q158" si="1">IF(B$6=0,0,B$6/B$5)</f>
        <v>1.252708274323571E-3</v>
      </c>
      <c r="C158" s="240">
        <f t="shared" si="1"/>
        <v>1.2465941384682973E-3</v>
      </c>
      <c r="D158" s="240">
        <f t="shared" si="1"/>
        <v>1.2325256271097857E-3</v>
      </c>
      <c r="E158" s="240">
        <f t="shared" si="1"/>
        <v>1.4000251896106233E-3</v>
      </c>
      <c r="F158" s="240">
        <f t="shared" si="1"/>
        <v>1.3484877515135296E-3</v>
      </c>
      <c r="G158" s="240">
        <f t="shared" si="1"/>
        <v>1.3678663580516332E-3</v>
      </c>
      <c r="H158" s="240">
        <f t="shared" si="1"/>
        <v>1.2390273207497193E-3</v>
      </c>
      <c r="I158" s="240">
        <f t="shared" si="1"/>
        <v>1.3327028104280166E-3</v>
      </c>
      <c r="J158" s="240">
        <f t="shared" si="1"/>
        <v>1.2559692439542561E-3</v>
      </c>
      <c r="K158" s="240">
        <f t="shared" si="1"/>
        <v>1.1408411767485109E-3</v>
      </c>
      <c r="L158" s="240">
        <f t="shared" si="1"/>
        <v>1.2116008465273371E-3</v>
      </c>
      <c r="M158" s="240">
        <f t="shared" si="1"/>
        <v>1.1282606112397546E-3</v>
      </c>
      <c r="N158" s="240">
        <f t="shared" si="1"/>
        <v>1.2633593001827319E-3</v>
      </c>
      <c r="O158" s="240">
        <f t="shared" si="1"/>
        <v>1.6158212480455211E-3</v>
      </c>
      <c r="P158" s="240">
        <f t="shared" si="1"/>
        <v>1.1891621070937574E-3</v>
      </c>
      <c r="Q158" s="240">
        <f t="shared" si="1"/>
        <v>1.3389033937780878E-3</v>
      </c>
    </row>
    <row r="159" spans="1:17" x14ac:dyDescent="0.25">
      <c r="A159" s="76" t="s">
        <v>82</v>
      </c>
      <c r="B159" s="239">
        <f t="shared" ref="B159:Q159" si="2">IF(B$7=0,0,B$7/B$5)</f>
        <v>1.7530873248054982E-3</v>
      </c>
      <c r="C159" s="239">
        <f t="shared" si="2"/>
        <v>1.7445309719101619E-3</v>
      </c>
      <c r="D159" s="239">
        <f t="shared" si="2"/>
        <v>1.7248429651754687E-3</v>
      </c>
      <c r="E159" s="239">
        <f t="shared" si="2"/>
        <v>1.9592481862068718E-3</v>
      </c>
      <c r="F159" s="239">
        <f t="shared" si="2"/>
        <v>1.8871247466696428E-3</v>
      </c>
      <c r="G159" s="239">
        <f t="shared" si="2"/>
        <v>1.9142439013768203E-3</v>
      </c>
      <c r="H159" s="239">
        <f t="shared" si="2"/>
        <v>1.7339416810884698E-3</v>
      </c>
      <c r="I159" s="239">
        <f t="shared" si="2"/>
        <v>1.8650347032756562E-3</v>
      </c>
      <c r="J159" s="239">
        <f t="shared" si="2"/>
        <v>1.7576508490060674E-3</v>
      </c>
      <c r="K159" s="239">
        <f t="shared" si="2"/>
        <v>1.5965362786910197E-3</v>
      </c>
      <c r="L159" s="239">
        <f t="shared" si="2"/>
        <v>1.6955600360487857E-3</v>
      </c>
      <c r="M159" s="239">
        <f t="shared" si="2"/>
        <v>1.5789305596386775E-3</v>
      </c>
      <c r="N159" s="239">
        <f t="shared" si="2"/>
        <v>1.7679927731150439E-3</v>
      </c>
      <c r="O159" s="239">
        <f t="shared" si="2"/>
        <v>2.2612413497704181E-3</v>
      </c>
      <c r="P159" s="239">
        <f t="shared" si="2"/>
        <v>1.6641584156620575E-3</v>
      </c>
      <c r="Q159" s="239">
        <f t="shared" si="2"/>
        <v>1.8737120340638473E-3</v>
      </c>
    </row>
    <row r="160" spans="1:17" x14ac:dyDescent="0.25">
      <c r="A160" s="76" t="s">
        <v>81</v>
      </c>
      <c r="B160" s="239">
        <f t="shared" ref="B160:Q160" si="3">IF(B$8=0,0,B$8/B$5)</f>
        <v>2.1412991329496662E-3</v>
      </c>
      <c r="C160" s="239">
        <f t="shared" si="3"/>
        <v>2.1308480214866205E-3</v>
      </c>
      <c r="D160" s="239">
        <f t="shared" si="3"/>
        <v>2.1068002110016621E-3</v>
      </c>
      <c r="E160" s="239">
        <f t="shared" si="3"/>
        <v>2.3931132140399491E-3</v>
      </c>
      <c r="F160" s="239">
        <f t="shared" si="3"/>
        <v>2.3050184247153205E-3</v>
      </c>
      <c r="G160" s="239">
        <f t="shared" si="3"/>
        <v>2.3381429711307419E-3</v>
      </c>
      <c r="H160" s="239">
        <f t="shared" si="3"/>
        <v>2.1179137888707083E-3</v>
      </c>
      <c r="I160" s="239">
        <f t="shared" si="3"/>
        <v>2.2780366594050204E-3</v>
      </c>
      <c r="J160" s="239">
        <f t="shared" si="3"/>
        <v>2.1468732251672105E-3</v>
      </c>
      <c r="K160" s="239">
        <f t="shared" si="3"/>
        <v>1.9500806953031053E-3</v>
      </c>
      <c r="L160" s="239">
        <f t="shared" si="3"/>
        <v>2.0710327338988601E-3</v>
      </c>
      <c r="M160" s="239">
        <f t="shared" si="3"/>
        <v>1.9285762839664261E-3</v>
      </c>
      <c r="N160" s="239">
        <f t="shared" si="3"/>
        <v>2.1595053130354174E-3</v>
      </c>
      <c r="O160" s="239">
        <f t="shared" si="3"/>
        <v>2.7619811478532819E-3</v>
      </c>
      <c r="P160" s="239">
        <f t="shared" si="3"/>
        <v>2.0326773926925821E-3</v>
      </c>
      <c r="Q160" s="239">
        <f t="shared" si="3"/>
        <v>2.288635538667998E-3</v>
      </c>
    </row>
    <row r="161" spans="1:17" x14ac:dyDescent="0.25">
      <c r="A161" s="76" t="s">
        <v>80</v>
      </c>
      <c r="B161" s="239">
        <f t="shared" ref="B161:Q161" si="4">IF(B$9=0,0,B$9/B$5)</f>
        <v>9.0571534352462766E-3</v>
      </c>
      <c r="C161" s="239">
        <f t="shared" si="4"/>
        <v>9.0129478786133439E-3</v>
      </c>
      <c r="D161" s="239">
        <f t="shared" si="4"/>
        <v>8.9112317260251848E-3</v>
      </c>
      <c r="E161" s="239">
        <f t="shared" si="4"/>
        <v>1.0122263271838105E-2</v>
      </c>
      <c r="F161" s="239">
        <f t="shared" si="4"/>
        <v>9.7496446070839873E-3</v>
      </c>
      <c r="G161" s="239">
        <f t="shared" si="4"/>
        <v>9.8897530556145471E-3</v>
      </c>
      <c r="H161" s="239">
        <f t="shared" si="4"/>
        <v>8.9582393479055774E-3</v>
      </c>
      <c r="I161" s="239">
        <f t="shared" si="4"/>
        <v>9.6355185680786094E-3</v>
      </c>
      <c r="J161" s="239">
        <f t="shared" si="4"/>
        <v>9.0807304346947251E-3</v>
      </c>
      <c r="K161" s="239">
        <f t="shared" si="4"/>
        <v>8.2483478355226819E-3</v>
      </c>
      <c r="L161" s="239">
        <f t="shared" si="4"/>
        <v>8.7599443495316974E-3</v>
      </c>
      <c r="M161" s="239">
        <f t="shared" si="4"/>
        <v>8.1573896176754344E-3</v>
      </c>
      <c r="N161" s="239">
        <f t="shared" si="4"/>
        <v>9.1341609695832614E-3</v>
      </c>
      <c r="O161" s="239">
        <f t="shared" si="4"/>
        <v>1.1682481282708684E-2</v>
      </c>
      <c r="P161" s="239">
        <f t="shared" si="4"/>
        <v>8.5977109627895353E-3</v>
      </c>
      <c r="Q161" s="239">
        <f t="shared" si="4"/>
        <v>9.6803491451097623E-3</v>
      </c>
    </row>
    <row r="162" spans="1:17" x14ac:dyDescent="0.25">
      <c r="A162" s="129" t="s">
        <v>79</v>
      </c>
      <c r="B162" s="238">
        <f t="shared" ref="B162:Q162" si="5">IF(B$10=0,0,B$10/B$5)</f>
        <v>5.8555635525977473E-3</v>
      </c>
      <c r="C162" s="238">
        <f t="shared" si="5"/>
        <v>5.8269841045302346E-3</v>
      </c>
      <c r="D162" s="238">
        <f t="shared" si="5"/>
        <v>5.7612233332168259E-3</v>
      </c>
      <c r="E162" s="238">
        <f t="shared" si="5"/>
        <v>6.5441704513601795E-3</v>
      </c>
      <c r="F162" s="238">
        <f t="shared" si="5"/>
        <v>5.9326258180219318E-3</v>
      </c>
      <c r="G162" s="238">
        <f t="shared" si="5"/>
        <v>6.0178813357944913E-3</v>
      </c>
      <c r="H162" s="238">
        <f t="shared" si="5"/>
        <v>5.5266896805988008E-3</v>
      </c>
      <c r="I162" s="238">
        <f t="shared" si="5"/>
        <v>5.8631805087006111E-3</v>
      </c>
      <c r="J162" s="238">
        <f t="shared" si="5"/>
        <v>5.580361992226889E-3</v>
      </c>
      <c r="K162" s="238">
        <f t="shared" si="5"/>
        <v>5.332660564949545E-3</v>
      </c>
      <c r="L162" s="238">
        <f t="shared" si="5"/>
        <v>5.6634141424929518E-3</v>
      </c>
      <c r="M162" s="238">
        <f t="shared" si="5"/>
        <v>4.9637440341489206E-3</v>
      </c>
      <c r="N162" s="238">
        <f t="shared" si="5"/>
        <v>5.5581061031439389E-3</v>
      </c>
      <c r="O162" s="238">
        <f t="shared" si="5"/>
        <v>7.1087504077838115E-3</v>
      </c>
      <c r="P162" s="238">
        <f t="shared" si="5"/>
        <v>5.2316780856477849E-3</v>
      </c>
      <c r="Q162" s="238">
        <f t="shared" si="5"/>
        <v>5.8904597634273541E-3</v>
      </c>
    </row>
    <row r="163" spans="1:17" x14ac:dyDescent="0.25">
      <c r="A163" s="232" t="s">
        <v>185</v>
      </c>
      <c r="B163" s="241">
        <f t="shared" ref="B163:Q163" si="6">IF(B$15=0,0,B$15/B$5)</f>
        <v>0.82552499180857541</v>
      </c>
      <c r="C163" s="241">
        <f t="shared" si="6"/>
        <v>0.82429460004177257</v>
      </c>
      <c r="D163" s="241">
        <f t="shared" si="6"/>
        <v>0.82800934358171319</v>
      </c>
      <c r="E163" s="241">
        <f t="shared" si="6"/>
        <v>0.80940886952641666</v>
      </c>
      <c r="F163" s="241">
        <f t="shared" si="6"/>
        <v>0.8055588272062042</v>
      </c>
      <c r="G163" s="241">
        <f t="shared" si="6"/>
        <v>0.80233950566669399</v>
      </c>
      <c r="H163" s="241">
        <f t="shared" si="6"/>
        <v>0.82019431238953411</v>
      </c>
      <c r="I163" s="241">
        <f t="shared" si="6"/>
        <v>0.80937440083567214</v>
      </c>
      <c r="J163" s="241">
        <f t="shared" si="6"/>
        <v>0.81770629199192246</v>
      </c>
      <c r="K163" s="241">
        <f t="shared" si="6"/>
        <v>0.83309113827600489</v>
      </c>
      <c r="L163" s="241">
        <f t="shared" si="6"/>
        <v>0.82238055341956462</v>
      </c>
      <c r="M163" s="241">
        <f t="shared" si="6"/>
        <v>0.83502066176831025</v>
      </c>
      <c r="N163" s="241">
        <f t="shared" si="6"/>
        <v>0.81898007961079444</v>
      </c>
      <c r="O163" s="241">
        <f t="shared" si="6"/>
        <v>0.75848725805985173</v>
      </c>
      <c r="P163" s="241">
        <f t="shared" si="6"/>
        <v>0.82776981048710363</v>
      </c>
      <c r="Q163" s="241">
        <f t="shared" si="6"/>
        <v>0.80288940307134815</v>
      </c>
    </row>
    <row r="164" spans="1:17" x14ac:dyDescent="0.25">
      <c r="A164" s="127" t="s">
        <v>184</v>
      </c>
      <c r="B164" s="237">
        <f t="shared" ref="B164:Q164" si="7">IF(B$24=0,0,B$24/B$5)</f>
        <v>0.10976855170458474</v>
      </c>
      <c r="C164" s="237">
        <f t="shared" si="7"/>
        <v>0.11121466607019435</v>
      </c>
      <c r="D164" s="237">
        <f t="shared" si="7"/>
        <v>0.10849362527871845</v>
      </c>
      <c r="E164" s="237">
        <f t="shared" si="7"/>
        <v>0.11937862664562009</v>
      </c>
      <c r="F164" s="237">
        <f t="shared" si="7"/>
        <v>0.1256118800435336</v>
      </c>
      <c r="G164" s="237">
        <f t="shared" si="7"/>
        <v>0.12764475090770555</v>
      </c>
      <c r="H164" s="237">
        <f t="shared" si="7"/>
        <v>0.11605394537393957</v>
      </c>
      <c r="I164" s="237">
        <f t="shared" si="7"/>
        <v>0.12336138868642893</v>
      </c>
      <c r="J164" s="237">
        <f t="shared" si="7"/>
        <v>0.11718274364704713</v>
      </c>
      <c r="K164" s="237">
        <f t="shared" si="7"/>
        <v>0.10873560249536644</v>
      </c>
      <c r="L164" s="237">
        <f t="shared" si="7"/>
        <v>0.1146814412750532</v>
      </c>
      <c r="M164" s="237">
        <f t="shared" si="7"/>
        <v>0.10700649404007545</v>
      </c>
      <c r="N164" s="237">
        <f t="shared" si="7"/>
        <v>0.11817107988954444</v>
      </c>
      <c r="O164" s="237">
        <f t="shared" si="7"/>
        <v>0.17009017950459562</v>
      </c>
      <c r="P164" s="237">
        <f t="shared" si="7"/>
        <v>0.11056444204508889</v>
      </c>
      <c r="Q164" s="237">
        <f t="shared" si="7"/>
        <v>0.12649383029251851</v>
      </c>
    </row>
    <row r="165" spans="1:17" x14ac:dyDescent="0.25">
      <c r="A165" s="127" t="s">
        <v>181</v>
      </c>
      <c r="B165" s="237">
        <f t="shared" ref="B165:Q165" si="8">IF(B$35=0,0,B$35/B$5)</f>
        <v>2.3093750540597303E-2</v>
      </c>
      <c r="C165" s="237">
        <f t="shared" si="8"/>
        <v>2.2964548149264113E-2</v>
      </c>
      <c r="D165" s="237">
        <f t="shared" si="8"/>
        <v>2.2556895629132434E-2</v>
      </c>
      <c r="E165" s="237">
        <f t="shared" si="8"/>
        <v>2.518795846144354E-2</v>
      </c>
      <c r="F165" s="237">
        <f t="shared" si="8"/>
        <v>2.432404170362866E-2</v>
      </c>
      <c r="G165" s="237">
        <f t="shared" si="8"/>
        <v>2.4775159041730183E-2</v>
      </c>
      <c r="H165" s="237">
        <f t="shared" si="8"/>
        <v>2.2579371651349069E-2</v>
      </c>
      <c r="I165" s="237">
        <f t="shared" si="8"/>
        <v>2.3510093417194469E-2</v>
      </c>
      <c r="J165" s="237">
        <f t="shared" si="8"/>
        <v>2.3116935720756335E-2</v>
      </c>
      <c r="K165" s="237">
        <f t="shared" si="8"/>
        <v>2.034525385815034E-2</v>
      </c>
      <c r="L165" s="237">
        <f t="shared" si="8"/>
        <v>2.2268277174026452E-2</v>
      </c>
      <c r="M165" s="237">
        <f t="shared" si="8"/>
        <v>2.0360510828809526E-2</v>
      </c>
      <c r="N165" s="237">
        <f t="shared" si="8"/>
        <v>2.0877094647105243E-2</v>
      </c>
      <c r="O165" s="237">
        <f t="shared" si="8"/>
        <v>1.7621383645309501E-2</v>
      </c>
      <c r="P165" s="237">
        <f t="shared" si="8"/>
        <v>2.1909385476201568E-2</v>
      </c>
      <c r="Q165" s="237">
        <f t="shared" si="8"/>
        <v>2.5299971715817642E-2</v>
      </c>
    </row>
    <row r="166" spans="1:17" x14ac:dyDescent="0.25">
      <c r="A166" s="142" t="s">
        <v>190</v>
      </c>
      <c r="B166" s="235">
        <f t="shared" ref="B166:Q166" si="9">IF(B$36=0,0,B$36/B$5)</f>
        <v>1.785965829059228E-2</v>
      </c>
      <c r="C166" s="235">
        <f t="shared" si="9"/>
        <v>1.7561310722445666E-2</v>
      </c>
      <c r="D166" s="235">
        <f t="shared" si="9"/>
        <v>1.8037051468869639E-2</v>
      </c>
      <c r="E166" s="235">
        <f t="shared" si="9"/>
        <v>2.2441153209006141E-2</v>
      </c>
      <c r="F166" s="235">
        <f t="shared" si="9"/>
        <v>2.1398282098808147E-2</v>
      </c>
      <c r="G166" s="235">
        <f t="shared" si="9"/>
        <v>2.1239732980662757E-2</v>
      </c>
      <c r="H166" s="235">
        <f t="shared" si="9"/>
        <v>1.8674052086297459E-2</v>
      </c>
      <c r="I166" s="235">
        <f t="shared" si="9"/>
        <v>2.2000647138602138E-2</v>
      </c>
      <c r="J166" s="235">
        <f t="shared" si="9"/>
        <v>1.7550311989489566E-2</v>
      </c>
      <c r="K166" s="235">
        <f t="shared" si="9"/>
        <v>1.8702142434390903E-2</v>
      </c>
      <c r="L166" s="235">
        <f t="shared" si="9"/>
        <v>1.7616366499220014E-2</v>
      </c>
      <c r="M166" s="235">
        <f t="shared" si="9"/>
        <v>1.5731929187040427E-2</v>
      </c>
      <c r="N166" s="235">
        <f t="shared" si="9"/>
        <v>1.6936042273004322E-2</v>
      </c>
      <c r="O166" s="235">
        <f t="shared" si="9"/>
        <v>1.3912715664226536E-2</v>
      </c>
      <c r="P166" s="235">
        <f t="shared" si="9"/>
        <v>1.6398943810172945E-2</v>
      </c>
      <c r="Q166" s="235">
        <f t="shared" si="9"/>
        <v>1.586543099685056E-2</v>
      </c>
    </row>
    <row r="167" spans="1:17" x14ac:dyDescent="0.25">
      <c r="A167" s="142" t="s">
        <v>189</v>
      </c>
      <c r="B167" s="235">
        <f t="shared" ref="B167:Q167" si="10">IF(B$42=0,0,B$42/B$5)</f>
        <v>5.2340922500050228E-3</v>
      </c>
      <c r="C167" s="235">
        <f t="shared" si="10"/>
        <v>5.4032374268184451E-3</v>
      </c>
      <c r="D167" s="235">
        <f t="shared" si="10"/>
        <v>4.5198441602627938E-3</v>
      </c>
      <c r="E167" s="235">
        <f t="shared" si="10"/>
        <v>2.7468052524374014E-3</v>
      </c>
      <c r="F167" s="235">
        <f t="shared" si="10"/>
        <v>2.9257596048205127E-3</v>
      </c>
      <c r="G167" s="235">
        <f t="shared" si="10"/>
        <v>3.5354260610674258E-3</v>
      </c>
      <c r="H167" s="235">
        <f t="shared" si="10"/>
        <v>3.9053195650516127E-3</v>
      </c>
      <c r="I167" s="235">
        <f t="shared" si="10"/>
        <v>1.5094462785923315E-3</v>
      </c>
      <c r="J167" s="235">
        <f t="shared" si="10"/>
        <v>5.5666237312667708E-3</v>
      </c>
      <c r="K167" s="235">
        <f t="shared" si="10"/>
        <v>1.6431114237594369E-3</v>
      </c>
      <c r="L167" s="235">
        <f t="shared" si="10"/>
        <v>4.6519106748064394E-3</v>
      </c>
      <c r="M167" s="235">
        <f t="shared" si="10"/>
        <v>4.6285816417690967E-3</v>
      </c>
      <c r="N167" s="235">
        <f t="shared" si="10"/>
        <v>3.94105237410092E-3</v>
      </c>
      <c r="O167" s="235">
        <f t="shared" si="10"/>
        <v>3.7086679810829659E-3</v>
      </c>
      <c r="P167" s="235">
        <f t="shared" si="10"/>
        <v>5.5104416660286216E-3</v>
      </c>
      <c r="Q167" s="235">
        <f t="shared" si="10"/>
        <v>9.434540718967082E-3</v>
      </c>
    </row>
    <row r="168" spans="1:17" x14ac:dyDescent="0.25">
      <c r="A168" s="127" t="s">
        <v>180</v>
      </c>
      <c r="B168" s="236">
        <f t="shared" ref="B168:Q168" si="11">IF(B$43=0,0,B$43/B$5)</f>
        <v>1.2128024740946973E-2</v>
      </c>
      <c r="C168" s="236">
        <f t="shared" si="11"/>
        <v>1.2185411419245109E-2</v>
      </c>
      <c r="D168" s="236">
        <f t="shared" si="11"/>
        <v>1.1930488222593089E-2</v>
      </c>
      <c r="E168" s="236">
        <f t="shared" si="11"/>
        <v>1.3072502787139178E-2</v>
      </c>
      <c r="F168" s="236">
        <f t="shared" si="11"/>
        <v>1.3136874234677463E-2</v>
      </c>
      <c r="G168" s="236">
        <f t="shared" si="11"/>
        <v>1.3421424514155287E-2</v>
      </c>
      <c r="H168" s="236">
        <f t="shared" si="11"/>
        <v>1.2274619232050556E-2</v>
      </c>
      <c r="I168" s="236">
        <f t="shared" si="11"/>
        <v>1.275292784787142E-2</v>
      </c>
      <c r="J168" s="236">
        <f t="shared" si="11"/>
        <v>1.2723039195626021E-2</v>
      </c>
      <c r="K168" s="236">
        <f t="shared" si="11"/>
        <v>1.0976312049886769E-2</v>
      </c>
      <c r="L168" s="236">
        <f t="shared" si="11"/>
        <v>1.21525821683704E-2</v>
      </c>
      <c r="M168" s="236">
        <f t="shared" si="11"/>
        <v>1.1366856564270302E-2</v>
      </c>
      <c r="N168" s="236">
        <f t="shared" si="11"/>
        <v>1.2583617905126476E-2</v>
      </c>
      <c r="O168" s="236">
        <f t="shared" si="11"/>
        <v>1.6214118980046092E-2</v>
      </c>
      <c r="P168" s="236">
        <f t="shared" si="11"/>
        <v>1.2094201157034742E-2</v>
      </c>
      <c r="Q168" s="236">
        <f t="shared" si="11"/>
        <v>1.4171368405541451E-2</v>
      </c>
    </row>
    <row r="169" spans="1:17" x14ac:dyDescent="0.25">
      <c r="A169" s="142" t="s">
        <v>188</v>
      </c>
      <c r="B169" s="235">
        <f t="shared" ref="B169:Q169" si="12">IF(B$44=0,0,B$44/B$5)</f>
        <v>6.5986015380574822E-3</v>
      </c>
      <c r="C169" s="235">
        <f t="shared" si="12"/>
        <v>6.5084905756084433E-3</v>
      </c>
      <c r="D169" s="235">
        <f t="shared" si="12"/>
        <v>6.6796404921973963E-3</v>
      </c>
      <c r="E169" s="235">
        <f t="shared" si="12"/>
        <v>8.2974237184697056E-3</v>
      </c>
      <c r="F169" s="235">
        <f t="shared" si="12"/>
        <v>7.9086827383433832E-3</v>
      </c>
      <c r="G169" s="235">
        <f t="shared" si="12"/>
        <v>7.8535139360931903E-3</v>
      </c>
      <c r="H169" s="235">
        <f t="shared" si="12"/>
        <v>6.904738874068784E-3</v>
      </c>
      <c r="I169" s="235">
        <f t="shared" si="12"/>
        <v>8.2271590582487317E-3</v>
      </c>
      <c r="J169" s="235">
        <f t="shared" si="12"/>
        <v>6.5209297203996956E-3</v>
      </c>
      <c r="K169" s="235">
        <f t="shared" si="12"/>
        <v>6.9383561762931759E-3</v>
      </c>
      <c r="L169" s="235">
        <f t="shared" si="12"/>
        <v>6.5041378916208467E-3</v>
      </c>
      <c r="M169" s="235">
        <f t="shared" si="12"/>
        <v>5.9685188309483786E-3</v>
      </c>
      <c r="N169" s="235">
        <f t="shared" si="12"/>
        <v>6.9452502536257272E-3</v>
      </c>
      <c r="O169" s="235">
        <f t="shared" si="12"/>
        <v>8.6814964482649463E-3</v>
      </c>
      <c r="P169" s="235">
        <f t="shared" si="12"/>
        <v>6.1027147562553539E-3</v>
      </c>
      <c r="Q169" s="235">
        <f t="shared" si="12"/>
        <v>5.9104510952633074E-3</v>
      </c>
    </row>
    <row r="170" spans="1:17" x14ac:dyDescent="0.25">
      <c r="A170" s="142" t="s">
        <v>187</v>
      </c>
      <c r="B170" s="235">
        <f t="shared" ref="B170:Q170" si="13">IF(B$45=0,0,B$45/B$5)</f>
        <v>3.0782082594408631E-3</v>
      </c>
      <c r="C170" s="235">
        <f t="shared" si="13"/>
        <v>3.1464923202178105E-3</v>
      </c>
      <c r="D170" s="235">
        <f t="shared" si="13"/>
        <v>3.1341273864459759E-3</v>
      </c>
      <c r="E170" s="235">
        <f t="shared" si="13"/>
        <v>3.488703177699786E-3</v>
      </c>
      <c r="F170" s="235">
        <f t="shared" si="13"/>
        <v>3.8580082206634012E-3</v>
      </c>
      <c r="G170" s="235">
        <f t="shared" si="13"/>
        <v>3.9122100709994114E-3</v>
      </c>
      <c r="H170" s="235">
        <f t="shared" si="13"/>
        <v>3.5409523950121449E-3</v>
      </c>
      <c r="I170" s="235">
        <f t="shared" si="13"/>
        <v>3.8188692743505036E-3</v>
      </c>
      <c r="J170" s="235">
        <f t="shared" si="13"/>
        <v>3.5951643502863191E-3</v>
      </c>
      <c r="K170" s="235">
        <f t="shared" si="13"/>
        <v>3.2684586841494391E-3</v>
      </c>
      <c r="L170" s="235">
        <f t="shared" si="13"/>
        <v>3.4698749246975732E-3</v>
      </c>
      <c r="M170" s="235">
        <f t="shared" si="13"/>
        <v>3.2306937665451626E-3</v>
      </c>
      <c r="N170" s="235">
        <f t="shared" si="13"/>
        <v>3.6238042187588357E-3</v>
      </c>
      <c r="O170" s="235">
        <f t="shared" si="13"/>
        <v>4.6389038239493573E-3</v>
      </c>
      <c r="P170" s="235">
        <f t="shared" si="13"/>
        <v>3.4108522981308627E-3</v>
      </c>
      <c r="Q170" s="235">
        <f t="shared" si="13"/>
        <v>3.8425604892105567E-3</v>
      </c>
    </row>
    <row r="171" spans="1:17" x14ac:dyDescent="0.25">
      <c r="A171" s="142" t="s">
        <v>186</v>
      </c>
      <c r="B171" s="235">
        <f t="shared" ref="B171:Q171" si="14">IF(B$56=0,0,B$56/B$5)</f>
        <v>2.451214943448628E-3</v>
      </c>
      <c r="C171" s="235">
        <f t="shared" si="14"/>
        <v>2.5304285234188572E-3</v>
      </c>
      <c r="D171" s="235">
        <f t="shared" si="14"/>
        <v>2.1167203439497167E-3</v>
      </c>
      <c r="E171" s="235">
        <f t="shared" si="14"/>
        <v>1.2863758909696865E-3</v>
      </c>
      <c r="F171" s="235">
        <f t="shared" si="14"/>
        <v>1.3701832756706789E-3</v>
      </c>
      <c r="G171" s="235">
        <f t="shared" si="14"/>
        <v>1.6557005070626861E-3</v>
      </c>
      <c r="H171" s="235">
        <f t="shared" si="14"/>
        <v>1.8289279629696285E-3</v>
      </c>
      <c r="I171" s="235">
        <f t="shared" si="14"/>
        <v>7.0689951527218341E-4</v>
      </c>
      <c r="J171" s="235">
        <f t="shared" si="14"/>
        <v>2.6069451249400078E-3</v>
      </c>
      <c r="K171" s="235">
        <f t="shared" si="14"/>
        <v>7.6949718944415238E-4</v>
      </c>
      <c r="L171" s="235">
        <f t="shared" si="14"/>
        <v>2.1785693520519809E-3</v>
      </c>
      <c r="M171" s="235">
        <f t="shared" si="14"/>
        <v>2.1676439667767619E-3</v>
      </c>
      <c r="N171" s="235">
        <f t="shared" si="14"/>
        <v>2.0145634327419144E-3</v>
      </c>
      <c r="O171" s="235">
        <f t="shared" si="14"/>
        <v>2.893718707831788E-3</v>
      </c>
      <c r="P171" s="235">
        <f t="shared" si="14"/>
        <v>2.5806341026485243E-3</v>
      </c>
      <c r="Q171" s="235">
        <f t="shared" si="14"/>
        <v>4.4183568210675872E-3</v>
      </c>
    </row>
    <row r="172" spans="1:17" x14ac:dyDescent="0.25">
      <c r="A172" s="72" t="s">
        <v>179</v>
      </c>
      <c r="B172" s="234">
        <f t="shared" ref="B172:Q172" si="15">IF(B$57=0,0,B$57/B$5)</f>
        <v>9.4248694853728658E-3</v>
      </c>
      <c r="C172" s="234">
        <f t="shared" si="15"/>
        <v>9.3788692045150487E-3</v>
      </c>
      <c r="D172" s="234">
        <f t="shared" si="15"/>
        <v>9.2730234253139386E-3</v>
      </c>
      <c r="E172" s="234">
        <f t="shared" si="15"/>
        <v>1.0533222266324934E-2</v>
      </c>
      <c r="F172" s="234">
        <f t="shared" si="15"/>
        <v>1.0145475463951595E-2</v>
      </c>
      <c r="G172" s="234">
        <f t="shared" si="15"/>
        <v>1.0291272247746801E-2</v>
      </c>
      <c r="H172" s="234">
        <f t="shared" si="15"/>
        <v>9.3219395339133957E-3</v>
      </c>
      <c r="I172" s="234">
        <f t="shared" si="15"/>
        <v>1.0026715962945191E-2</v>
      </c>
      <c r="J172" s="234">
        <f t="shared" si="15"/>
        <v>9.4494036995988896E-3</v>
      </c>
      <c r="K172" s="234">
        <f t="shared" si="15"/>
        <v>8.5832267693768168E-3</v>
      </c>
      <c r="L172" s="234">
        <f t="shared" si="15"/>
        <v>9.1155938544857807E-3</v>
      </c>
      <c r="M172" s="234">
        <f t="shared" si="15"/>
        <v>8.4885756918653878E-3</v>
      </c>
      <c r="N172" s="234">
        <f t="shared" si="15"/>
        <v>9.5050034883689977E-3</v>
      </c>
      <c r="O172" s="234">
        <f t="shared" si="15"/>
        <v>1.2156784374035152E-2</v>
      </c>
      <c r="P172" s="234">
        <f t="shared" si="15"/>
        <v>8.9467738706855045E-3</v>
      </c>
      <c r="Q172" s="234">
        <f t="shared" si="15"/>
        <v>1.0073366639727185E-2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0.99999999999999978</v>
      </c>
      <c r="C175" s="77">
        <f t="shared" si="16"/>
        <v>1</v>
      </c>
      <c r="D175" s="77">
        <f t="shared" si="16"/>
        <v>1</v>
      </c>
      <c r="E175" s="77">
        <f t="shared" si="16"/>
        <v>1</v>
      </c>
      <c r="F175" s="77">
        <f t="shared" si="16"/>
        <v>0.99999999999999989</v>
      </c>
      <c r="G175" s="77">
        <f t="shared" si="16"/>
        <v>1</v>
      </c>
      <c r="H175" s="77">
        <f t="shared" si="16"/>
        <v>1.0000000000000002</v>
      </c>
      <c r="I175" s="77">
        <f t="shared" si="16"/>
        <v>1</v>
      </c>
      <c r="J175" s="77">
        <f t="shared" si="16"/>
        <v>1.0000000000000002</v>
      </c>
      <c r="K175" s="77">
        <f t="shared" si="16"/>
        <v>1</v>
      </c>
      <c r="L175" s="77">
        <f t="shared" si="16"/>
        <v>0.99999999999999989</v>
      </c>
      <c r="M175" s="77">
        <f t="shared" si="16"/>
        <v>1.0000000000000002</v>
      </c>
      <c r="N175" s="77">
        <f t="shared" si="16"/>
        <v>1.0000000000000002</v>
      </c>
      <c r="O175" s="77">
        <f t="shared" si="16"/>
        <v>0.99999999999999989</v>
      </c>
      <c r="P175" s="77">
        <f t="shared" si="16"/>
        <v>1</v>
      </c>
      <c r="Q175" s="77">
        <f t="shared" si="16"/>
        <v>1</v>
      </c>
    </row>
    <row r="176" spans="1:17" x14ac:dyDescent="0.25">
      <c r="A176" s="132" t="s">
        <v>83</v>
      </c>
      <c r="B176" s="240">
        <f t="shared" ref="B176:Q176" si="17">IF(B$61=0,0,B$61/B$60)</f>
        <v>8.4013848406814268E-3</v>
      </c>
      <c r="C176" s="240">
        <f t="shared" si="17"/>
        <v>8.4018122252949839E-3</v>
      </c>
      <c r="D176" s="240">
        <f t="shared" si="17"/>
        <v>8.4388599570924573E-3</v>
      </c>
      <c r="E176" s="240">
        <f t="shared" si="17"/>
        <v>8.5355825740909119E-3</v>
      </c>
      <c r="F176" s="240">
        <f t="shared" si="17"/>
        <v>8.5292615096105133E-3</v>
      </c>
      <c r="G176" s="240">
        <f t="shared" si="17"/>
        <v>8.5043228173051714E-3</v>
      </c>
      <c r="H176" s="240">
        <f t="shared" si="17"/>
        <v>8.4654009821492123E-3</v>
      </c>
      <c r="I176" s="240">
        <f t="shared" si="17"/>
        <v>8.7021279117155542E-3</v>
      </c>
      <c r="J176" s="240">
        <f t="shared" si="17"/>
        <v>8.4715306043152295E-3</v>
      </c>
      <c r="K176" s="240">
        <f t="shared" si="17"/>
        <v>8.6284203458794999E-3</v>
      </c>
      <c r="L176" s="240">
        <f t="shared" si="17"/>
        <v>8.3923412701799541E-3</v>
      </c>
      <c r="M176" s="240">
        <f t="shared" si="17"/>
        <v>8.5119131074097177E-3</v>
      </c>
      <c r="N176" s="240">
        <f t="shared" si="17"/>
        <v>8.4721779547108026E-3</v>
      </c>
      <c r="O176" s="240">
        <f t="shared" si="17"/>
        <v>8.4357560199910184E-3</v>
      </c>
      <c r="P176" s="240">
        <f t="shared" si="17"/>
        <v>8.4170099231729682E-3</v>
      </c>
      <c r="Q176" s="240">
        <f t="shared" si="17"/>
        <v>8.2601326110355745E-3</v>
      </c>
    </row>
    <row r="177" spans="1:17" x14ac:dyDescent="0.25">
      <c r="A177" s="76" t="s">
        <v>82</v>
      </c>
      <c r="B177" s="239">
        <f t="shared" ref="B177:Q177" si="18">IF(B$62=0,0,B$62/B$60)</f>
        <v>1.226643911916288E-2</v>
      </c>
      <c r="C177" s="239">
        <f t="shared" si="18"/>
        <v>1.2267063121924576E-2</v>
      </c>
      <c r="D177" s="239">
        <f t="shared" si="18"/>
        <v>1.2321154650311214E-2</v>
      </c>
      <c r="E177" s="239">
        <f t="shared" si="18"/>
        <v>1.2462374474823075E-2</v>
      </c>
      <c r="F177" s="239">
        <f t="shared" si="18"/>
        <v>1.2453145406748292E-2</v>
      </c>
      <c r="G177" s="239">
        <f t="shared" si="18"/>
        <v>1.2416733677411274E-2</v>
      </c>
      <c r="H177" s="239">
        <f t="shared" si="18"/>
        <v>1.2359905865044573E-2</v>
      </c>
      <c r="I177" s="239">
        <f t="shared" si="18"/>
        <v>1.2705538939169571E-2</v>
      </c>
      <c r="J177" s="239">
        <f t="shared" si="18"/>
        <v>1.2368855417832447E-2</v>
      </c>
      <c r="K177" s="239">
        <f t="shared" si="18"/>
        <v>1.2597922232389088E-2</v>
      </c>
      <c r="L177" s="239">
        <f t="shared" si="18"/>
        <v>1.2253235057085039E-2</v>
      </c>
      <c r="M177" s="239">
        <f t="shared" si="18"/>
        <v>1.242781587793295E-2</v>
      </c>
      <c r="N177" s="239">
        <f t="shared" si="18"/>
        <v>1.2369800581560411E-2</v>
      </c>
      <c r="O177" s="239">
        <f t="shared" si="18"/>
        <v>1.2316622747987187E-2</v>
      </c>
      <c r="P177" s="239">
        <f t="shared" si="18"/>
        <v>1.2289252515614654E-2</v>
      </c>
      <c r="Q177" s="239">
        <f t="shared" si="18"/>
        <v>1.2060203848638557E-2</v>
      </c>
    </row>
    <row r="178" spans="1:17" x14ac:dyDescent="0.25">
      <c r="A178" s="76" t="s">
        <v>81</v>
      </c>
      <c r="B178" s="239">
        <f t="shared" ref="B178:Q178" si="19">IF(B$63=0,0,B$63/B$60)</f>
        <v>1.4384120940451665E-2</v>
      </c>
      <c r="C178" s="239">
        <f t="shared" si="19"/>
        <v>1.4384852671242013E-2</v>
      </c>
      <c r="D178" s="239">
        <f t="shared" si="19"/>
        <v>1.4448282577721698E-2</v>
      </c>
      <c r="E178" s="239">
        <f t="shared" si="19"/>
        <v>1.4613882636160383E-2</v>
      </c>
      <c r="F178" s="239">
        <f t="shared" si="19"/>
        <v>1.4603060258935366E-2</v>
      </c>
      <c r="G178" s="239">
        <f t="shared" si="19"/>
        <v>1.4560362397449509E-2</v>
      </c>
      <c r="H178" s="239">
        <f t="shared" si="19"/>
        <v>1.4493723814082078E-2</v>
      </c>
      <c r="I178" s="239">
        <f t="shared" si="19"/>
        <v>1.4899027088401297E-2</v>
      </c>
      <c r="J178" s="239">
        <f t="shared" si="19"/>
        <v>1.450421842041511E-2</v>
      </c>
      <c r="K178" s="239">
        <f t="shared" si="19"/>
        <v>1.4772831400271611E-2</v>
      </c>
      <c r="L178" s="239">
        <f t="shared" si="19"/>
        <v>1.4368637325036647E-2</v>
      </c>
      <c r="M178" s="239">
        <f t="shared" si="19"/>
        <v>1.4573357832476874E-2</v>
      </c>
      <c r="N178" s="239">
        <f t="shared" si="19"/>
        <v>1.4505326757499694E-2</v>
      </c>
      <c r="O178" s="239">
        <f t="shared" si="19"/>
        <v>1.4442968286386956E-2</v>
      </c>
      <c r="P178" s="239">
        <f t="shared" si="19"/>
        <v>1.4410872848681667E-2</v>
      </c>
      <c r="Q178" s="239">
        <f t="shared" si="19"/>
        <v>1.4142281149409594E-2</v>
      </c>
    </row>
    <row r="179" spans="1:17" x14ac:dyDescent="0.25">
      <c r="A179" s="76" t="s">
        <v>80</v>
      </c>
      <c r="B179" s="239">
        <f t="shared" ref="B179:Q179" si="20">IF(B$64=0,0,B$64/B$60)</f>
        <v>6.511625402339033E-2</v>
      </c>
      <c r="C179" s="239">
        <f t="shared" si="20"/>
        <v>6.5119566535028567E-2</v>
      </c>
      <c r="D179" s="239">
        <f t="shared" si="20"/>
        <v>6.5406710804748608E-2</v>
      </c>
      <c r="E179" s="239">
        <f t="shared" si="20"/>
        <v>6.6156374653948941E-2</v>
      </c>
      <c r="F179" s="239">
        <f t="shared" si="20"/>
        <v>6.6107382249933497E-2</v>
      </c>
      <c r="G179" s="239">
        <f t="shared" si="20"/>
        <v>6.5914090994508276E-2</v>
      </c>
      <c r="H179" s="239">
        <f t="shared" si="20"/>
        <v>6.5612421192072876E-2</v>
      </c>
      <c r="I179" s="239">
        <f t="shared" si="20"/>
        <v>6.7447210476474811E-2</v>
      </c>
      <c r="J179" s="239">
        <f t="shared" si="20"/>
        <v>6.5659929792333288E-2</v>
      </c>
      <c r="K179" s="239">
        <f t="shared" si="20"/>
        <v>6.6875928399597953E-2</v>
      </c>
      <c r="L179" s="239">
        <f t="shared" si="20"/>
        <v>6.5046160408442369E-2</v>
      </c>
      <c r="M179" s="239">
        <f t="shared" si="20"/>
        <v>6.5972920731263762E-2</v>
      </c>
      <c r="N179" s="239">
        <f t="shared" si="20"/>
        <v>6.566494718334677E-2</v>
      </c>
      <c r="O179" s="239">
        <f t="shared" si="20"/>
        <v>6.5382653252261391E-2</v>
      </c>
      <c r="P179" s="239">
        <f t="shared" si="20"/>
        <v>6.5237358681723409E-2</v>
      </c>
      <c r="Q179" s="239">
        <f t="shared" si="20"/>
        <v>6.4021456410685823E-2</v>
      </c>
    </row>
    <row r="180" spans="1:17" x14ac:dyDescent="0.25">
      <c r="A180" s="129" t="s">
        <v>79</v>
      </c>
      <c r="B180" s="238">
        <f t="shared" ref="B180:Q180" si="21">IF(B$65=0,0,B$65/B$60)</f>
        <v>3.9422447803105463E-2</v>
      </c>
      <c r="C180" s="238">
        <f t="shared" si="21"/>
        <v>3.9424453251961714E-2</v>
      </c>
      <c r="D180" s="238">
        <f t="shared" si="21"/>
        <v>3.959829510074088E-2</v>
      </c>
      <c r="E180" s="238">
        <f t="shared" si="21"/>
        <v>4.0052153886204173E-2</v>
      </c>
      <c r="F180" s="238">
        <f t="shared" si="21"/>
        <v>3.7669108036423246E-2</v>
      </c>
      <c r="G180" s="238">
        <f t="shared" si="21"/>
        <v>3.7558967399548816E-2</v>
      </c>
      <c r="H180" s="238">
        <f t="shared" si="21"/>
        <v>3.7905801723449012E-2</v>
      </c>
      <c r="I180" s="238">
        <f t="shared" si="21"/>
        <v>3.8432564892497509E-2</v>
      </c>
      <c r="J180" s="238">
        <f t="shared" si="21"/>
        <v>3.7784980876158933E-2</v>
      </c>
      <c r="K180" s="238">
        <f t="shared" si="21"/>
        <v>4.0487783521305547E-2</v>
      </c>
      <c r="L180" s="238">
        <f t="shared" si="21"/>
        <v>3.9380011979392004E-2</v>
      </c>
      <c r="M180" s="238">
        <f t="shared" si="21"/>
        <v>3.7592489581704198E-2</v>
      </c>
      <c r="N180" s="238">
        <f t="shared" si="21"/>
        <v>3.7417001028776979E-2</v>
      </c>
      <c r="O180" s="238">
        <f t="shared" si="21"/>
        <v>3.7256145157221254E-2</v>
      </c>
      <c r="P180" s="238">
        <f t="shared" si="21"/>
        <v>3.7173353845745501E-2</v>
      </c>
      <c r="Q180" s="238">
        <f t="shared" si="21"/>
        <v>3.6480512101743551E-2</v>
      </c>
    </row>
    <row r="181" spans="1:17" x14ac:dyDescent="0.25">
      <c r="A181" s="127" t="s">
        <v>183</v>
      </c>
      <c r="B181" s="237">
        <f t="shared" ref="B181:Q181" si="22">IF(B$70=0,0,B$70/B$60)</f>
        <v>6.6876635505961443E-2</v>
      </c>
      <c r="C181" s="237">
        <f t="shared" si="22"/>
        <v>6.6880037569497813E-2</v>
      </c>
      <c r="D181" s="237">
        <f t="shared" si="22"/>
        <v>6.7174944623837829E-2</v>
      </c>
      <c r="E181" s="237">
        <f t="shared" si="22"/>
        <v>6.794487521562155E-2</v>
      </c>
      <c r="F181" s="237">
        <f t="shared" si="22"/>
        <v>6.9391671351296202E-2</v>
      </c>
      <c r="G181" s="237">
        <f t="shared" si="22"/>
        <v>6.9367652894606349E-2</v>
      </c>
      <c r="H181" s="237">
        <f t="shared" si="22"/>
        <v>6.9102858088657015E-2</v>
      </c>
      <c r="I181" s="237">
        <f t="shared" si="22"/>
        <v>6.9365442338708477E-2</v>
      </c>
      <c r="J181" s="237">
        <f t="shared" si="22"/>
        <v>6.7329815255739639E-2</v>
      </c>
      <c r="K181" s="237">
        <f t="shared" si="22"/>
        <v>6.9123085523702846E-2</v>
      </c>
      <c r="L181" s="237">
        <f t="shared" si="22"/>
        <v>6.9968960900155169E-2</v>
      </c>
      <c r="M181" s="237">
        <f t="shared" si="22"/>
        <v>7.0686429320315908E-2</v>
      </c>
      <c r="N181" s="237">
        <f t="shared" si="22"/>
        <v>7.233539429194101E-2</v>
      </c>
      <c r="O181" s="237">
        <f t="shared" si="22"/>
        <v>7.2024424075909838E-2</v>
      </c>
      <c r="P181" s="237">
        <f t="shared" si="22"/>
        <v>7.1864370036438835E-2</v>
      </c>
      <c r="Q181" s="237">
        <f t="shared" si="22"/>
        <v>6.7983552332319605E-2</v>
      </c>
    </row>
    <row r="182" spans="1:17" x14ac:dyDescent="0.25">
      <c r="A182" s="142" t="s">
        <v>192</v>
      </c>
      <c r="B182" s="235">
        <f t="shared" ref="B182:Q182" si="23">IF(B$71=0,0,B$71/B$60)</f>
        <v>6.1019624616575729E-2</v>
      </c>
      <c r="C182" s="235">
        <f t="shared" si="23"/>
        <v>6.102272872966906E-2</v>
      </c>
      <c r="D182" s="235">
        <f t="shared" si="23"/>
        <v>6.1291808021957959E-2</v>
      </c>
      <c r="E182" s="235">
        <f t="shared" si="23"/>
        <v>6.1994308608837395E-2</v>
      </c>
      <c r="F182" s="235">
        <f t="shared" si="23"/>
        <v>6.3445511463665671E-2</v>
      </c>
      <c r="G182" s="235">
        <f t="shared" si="23"/>
        <v>6.3438878973119409E-2</v>
      </c>
      <c r="H182" s="235">
        <f t="shared" si="23"/>
        <v>6.320121845713135E-2</v>
      </c>
      <c r="I182" s="235">
        <f t="shared" si="23"/>
        <v>6.32987689382776E-2</v>
      </c>
      <c r="J182" s="235">
        <f t="shared" si="23"/>
        <v>6.1423902368738251E-2</v>
      </c>
      <c r="K182" s="235">
        <f t="shared" si="23"/>
        <v>6.3107797225123427E-2</v>
      </c>
      <c r="L182" s="235">
        <f t="shared" si="23"/>
        <v>6.4118254720279919E-2</v>
      </c>
      <c r="M182" s="235">
        <f t="shared" si="23"/>
        <v>6.4752363841229968E-2</v>
      </c>
      <c r="N182" s="235">
        <f t="shared" si="23"/>
        <v>6.6429030105732631E-2</v>
      </c>
      <c r="O182" s="235">
        <f t="shared" si="23"/>
        <v>6.6143451378403814E-2</v>
      </c>
      <c r="P182" s="235">
        <f t="shared" si="23"/>
        <v>6.5996466147858826E-2</v>
      </c>
      <c r="Q182" s="235">
        <f t="shared" si="23"/>
        <v>6.2225015190164198E-2</v>
      </c>
    </row>
    <row r="183" spans="1:17" x14ac:dyDescent="0.25">
      <c r="A183" s="142" t="s">
        <v>191</v>
      </c>
      <c r="B183" s="235">
        <f t="shared" ref="B183:Q183" si="24">IF(B$82=0,0,B$82/B$60)</f>
        <v>5.8570108893857085E-3</v>
      </c>
      <c r="C183" s="235">
        <f t="shared" si="24"/>
        <v>5.857308839828765E-3</v>
      </c>
      <c r="D183" s="235">
        <f t="shared" si="24"/>
        <v>5.8831366018798695E-3</v>
      </c>
      <c r="E183" s="235">
        <f t="shared" si="24"/>
        <v>5.9505666067841464E-3</v>
      </c>
      <c r="F183" s="235">
        <f t="shared" si="24"/>
        <v>5.9461598876305415E-3</v>
      </c>
      <c r="G183" s="235">
        <f t="shared" si="24"/>
        <v>5.9287739214869467E-3</v>
      </c>
      <c r="H183" s="235">
        <f t="shared" si="24"/>
        <v>5.9016396315256644E-3</v>
      </c>
      <c r="I183" s="235">
        <f t="shared" si="24"/>
        <v>6.0666734004308862E-3</v>
      </c>
      <c r="J183" s="235">
        <f t="shared" si="24"/>
        <v>5.9059128870013952E-3</v>
      </c>
      <c r="K183" s="235">
        <f t="shared" si="24"/>
        <v>6.015288298579417E-3</v>
      </c>
      <c r="L183" s="235">
        <f t="shared" si="24"/>
        <v>5.8507061798752508E-3</v>
      </c>
      <c r="M183" s="235">
        <f t="shared" si="24"/>
        <v>5.9340654790859476E-3</v>
      </c>
      <c r="N183" s="235">
        <f t="shared" si="24"/>
        <v>5.9063641862083733E-3</v>
      </c>
      <c r="O183" s="235">
        <f t="shared" si="24"/>
        <v>5.8809726975060286E-3</v>
      </c>
      <c r="P183" s="235">
        <f t="shared" si="24"/>
        <v>5.8679038885800054E-3</v>
      </c>
      <c r="Q183" s="235">
        <f t="shared" si="24"/>
        <v>5.7585371421554118E-3</v>
      </c>
    </row>
    <row r="184" spans="1:17" x14ac:dyDescent="0.25">
      <c r="A184" s="127" t="s">
        <v>181</v>
      </c>
      <c r="B184" s="237">
        <f t="shared" ref="B184:Q184" si="25">IF(B$83=0,0,B$83/B$60)</f>
        <v>0.4799101534892723</v>
      </c>
      <c r="C184" s="237">
        <f t="shared" si="25"/>
        <v>0.47959023376978333</v>
      </c>
      <c r="D184" s="237">
        <f t="shared" si="25"/>
        <v>0.4785548116613117</v>
      </c>
      <c r="E184" s="237">
        <f t="shared" si="25"/>
        <v>0.47583328953539894</v>
      </c>
      <c r="F184" s="237">
        <f t="shared" si="25"/>
        <v>0.47672145604378657</v>
      </c>
      <c r="G184" s="237">
        <f t="shared" si="25"/>
        <v>0.47728419734955607</v>
      </c>
      <c r="H184" s="237">
        <f t="shared" si="25"/>
        <v>0.47801666642896157</v>
      </c>
      <c r="I184" s="237">
        <f t="shared" si="25"/>
        <v>0.47567578029523888</v>
      </c>
      <c r="J184" s="237">
        <f t="shared" si="25"/>
        <v>0.48314521235088198</v>
      </c>
      <c r="K184" s="237">
        <f t="shared" si="25"/>
        <v>0.47679726421231317</v>
      </c>
      <c r="L184" s="237">
        <f t="shared" si="25"/>
        <v>0.47794147720060459</v>
      </c>
      <c r="M184" s="237">
        <f t="shared" si="25"/>
        <v>0.4759605526213761</v>
      </c>
      <c r="N184" s="237">
        <f t="shared" si="25"/>
        <v>0.47351255702853551</v>
      </c>
      <c r="O184" s="237">
        <f t="shared" si="25"/>
        <v>0.47493433976158278</v>
      </c>
      <c r="P184" s="237">
        <f t="shared" si="25"/>
        <v>0.48052004509368401</v>
      </c>
      <c r="Q184" s="237">
        <f t="shared" si="25"/>
        <v>0.48364015128225751</v>
      </c>
    </row>
    <row r="185" spans="1:17" x14ac:dyDescent="0.25">
      <c r="A185" s="142" t="s">
        <v>190</v>
      </c>
      <c r="B185" s="235">
        <f t="shared" ref="B185:Q185" si="26">IF(B$84=0,0,B$84/B$60)</f>
        <v>0.37114072642452706</v>
      </c>
      <c r="C185" s="235">
        <f t="shared" si="26"/>
        <v>0.36674935034379968</v>
      </c>
      <c r="D185" s="235">
        <f t="shared" si="26"/>
        <v>0.3826642597690772</v>
      </c>
      <c r="E185" s="235">
        <f t="shared" si="26"/>
        <v>0.42394256639556516</v>
      </c>
      <c r="F185" s="235">
        <f t="shared" si="26"/>
        <v>0.41938014756230768</v>
      </c>
      <c r="G185" s="235">
        <f t="shared" si="26"/>
        <v>0.40917553306194926</v>
      </c>
      <c r="H185" s="235">
        <f t="shared" si="26"/>
        <v>0.39533908493327652</v>
      </c>
      <c r="I185" s="235">
        <f t="shared" si="26"/>
        <v>0.44513540669306406</v>
      </c>
      <c r="J185" s="235">
        <f t="shared" si="26"/>
        <v>0.36680247397031479</v>
      </c>
      <c r="K185" s="235">
        <f t="shared" si="26"/>
        <v>0.43829044404154127</v>
      </c>
      <c r="L185" s="235">
        <f t="shared" si="26"/>
        <v>0.37809805229858573</v>
      </c>
      <c r="M185" s="235">
        <f t="shared" si="26"/>
        <v>0.36775981568542643</v>
      </c>
      <c r="N185" s="235">
        <f t="shared" si="26"/>
        <v>0.38412570418392</v>
      </c>
      <c r="O185" s="235">
        <f t="shared" si="26"/>
        <v>0.37497772940429075</v>
      </c>
      <c r="P185" s="235">
        <f t="shared" si="26"/>
        <v>0.35966418262678057</v>
      </c>
      <c r="Q185" s="235">
        <f t="shared" si="26"/>
        <v>0.3032872737433826</v>
      </c>
    </row>
    <row r="186" spans="1:17" x14ac:dyDescent="0.25">
      <c r="A186" s="142" t="s">
        <v>189</v>
      </c>
      <c r="B186" s="235">
        <f t="shared" ref="B186:Q186" si="27">IF(B$90=0,0,B$90/B$60)</f>
        <v>0.10876942706474528</v>
      </c>
      <c r="C186" s="235">
        <f t="shared" si="27"/>
        <v>0.11284088342598367</v>
      </c>
      <c r="D186" s="235">
        <f t="shared" si="27"/>
        <v>9.5890551892234471E-2</v>
      </c>
      <c r="E186" s="235">
        <f t="shared" si="27"/>
        <v>5.1890723139833797E-2</v>
      </c>
      <c r="F186" s="235">
        <f t="shared" si="27"/>
        <v>5.7341308481478885E-2</v>
      </c>
      <c r="G186" s="235">
        <f t="shared" si="27"/>
        <v>6.8108664287606854E-2</v>
      </c>
      <c r="H186" s="235">
        <f t="shared" si="27"/>
        <v>8.2677581495685062E-2</v>
      </c>
      <c r="I186" s="235">
        <f t="shared" si="27"/>
        <v>3.0540373602174889E-2</v>
      </c>
      <c r="J186" s="235">
        <f t="shared" si="27"/>
        <v>0.11634273838056718</v>
      </c>
      <c r="K186" s="235">
        <f t="shared" si="27"/>
        <v>3.8506820170771887E-2</v>
      </c>
      <c r="L186" s="235">
        <f t="shared" si="27"/>
        <v>9.9843424902018821E-2</v>
      </c>
      <c r="M186" s="235">
        <f t="shared" si="27"/>
        <v>0.10820073693594968</v>
      </c>
      <c r="N186" s="235">
        <f t="shared" si="27"/>
        <v>8.9386852844615505E-2</v>
      </c>
      <c r="O186" s="235">
        <f t="shared" si="27"/>
        <v>9.9956610357292017E-2</v>
      </c>
      <c r="P186" s="235">
        <f t="shared" si="27"/>
        <v>0.12085586246690345</v>
      </c>
      <c r="Q186" s="235">
        <f t="shared" si="27"/>
        <v>0.18035287753887491</v>
      </c>
    </row>
    <row r="187" spans="1:17" x14ac:dyDescent="0.25">
      <c r="A187" s="127" t="s">
        <v>180</v>
      </c>
      <c r="B187" s="236">
        <f t="shared" ref="B187:Q187" si="28">IF(B$91=0,0,B$91/B$60)</f>
        <v>0.11967946085374796</v>
      </c>
      <c r="C187" s="236">
        <f t="shared" si="28"/>
        <v>0.11997901140301294</v>
      </c>
      <c r="D187" s="236">
        <f t="shared" si="28"/>
        <v>0.11924873692002388</v>
      </c>
      <c r="E187" s="236">
        <f t="shared" si="28"/>
        <v>0.11736045469718552</v>
      </c>
      <c r="F187" s="236">
        <f t="shared" si="28"/>
        <v>0.11762982243418177</v>
      </c>
      <c r="G187" s="236">
        <f t="shared" si="28"/>
        <v>0.11807428096607678</v>
      </c>
      <c r="H187" s="236">
        <f t="shared" si="28"/>
        <v>0.11862232769079789</v>
      </c>
      <c r="I187" s="236">
        <f t="shared" si="28"/>
        <v>0.11188665341900363</v>
      </c>
      <c r="J187" s="236">
        <f t="shared" si="28"/>
        <v>0.11517306283058391</v>
      </c>
      <c r="K187" s="236">
        <f t="shared" si="28"/>
        <v>0.11153262374220965</v>
      </c>
      <c r="L187" s="236">
        <f t="shared" si="28"/>
        <v>0.11891484017523873</v>
      </c>
      <c r="M187" s="236">
        <f t="shared" si="28"/>
        <v>0.11777991016588647</v>
      </c>
      <c r="N187" s="236">
        <f t="shared" si="28"/>
        <v>0.12014545685881176</v>
      </c>
      <c r="O187" s="236">
        <f t="shared" si="28"/>
        <v>0.12047054032371449</v>
      </c>
      <c r="P187" s="236">
        <f t="shared" si="28"/>
        <v>0.11578393393094459</v>
      </c>
      <c r="Q187" s="236">
        <f t="shared" si="28"/>
        <v>0.12272936638142663</v>
      </c>
    </row>
    <row r="188" spans="1:17" x14ac:dyDescent="0.25">
      <c r="A188" s="142" t="s">
        <v>188</v>
      </c>
      <c r="B188" s="235">
        <f t="shared" ref="B188:Q188" si="29">IF(B$92=0,0,B$92/B$60)</f>
        <v>5.7912684706350873E-2</v>
      </c>
      <c r="C188" s="235">
        <f t="shared" si="29"/>
        <v>5.7404908967780825E-2</v>
      </c>
      <c r="D188" s="235">
        <f t="shared" si="29"/>
        <v>5.9849671657375064E-2</v>
      </c>
      <c r="E188" s="235">
        <f t="shared" si="29"/>
        <v>6.6200527270866755E-2</v>
      </c>
      <c r="F188" s="235">
        <f t="shared" si="29"/>
        <v>6.546202561012035E-2</v>
      </c>
      <c r="G188" s="235">
        <f t="shared" si="29"/>
        <v>6.389707076105243E-2</v>
      </c>
      <c r="H188" s="235">
        <f t="shared" si="29"/>
        <v>6.1735471876471402E-2</v>
      </c>
      <c r="I188" s="235">
        <f t="shared" si="29"/>
        <v>7.0301226905920999E-2</v>
      </c>
      <c r="J188" s="235">
        <f t="shared" si="29"/>
        <v>5.7559002736346482E-2</v>
      </c>
      <c r="K188" s="235">
        <f t="shared" si="29"/>
        <v>6.8672610721363922E-2</v>
      </c>
      <c r="L188" s="235">
        <f t="shared" si="29"/>
        <v>5.8956836129508951E-2</v>
      </c>
      <c r="M188" s="235">
        <f t="shared" si="29"/>
        <v>5.8925758952010764E-2</v>
      </c>
      <c r="N188" s="235">
        <f t="shared" si="29"/>
        <v>6.095045447320431E-2</v>
      </c>
      <c r="O188" s="235">
        <f t="shared" si="29"/>
        <v>5.9312489003530193E-2</v>
      </c>
      <c r="P188" s="235">
        <f t="shared" si="29"/>
        <v>5.6527621254219035E-2</v>
      </c>
      <c r="Q188" s="235">
        <f t="shared" si="29"/>
        <v>4.771767414550248E-2</v>
      </c>
    </row>
    <row r="189" spans="1:17" x14ac:dyDescent="0.25">
      <c r="A189" s="142" t="s">
        <v>187</v>
      </c>
      <c r="B189" s="235">
        <f t="shared" ref="B189:Q189" si="30">IF(B$93=0,0,B$93/B$60)</f>
        <v>4.0253666536413407E-2</v>
      </c>
      <c r="C189" s="235">
        <f t="shared" si="30"/>
        <v>4.0255714269976747E-2</v>
      </c>
      <c r="D189" s="235">
        <f t="shared" si="30"/>
        <v>4.0433221558356713E-2</v>
      </c>
      <c r="E189" s="235">
        <f t="shared" si="30"/>
        <v>4.0896649915111917E-2</v>
      </c>
      <c r="F189" s="235">
        <f t="shared" si="30"/>
        <v>4.0826467850571611E-2</v>
      </c>
      <c r="G189" s="235">
        <f t="shared" si="30"/>
        <v>4.0706245065116116E-2</v>
      </c>
      <c r="H189" s="235">
        <f t="shared" si="30"/>
        <v>4.0534357496679184E-2</v>
      </c>
      <c r="I189" s="235">
        <f t="shared" si="30"/>
        <v>3.5544957030119485E-2</v>
      </c>
      <c r="J189" s="235">
        <f t="shared" si="30"/>
        <v>3.4603052766477155E-2</v>
      </c>
      <c r="K189" s="235">
        <f t="shared" si="30"/>
        <v>3.5243889028474737E-2</v>
      </c>
      <c r="L189" s="235">
        <f t="shared" si="30"/>
        <v>4.0210335957209103E-2</v>
      </c>
      <c r="M189" s="235">
        <f t="shared" si="30"/>
        <v>3.7453520756323473E-2</v>
      </c>
      <c r="N189" s="235">
        <f t="shared" si="30"/>
        <v>4.1515501675518957E-2</v>
      </c>
      <c r="O189" s="235">
        <f t="shared" si="30"/>
        <v>4.1387996691885198E-2</v>
      </c>
      <c r="P189" s="235">
        <f t="shared" si="30"/>
        <v>3.5352670940773295E-2</v>
      </c>
      <c r="Q189" s="235">
        <f t="shared" si="30"/>
        <v>3.9340352155769275E-2</v>
      </c>
    </row>
    <row r="190" spans="1:17" x14ac:dyDescent="0.25">
      <c r="A190" s="142" t="s">
        <v>186</v>
      </c>
      <c r="B190" s="235">
        <f t="shared" ref="B190:Q190" si="31">IF(B$104=0,0,B$104/B$60)</f>
        <v>2.1513109610983676E-2</v>
      </c>
      <c r="C190" s="235">
        <f t="shared" si="31"/>
        <v>2.2318388165255363E-2</v>
      </c>
      <c r="D190" s="235">
        <f t="shared" si="31"/>
        <v>1.89658437042921E-2</v>
      </c>
      <c r="E190" s="235">
        <f t="shared" si="31"/>
        <v>1.026327751120683E-2</v>
      </c>
      <c r="F190" s="235">
        <f t="shared" si="31"/>
        <v>1.1341328973489814E-2</v>
      </c>
      <c r="G190" s="235">
        <f t="shared" si="31"/>
        <v>1.3470965139908234E-2</v>
      </c>
      <c r="H190" s="235">
        <f t="shared" si="31"/>
        <v>1.6352498317647301E-2</v>
      </c>
      <c r="I190" s="235">
        <f t="shared" si="31"/>
        <v>6.0404694829631509E-3</v>
      </c>
      <c r="J190" s="235">
        <f t="shared" si="31"/>
        <v>2.3011007327760263E-2</v>
      </c>
      <c r="K190" s="235">
        <f t="shared" si="31"/>
        <v>7.6161239923709925E-3</v>
      </c>
      <c r="L190" s="235">
        <f t="shared" si="31"/>
        <v>1.974766808852068E-2</v>
      </c>
      <c r="M190" s="235">
        <f t="shared" si="31"/>
        <v>2.1400630457552236E-2</v>
      </c>
      <c r="N190" s="235">
        <f t="shared" si="31"/>
        <v>1.7679500710088482E-2</v>
      </c>
      <c r="O190" s="235">
        <f t="shared" si="31"/>
        <v>1.9770054628299102E-2</v>
      </c>
      <c r="P190" s="235">
        <f t="shared" si="31"/>
        <v>2.3903641735952264E-2</v>
      </c>
      <c r="Q190" s="235">
        <f t="shared" si="31"/>
        <v>3.5671340080154885E-2</v>
      </c>
    </row>
    <row r="191" spans="1:17" x14ac:dyDescent="0.25">
      <c r="A191" s="72" t="s">
        <v>179</v>
      </c>
      <c r="B191" s="234">
        <f t="shared" ref="B191:Q191" si="32">IF(B$105=0,0,B$105/B$60)</f>
        <v>0.19394310342422635</v>
      </c>
      <c r="C191" s="234">
        <f t="shared" si="32"/>
        <v>0.19395296945225399</v>
      </c>
      <c r="D191" s="234">
        <f t="shared" si="32"/>
        <v>0.19480820370421181</v>
      </c>
      <c r="E191" s="234">
        <f t="shared" si="32"/>
        <v>0.19704101232656651</v>
      </c>
      <c r="F191" s="234">
        <f t="shared" si="32"/>
        <v>0.19689509270908431</v>
      </c>
      <c r="G191" s="234">
        <f t="shared" si="32"/>
        <v>0.19631939150353783</v>
      </c>
      <c r="H191" s="234">
        <f t="shared" si="32"/>
        <v>0.19542089421478601</v>
      </c>
      <c r="I191" s="234">
        <f t="shared" si="32"/>
        <v>0.20088565463879021</v>
      </c>
      <c r="J191" s="234">
        <f t="shared" si="32"/>
        <v>0.19556239445173967</v>
      </c>
      <c r="K191" s="234">
        <f t="shared" si="32"/>
        <v>0.19918414062233072</v>
      </c>
      <c r="L191" s="234">
        <f t="shared" si="32"/>
        <v>0.19373433568386547</v>
      </c>
      <c r="M191" s="234">
        <f t="shared" si="32"/>
        <v>0.19649461076163416</v>
      </c>
      <c r="N191" s="234">
        <f t="shared" si="32"/>
        <v>0.19557733831481716</v>
      </c>
      <c r="O191" s="234">
        <f t="shared" si="32"/>
        <v>0.19473655037494506</v>
      </c>
      <c r="P191" s="234">
        <f t="shared" si="32"/>
        <v>0.19430380312399431</v>
      </c>
      <c r="Q191" s="234">
        <f t="shared" si="32"/>
        <v>0.19068234388248317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0.99999999999999989</v>
      </c>
      <c r="C194" s="77">
        <f t="shared" si="33"/>
        <v>1.0000000000000002</v>
      </c>
      <c r="D194" s="77">
        <f t="shared" si="33"/>
        <v>1</v>
      </c>
      <c r="E194" s="77">
        <f t="shared" si="33"/>
        <v>0.99999999999999989</v>
      </c>
      <c r="F194" s="77">
        <f t="shared" si="33"/>
        <v>1.0000000000000002</v>
      </c>
      <c r="G194" s="77">
        <f t="shared" si="33"/>
        <v>1</v>
      </c>
      <c r="H194" s="77">
        <f t="shared" si="33"/>
        <v>0.99999999999999978</v>
      </c>
      <c r="I194" s="77">
        <f t="shared" si="33"/>
        <v>1</v>
      </c>
      <c r="J194" s="77">
        <f t="shared" si="33"/>
        <v>1</v>
      </c>
      <c r="K194" s="77">
        <f t="shared" si="33"/>
        <v>1</v>
      </c>
      <c r="L194" s="77">
        <f t="shared" si="33"/>
        <v>1</v>
      </c>
      <c r="M194" s="77">
        <f t="shared" si="33"/>
        <v>0.99999999999999978</v>
      </c>
      <c r="N194" s="77">
        <f t="shared" si="33"/>
        <v>0.99999999999999978</v>
      </c>
      <c r="O194" s="77">
        <f t="shared" si="33"/>
        <v>1</v>
      </c>
      <c r="P194" s="77">
        <f t="shared" si="33"/>
        <v>1</v>
      </c>
      <c r="Q194" s="77">
        <f t="shared" si="33"/>
        <v>1.0000000000000002</v>
      </c>
    </row>
    <row r="195" spans="1:17" x14ac:dyDescent="0.25">
      <c r="A195" s="132" t="s">
        <v>83</v>
      </c>
      <c r="B195" s="240">
        <f t="shared" ref="B195:Q195" si="34">IF(B$109=0,0,B$109/B$108)</f>
        <v>8.3763435156239321E-3</v>
      </c>
      <c r="C195" s="240">
        <f t="shared" si="34"/>
        <v>8.3737577835421347E-3</v>
      </c>
      <c r="D195" s="240">
        <f t="shared" si="34"/>
        <v>8.3994404411899242E-3</v>
      </c>
      <c r="E195" s="240">
        <f t="shared" si="34"/>
        <v>8.4659970028500182E-3</v>
      </c>
      <c r="F195" s="240">
        <f t="shared" si="34"/>
        <v>8.4782093248224593E-3</v>
      </c>
      <c r="G195" s="240">
        <f t="shared" si="34"/>
        <v>8.4620028089947893E-3</v>
      </c>
      <c r="H195" s="240">
        <f t="shared" si="34"/>
        <v>8.4342474065701757E-3</v>
      </c>
      <c r="I195" s="240">
        <f t="shared" si="34"/>
        <v>8.730457328325468E-3</v>
      </c>
      <c r="J195" s="240">
        <f t="shared" si="34"/>
        <v>8.5666473633550944E-3</v>
      </c>
      <c r="K195" s="240">
        <f t="shared" si="34"/>
        <v>8.6834004816040491E-3</v>
      </c>
      <c r="L195" s="240">
        <f t="shared" si="34"/>
        <v>8.3889308867288407E-3</v>
      </c>
      <c r="M195" s="240">
        <f t="shared" si="34"/>
        <v>8.451718638026965E-3</v>
      </c>
      <c r="N195" s="240">
        <f t="shared" si="34"/>
        <v>8.6504463330988723E-3</v>
      </c>
      <c r="O195" s="240">
        <f t="shared" si="34"/>
        <v>8.6284609480194764E-3</v>
      </c>
      <c r="P195" s="240">
        <f t="shared" si="34"/>
        <v>8.5800427294325313E-3</v>
      </c>
      <c r="Q195" s="240">
        <f t="shared" si="34"/>
        <v>8.2990504166516234E-3</v>
      </c>
    </row>
    <row r="196" spans="1:17" x14ac:dyDescent="0.25">
      <c r="A196" s="76" t="s">
        <v>82</v>
      </c>
      <c r="B196" s="239">
        <f t="shared" ref="B196:Q196" si="35">IF(B$110=0,0,B$110/B$108)</f>
        <v>1.5218402335767054E-2</v>
      </c>
      <c r="C196" s="239">
        <f t="shared" si="35"/>
        <v>1.521370449701678E-2</v>
      </c>
      <c r="D196" s="239">
        <f t="shared" si="35"/>
        <v>1.5260365551020458E-2</v>
      </c>
      <c r="E196" s="239">
        <f t="shared" si="35"/>
        <v>1.5381287589561414E-2</v>
      </c>
      <c r="F196" s="239">
        <f t="shared" si="35"/>
        <v>1.5403475317283404E-2</v>
      </c>
      <c r="G196" s="239">
        <f t="shared" si="35"/>
        <v>1.5374030813501251E-2</v>
      </c>
      <c r="H196" s="239">
        <f t="shared" si="35"/>
        <v>1.532360393209398E-2</v>
      </c>
      <c r="I196" s="239">
        <f t="shared" si="35"/>
        <v>1.5861767363036117E-2</v>
      </c>
      <c r="J196" s="239">
        <f t="shared" si="35"/>
        <v>1.5564152305955765E-2</v>
      </c>
      <c r="K196" s="239">
        <f t="shared" si="35"/>
        <v>1.5776273015207225E-2</v>
      </c>
      <c r="L196" s="239">
        <f t="shared" si="35"/>
        <v>1.5241271464458686E-2</v>
      </c>
      <c r="M196" s="239">
        <f t="shared" si="35"/>
        <v>1.5355346210704543E-2</v>
      </c>
      <c r="N196" s="239">
        <f t="shared" si="35"/>
        <v>1.5716400889661156E-2</v>
      </c>
      <c r="O196" s="239">
        <f t="shared" si="35"/>
        <v>1.5676457155856437E-2</v>
      </c>
      <c r="P196" s="239">
        <f t="shared" si="35"/>
        <v>1.5588489425132064E-2</v>
      </c>
      <c r="Q196" s="239">
        <f t="shared" si="35"/>
        <v>1.5077973821135966E-2</v>
      </c>
    </row>
    <row r="197" spans="1:17" x14ac:dyDescent="0.25">
      <c r="A197" s="76" t="s">
        <v>81</v>
      </c>
      <c r="B197" s="239">
        <f t="shared" ref="B197:Q197" si="36">IF(B$111=0,0,B$111/B$108)</f>
        <v>1.3956704269017687E-2</v>
      </c>
      <c r="C197" s="239">
        <f t="shared" si="36"/>
        <v>1.395239590965811E-2</v>
      </c>
      <c r="D197" s="239">
        <f t="shared" si="36"/>
        <v>1.3995188478630967E-2</v>
      </c>
      <c r="E197" s="239">
        <f t="shared" si="36"/>
        <v>1.4106085345088257E-2</v>
      </c>
      <c r="F197" s="239">
        <f t="shared" si="36"/>
        <v>1.4126433575302244E-2</v>
      </c>
      <c r="G197" s="239">
        <f t="shared" si="36"/>
        <v>1.4099430199877633E-2</v>
      </c>
      <c r="H197" s="239">
        <f t="shared" si="36"/>
        <v>1.4053184013485516E-2</v>
      </c>
      <c r="I197" s="239">
        <f t="shared" si="36"/>
        <v>1.4546730424491269E-2</v>
      </c>
      <c r="J197" s="239">
        <f t="shared" si="36"/>
        <v>1.4273789464853536E-2</v>
      </c>
      <c r="K197" s="239">
        <f t="shared" si="36"/>
        <v>1.446832407782004E-2</v>
      </c>
      <c r="L197" s="239">
        <f t="shared" si="36"/>
        <v>1.3977677407918677E-2</v>
      </c>
      <c r="M197" s="239">
        <f t="shared" si="36"/>
        <v>1.4082294664237025E-2</v>
      </c>
      <c r="N197" s="239">
        <f t="shared" si="36"/>
        <v>1.4413415715446147E-2</v>
      </c>
      <c r="O197" s="239">
        <f t="shared" si="36"/>
        <v>1.4376783559992964E-2</v>
      </c>
      <c r="P197" s="239">
        <f t="shared" si="36"/>
        <v>1.429610888890406E-2</v>
      </c>
      <c r="Q197" s="239">
        <f t="shared" si="36"/>
        <v>1.3827918131918575E-2</v>
      </c>
    </row>
    <row r="198" spans="1:17" x14ac:dyDescent="0.25">
      <c r="A198" s="76" t="s">
        <v>80</v>
      </c>
      <c r="B198" s="239">
        <f t="shared" ref="B198:Q198" si="37">IF(B$112=0,0,B$112/B$108)</f>
        <v>8.5477730840666538E-2</v>
      </c>
      <c r="C198" s="239">
        <f t="shared" si="37"/>
        <v>8.545134432601352E-2</v>
      </c>
      <c r="D198" s="239">
        <f t="shared" si="37"/>
        <v>8.5713427094419106E-2</v>
      </c>
      <c r="E198" s="239">
        <f t="shared" si="37"/>
        <v>8.6392614123061123E-2</v>
      </c>
      <c r="F198" s="239">
        <f t="shared" si="37"/>
        <v>8.6517236706716252E-2</v>
      </c>
      <c r="G198" s="239">
        <f t="shared" si="37"/>
        <v>8.6351854736027189E-2</v>
      </c>
      <c r="H198" s="239">
        <f t="shared" si="37"/>
        <v>8.606862031358492E-2</v>
      </c>
      <c r="I198" s="239">
        <f t="shared" si="37"/>
        <v>8.9091341613983743E-2</v>
      </c>
      <c r="J198" s="239">
        <f t="shared" si="37"/>
        <v>8.7419716749430415E-2</v>
      </c>
      <c r="K198" s="239">
        <f t="shared" si="37"/>
        <v>8.8611142530605494E-2</v>
      </c>
      <c r="L198" s="239">
        <f t="shared" si="37"/>
        <v>8.5606180672898241E-2</v>
      </c>
      <c r="M198" s="239">
        <f t="shared" si="37"/>
        <v>8.6246908276242248E-2</v>
      </c>
      <c r="N198" s="239">
        <f t="shared" si="37"/>
        <v>8.8274856676192393E-2</v>
      </c>
      <c r="O198" s="239">
        <f t="shared" si="37"/>
        <v>8.8050503314282227E-2</v>
      </c>
      <c r="P198" s="239">
        <f t="shared" si="37"/>
        <v>8.7556411894984545E-2</v>
      </c>
      <c r="Q198" s="239">
        <f t="shared" si="37"/>
        <v>8.4688981107865796E-2</v>
      </c>
    </row>
    <row r="199" spans="1:17" x14ac:dyDescent="0.25">
      <c r="A199" s="129" t="s">
        <v>79</v>
      </c>
      <c r="B199" s="238">
        <f t="shared" ref="B199:Q199" si="38">IF(B$113=0,0,B$113/B$108)</f>
        <v>3.9332175685763394E-2</v>
      </c>
      <c r="C199" s="238">
        <f t="shared" si="38"/>
        <v>3.9320034055190599E-2</v>
      </c>
      <c r="D199" s="238">
        <f t="shared" si="38"/>
        <v>3.9440630208010273E-2</v>
      </c>
      <c r="E199" s="238">
        <f t="shared" si="38"/>
        <v>3.9753154923761504E-2</v>
      </c>
      <c r="F199" s="238">
        <f t="shared" si="38"/>
        <v>3.7469579932306735E-2</v>
      </c>
      <c r="G199" s="238">
        <f t="shared" si="38"/>
        <v>3.7397954979800425E-2</v>
      </c>
      <c r="H199" s="238">
        <f t="shared" si="38"/>
        <v>3.7792469515015886E-2</v>
      </c>
      <c r="I199" s="238">
        <f t="shared" si="38"/>
        <v>3.858439396530642E-2</v>
      </c>
      <c r="J199" s="238">
        <f t="shared" si="38"/>
        <v>3.8235695598975633E-2</v>
      </c>
      <c r="K199" s="238">
        <f t="shared" si="38"/>
        <v>4.077400033263235E-2</v>
      </c>
      <c r="L199" s="238">
        <f t="shared" si="38"/>
        <v>3.9391281271726614E-2</v>
      </c>
      <c r="M199" s="238">
        <f t="shared" si="38"/>
        <v>3.7352503923881321E-2</v>
      </c>
      <c r="N199" s="238">
        <f t="shared" si="38"/>
        <v>3.823078410899762E-2</v>
      </c>
      <c r="O199" s="238">
        <f t="shared" si="38"/>
        <v>3.8133619352618817E-2</v>
      </c>
      <c r="P199" s="238">
        <f t="shared" si="38"/>
        <v>3.791963427133381E-2</v>
      </c>
      <c r="Q199" s="238">
        <f t="shared" si="38"/>
        <v>3.667778430977623E-2</v>
      </c>
    </row>
    <row r="200" spans="1:17" x14ac:dyDescent="0.25">
      <c r="A200" s="127" t="s">
        <v>183</v>
      </c>
      <c r="B200" s="237">
        <f t="shared" ref="B200:Q200" si="39">IF(B$118=0,0,B$118/B$108)</f>
        <v>0.12627733615140505</v>
      </c>
      <c r="C200" s="237">
        <f t="shared" si="39"/>
        <v>0.12623835501856567</v>
      </c>
      <c r="D200" s="237">
        <f t="shared" si="39"/>
        <v>0.12662553321714393</v>
      </c>
      <c r="E200" s="237">
        <f t="shared" si="39"/>
        <v>0.12762890483080286</v>
      </c>
      <c r="F200" s="237">
        <f t="shared" si="39"/>
        <v>0.12770439015619764</v>
      </c>
      <c r="G200" s="237">
        <f t="shared" si="39"/>
        <v>0.127457959378973</v>
      </c>
      <c r="H200" s="237">
        <f t="shared" si="39"/>
        <v>0.12707922938597707</v>
      </c>
      <c r="I200" s="237">
        <f t="shared" si="39"/>
        <v>0.11471692865851038</v>
      </c>
      <c r="J200" s="237">
        <f t="shared" si="39"/>
        <v>0.11256448974742485</v>
      </c>
      <c r="K200" s="237">
        <f t="shared" si="39"/>
        <v>0.11409860859517063</v>
      </c>
      <c r="L200" s="237">
        <f t="shared" si="39"/>
        <v>0.12646709671809053</v>
      </c>
      <c r="M200" s="237">
        <f t="shared" si="39"/>
        <v>0.12564459204714906</v>
      </c>
      <c r="N200" s="237">
        <f t="shared" si="39"/>
        <v>0.11366559591772413</v>
      </c>
      <c r="O200" s="237">
        <f t="shared" si="39"/>
        <v>0.11337671118272863</v>
      </c>
      <c r="P200" s="237">
        <f t="shared" si="39"/>
        <v>0.11274050289276998</v>
      </c>
      <c r="Q200" s="237">
        <f t="shared" si="39"/>
        <v>0.12446119322342439</v>
      </c>
    </row>
    <row r="201" spans="1:17" x14ac:dyDescent="0.25">
      <c r="A201" s="142" t="s">
        <v>192</v>
      </c>
      <c r="B201" s="235">
        <f t="shared" ref="B201:Q201" si="40">IF(B$119=0,0,B$119/B$108)</f>
        <v>0.10992666444186112</v>
      </c>
      <c r="C201" s="235">
        <f t="shared" si="40"/>
        <v>0.10989273067322303</v>
      </c>
      <c r="D201" s="235">
        <f t="shared" si="40"/>
        <v>0.11022977617332198</v>
      </c>
      <c r="E201" s="235">
        <f t="shared" si="40"/>
        <v>0.11110322898795</v>
      </c>
      <c r="F201" s="235">
        <f t="shared" si="40"/>
        <v>0.11115487578917131</v>
      </c>
      <c r="G201" s="235">
        <f t="shared" si="40"/>
        <v>0.11094008022597049</v>
      </c>
      <c r="H201" s="235">
        <f t="shared" si="40"/>
        <v>0.11061552894142469</v>
      </c>
      <c r="I201" s="235">
        <f t="shared" si="40"/>
        <v>9.7675024708013342E-2</v>
      </c>
      <c r="J201" s="235">
        <f t="shared" si="40"/>
        <v>9.5842343810073616E-2</v>
      </c>
      <c r="K201" s="235">
        <f t="shared" si="40"/>
        <v>9.7148559885685729E-2</v>
      </c>
      <c r="L201" s="235">
        <f t="shared" si="40"/>
        <v>0.11009185438626509</v>
      </c>
      <c r="M201" s="235">
        <f t="shared" si="40"/>
        <v>0.10914678765624124</v>
      </c>
      <c r="N201" s="235">
        <f t="shared" si="40"/>
        <v>9.6779873899553975E-2</v>
      </c>
      <c r="O201" s="235">
        <f t="shared" si="40"/>
        <v>9.6533904765282189E-2</v>
      </c>
      <c r="P201" s="235">
        <f t="shared" si="40"/>
        <v>9.5992209122208128E-2</v>
      </c>
      <c r="Q201" s="235">
        <f t="shared" si="40"/>
        <v>0.10826139809676559</v>
      </c>
    </row>
    <row r="202" spans="1:17" x14ac:dyDescent="0.25">
      <c r="A202" s="142" t="s">
        <v>191</v>
      </c>
      <c r="B202" s="235">
        <f t="shared" ref="B202:Q202" si="41">IF(B$130=0,0,B$130/B$108)</f>
        <v>1.6350671709543921E-2</v>
      </c>
      <c r="C202" s="235">
        <f t="shared" si="41"/>
        <v>1.6345624345342653E-2</v>
      </c>
      <c r="D202" s="235">
        <f t="shared" si="41"/>
        <v>1.639575704382195E-2</v>
      </c>
      <c r="E202" s="235">
        <f t="shared" si="41"/>
        <v>1.6525675842852843E-2</v>
      </c>
      <c r="F202" s="235">
        <f t="shared" si="41"/>
        <v>1.6549514367026334E-2</v>
      </c>
      <c r="G202" s="235">
        <f t="shared" si="41"/>
        <v>1.6517879153002523E-2</v>
      </c>
      <c r="H202" s="235">
        <f t="shared" si="41"/>
        <v>1.6463700444552393E-2</v>
      </c>
      <c r="I202" s="235">
        <f t="shared" si="41"/>
        <v>1.7041903950497039E-2</v>
      </c>
      <c r="J202" s="235">
        <f t="shared" si="41"/>
        <v>1.6722145937351249E-2</v>
      </c>
      <c r="K202" s="235">
        <f t="shared" si="41"/>
        <v>1.6950048709484893E-2</v>
      </c>
      <c r="L202" s="235">
        <f t="shared" si="41"/>
        <v>1.6375242331825451E-2</v>
      </c>
      <c r="M202" s="235">
        <f t="shared" si="41"/>
        <v>1.6497804390907821E-2</v>
      </c>
      <c r="N202" s="235">
        <f t="shared" si="41"/>
        <v>1.6885722018170148E-2</v>
      </c>
      <c r="O202" s="235">
        <f t="shared" si="41"/>
        <v>1.6842806417446447E-2</v>
      </c>
      <c r="P202" s="235">
        <f t="shared" si="41"/>
        <v>1.6748293770561858E-2</v>
      </c>
      <c r="Q202" s="235">
        <f t="shared" si="41"/>
        <v>1.6199795126658798E-2</v>
      </c>
    </row>
    <row r="203" spans="1:17" x14ac:dyDescent="0.25">
      <c r="A203" s="127" t="s">
        <v>181</v>
      </c>
      <c r="B203" s="237">
        <f t="shared" ref="B203:Q203" si="42">IF(B$131=0,0,B$131/B$108)</f>
        <v>0.18117602051126216</v>
      </c>
      <c r="C203" s="237">
        <f t="shared" si="42"/>
        <v>0.18099014631322549</v>
      </c>
      <c r="D203" s="237">
        <f t="shared" si="42"/>
        <v>0.18035801191609954</v>
      </c>
      <c r="E203" s="237">
        <f t="shared" si="42"/>
        <v>0.17870509783580149</v>
      </c>
      <c r="F203" s="237">
        <f t="shared" si="42"/>
        <v>0.17942980318017104</v>
      </c>
      <c r="G203" s="237">
        <f t="shared" si="42"/>
        <v>0.17982400265179121</v>
      </c>
      <c r="H203" s="237">
        <f t="shared" si="42"/>
        <v>0.18033458220764315</v>
      </c>
      <c r="I203" s="237">
        <f t="shared" si="42"/>
        <v>0.18070066369788648</v>
      </c>
      <c r="J203" s="237">
        <f t="shared" si="42"/>
        <v>0.18499664967403409</v>
      </c>
      <c r="K203" s="237">
        <f t="shared" si="42"/>
        <v>0.18168934907158835</v>
      </c>
      <c r="L203" s="237">
        <f t="shared" si="42"/>
        <v>0.18089867220323766</v>
      </c>
      <c r="M203" s="237">
        <f t="shared" si="42"/>
        <v>0.1789476446104509</v>
      </c>
      <c r="N203" s="237">
        <f t="shared" si="42"/>
        <v>0.18306786823441434</v>
      </c>
      <c r="O203" s="237">
        <f t="shared" si="42"/>
        <v>0.18394164939274074</v>
      </c>
      <c r="P203" s="237">
        <f t="shared" si="42"/>
        <v>0.18547282963025569</v>
      </c>
      <c r="Q203" s="237">
        <f t="shared" si="42"/>
        <v>0.18399283394761803</v>
      </c>
    </row>
    <row r="204" spans="1:17" x14ac:dyDescent="0.25">
      <c r="A204" s="142" t="s">
        <v>190</v>
      </c>
      <c r="B204" s="235">
        <f t="shared" ref="B204:Q204" si="43">IF(B$132=0,0,B$132/B$108)</f>
        <v>0.14011330949003964</v>
      </c>
      <c r="C204" s="235">
        <f t="shared" si="43"/>
        <v>0.13840569282915796</v>
      </c>
      <c r="D204" s="235">
        <f t="shared" si="43"/>
        <v>0.14421872571650546</v>
      </c>
      <c r="E204" s="235">
        <f t="shared" si="43"/>
        <v>0.1592168927030149</v>
      </c>
      <c r="F204" s="235">
        <f t="shared" si="43"/>
        <v>0.1578475153169199</v>
      </c>
      <c r="G204" s="235">
        <f t="shared" si="43"/>
        <v>0.15416303860672639</v>
      </c>
      <c r="H204" s="235">
        <f t="shared" si="43"/>
        <v>0.14914398120131095</v>
      </c>
      <c r="I204" s="235">
        <f t="shared" si="43"/>
        <v>0.16909892569039506</v>
      </c>
      <c r="J204" s="235">
        <f t="shared" si="43"/>
        <v>0.14044893138126416</v>
      </c>
      <c r="K204" s="235">
        <f t="shared" si="43"/>
        <v>0.16701586074274408</v>
      </c>
      <c r="L204" s="235">
        <f t="shared" si="43"/>
        <v>0.14310839064243061</v>
      </c>
      <c r="M204" s="235">
        <f t="shared" si="43"/>
        <v>0.13826724176369273</v>
      </c>
      <c r="N204" s="235">
        <f t="shared" si="43"/>
        <v>0.14850941702641202</v>
      </c>
      <c r="O204" s="235">
        <f t="shared" si="43"/>
        <v>0.14522854267980503</v>
      </c>
      <c r="P204" s="235">
        <f t="shared" si="43"/>
        <v>0.13882445560712539</v>
      </c>
      <c r="Q204" s="235">
        <f t="shared" si="43"/>
        <v>0.11538058791922948</v>
      </c>
    </row>
    <row r="205" spans="1:17" x14ac:dyDescent="0.25">
      <c r="A205" s="142" t="s">
        <v>189</v>
      </c>
      <c r="B205" s="235">
        <f t="shared" ref="B205:Q205" si="44">IF(B$138=0,0,B$138/B$108)</f>
        <v>4.1062711021222519E-2</v>
      </c>
      <c r="C205" s="235">
        <f t="shared" si="44"/>
        <v>4.2584453484067517E-2</v>
      </c>
      <c r="D205" s="235">
        <f t="shared" si="44"/>
        <v>3.6139286199594091E-2</v>
      </c>
      <c r="E205" s="235">
        <f t="shared" si="44"/>
        <v>1.9488205132786582E-2</v>
      </c>
      <c r="F205" s="235">
        <f t="shared" si="44"/>
        <v>2.1582287863251146E-2</v>
      </c>
      <c r="G205" s="235">
        <f t="shared" si="44"/>
        <v>2.56609640450648E-2</v>
      </c>
      <c r="H205" s="235">
        <f t="shared" si="44"/>
        <v>3.1190601006332204E-2</v>
      </c>
      <c r="I205" s="235">
        <f t="shared" si="44"/>
        <v>1.1601738007491431E-2</v>
      </c>
      <c r="J205" s="235">
        <f t="shared" si="44"/>
        <v>4.4547718292769913E-2</v>
      </c>
      <c r="K205" s="235">
        <f t="shared" si="44"/>
        <v>1.4673488328844266E-2</v>
      </c>
      <c r="L205" s="235">
        <f t="shared" si="44"/>
        <v>3.7790281560807035E-2</v>
      </c>
      <c r="M205" s="235">
        <f t="shared" si="44"/>
        <v>4.0680402846758161E-2</v>
      </c>
      <c r="N205" s="235">
        <f t="shared" si="44"/>
        <v>3.4558451208002321E-2</v>
      </c>
      <c r="O205" s="235">
        <f t="shared" si="44"/>
        <v>3.8713106712935694E-2</v>
      </c>
      <c r="P205" s="235">
        <f t="shared" si="44"/>
        <v>4.6648374023130268E-2</v>
      </c>
      <c r="Q205" s="235">
        <f t="shared" si="44"/>
        <v>6.8612246028388557E-2</v>
      </c>
    </row>
    <row r="206" spans="1:17" x14ac:dyDescent="0.25">
      <c r="A206" s="127" t="s">
        <v>180</v>
      </c>
      <c r="B206" s="236">
        <f t="shared" ref="B206:Q206" si="45">IF(B$139=0,0,B$139/B$108)</f>
        <v>0.16985669866965689</v>
      </c>
      <c r="C206" s="236">
        <f t="shared" si="45"/>
        <v>0.17024290556834304</v>
      </c>
      <c r="D206" s="236">
        <f t="shared" si="45"/>
        <v>0.16888524519800163</v>
      </c>
      <c r="E206" s="236">
        <f t="shared" si="45"/>
        <v>0.16538160967397042</v>
      </c>
      <c r="F206" s="236">
        <f t="shared" si="45"/>
        <v>0.16616028069305147</v>
      </c>
      <c r="G206" s="236">
        <f t="shared" si="45"/>
        <v>0.16701933562332974</v>
      </c>
      <c r="H206" s="236">
        <f t="shared" si="45"/>
        <v>0.16809459989306966</v>
      </c>
      <c r="I206" s="236">
        <f t="shared" si="45"/>
        <v>0.16220607050643715</v>
      </c>
      <c r="J206" s="236">
        <f t="shared" si="45"/>
        <v>0.16986389278011746</v>
      </c>
      <c r="K206" s="236">
        <f t="shared" si="45"/>
        <v>0.16236151903616575</v>
      </c>
      <c r="L206" s="236">
        <f t="shared" si="45"/>
        <v>0.16915882527344053</v>
      </c>
      <c r="M206" s="236">
        <f t="shared" si="45"/>
        <v>0.17034796120186169</v>
      </c>
      <c r="N206" s="236">
        <f t="shared" si="45"/>
        <v>0.16586085132254713</v>
      </c>
      <c r="O206" s="236">
        <f t="shared" si="45"/>
        <v>0.16664178857567494</v>
      </c>
      <c r="P206" s="236">
        <f t="shared" si="45"/>
        <v>0.16875478002113509</v>
      </c>
      <c r="Q206" s="236">
        <f t="shared" si="45"/>
        <v>0.17597062580833076</v>
      </c>
    </row>
    <row r="207" spans="1:17" x14ac:dyDescent="0.25">
      <c r="A207" s="142" t="s">
        <v>188</v>
      </c>
      <c r="B207" s="235">
        <f t="shared" ref="B207:Q207" si="46">IF(B$140=0,0,B$140/B$108)</f>
        <v>8.6593726676549715E-2</v>
      </c>
      <c r="C207" s="235">
        <f t="shared" si="46"/>
        <v>8.5803615356579252E-2</v>
      </c>
      <c r="D207" s="235">
        <f t="shared" si="46"/>
        <v>8.933825773981488E-2</v>
      </c>
      <c r="E207" s="235">
        <f t="shared" si="46"/>
        <v>9.8472626600387719E-2</v>
      </c>
      <c r="F207" s="235">
        <f t="shared" si="46"/>
        <v>9.7586844651361415E-2</v>
      </c>
      <c r="G207" s="235">
        <f t="shared" si="46"/>
        <v>9.5350617183023484E-2</v>
      </c>
      <c r="H207" s="235">
        <f t="shared" si="46"/>
        <v>9.2244972446803283E-2</v>
      </c>
      <c r="I207" s="235">
        <f t="shared" si="46"/>
        <v>0.1057751298599328</v>
      </c>
      <c r="J207" s="235">
        <f t="shared" si="46"/>
        <v>8.7291387781025409E-2</v>
      </c>
      <c r="K207" s="235">
        <f t="shared" si="46"/>
        <v>0.10364568513611985</v>
      </c>
      <c r="L207" s="235">
        <f t="shared" si="46"/>
        <v>8.8382601637100017E-2</v>
      </c>
      <c r="M207" s="235">
        <f t="shared" si="46"/>
        <v>8.7746977421376188E-2</v>
      </c>
      <c r="N207" s="235">
        <f t="shared" si="46"/>
        <v>9.3331775220024019E-2</v>
      </c>
      <c r="O207" s="235">
        <f t="shared" si="46"/>
        <v>9.0983912396243774E-2</v>
      </c>
      <c r="P207" s="235">
        <f t="shared" si="46"/>
        <v>8.6417451216639504E-2</v>
      </c>
      <c r="Q207" s="235">
        <f t="shared" si="46"/>
        <v>7.190014757625296E-2</v>
      </c>
    </row>
    <row r="208" spans="1:17" x14ac:dyDescent="0.25">
      <c r="A208" s="142" t="s">
        <v>187</v>
      </c>
      <c r="B208" s="235">
        <f t="shared" ref="B208:Q208" si="47">IF(B$141=0,0,B$141/B$108)</f>
        <v>5.1095574762913071E-2</v>
      </c>
      <c r="C208" s="235">
        <f t="shared" si="47"/>
        <v>5.1079801834468093E-2</v>
      </c>
      <c r="D208" s="235">
        <f t="shared" si="47"/>
        <v>5.1236465676096063E-2</v>
      </c>
      <c r="E208" s="235">
        <f t="shared" si="47"/>
        <v>5.1642459743307188E-2</v>
      </c>
      <c r="F208" s="235">
        <f t="shared" si="47"/>
        <v>5.1666465956963087E-2</v>
      </c>
      <c r="G208" s="235">
        <f t="shared" si="47"/>
        <v>5.1566625733355846E-2</v>
      </c>
      <c r="H208" s="235">
        <f t="shared" si="47"/>
        <v>5.1415769391920371E-2</v>
      </c>
      <c r="I208" s="235">
        <f t="shared" si="47"/>
        <v>4.7342458523277356E-2</v>
      </c>
      <c r="J208" s="235">
        <f t="shared" si="47"/>
        <v>4.7675049025430127E-2</v>
      </c>
      <c r="K208" s="235">
        <f t="shared" si="47"/>
        <v>4.7221027149887518E-2</v>
      </c>
      <c r="L208" s="235">
        <f t="shared" si="47"/>
        <v>5.1172357545300126E-2</v>
      </c>
      <c r="M208" s="235">
        <f t="shared" si="47"/>
        <v>5.0733076248036586E-2</v>
      </c>
      <c r="N208" s="235">
        <f t="shared" si="47"/>
        <v>4.5456936927553537E-2</v>
      </c>
      <c r="O208" s="235">
        <f t="shared" si="47"/>
        <v>4.5331094272452674E-2</v>
      </c>
      <c r="P208" s="235">
        <f t="shared" si="47"/>
        <v>4.5794276969238906E-2</v>
      </c>
      <c r="Q208" s="235">
        <f t="shared" si="47"/>
        <v>5.0321533801441061E-2</v>
      </c>
    </row>
    <row r="209" spans="1:17" x14ac:dyDescent="0.25">
      <c r="A209" s="142" t="s">
        <v>186</v>
      </c>
      <c r="B209" s="235">
        <f t="shared" ref="B209:Q209" si="48">IF(B$152=0,0,B$152/B$108)</f>
        <v>3.2167397230194114E-2</v>
      </c>
      <c r="C209" s="235">
        <f t="shared" si="48"/>
        <v>3.3359488377295687E-2</v>
      </c>
      <c r="D209" s="235">
        <f t="shared" si="48"/>
        <v>2.8310521782090689E-2</v>
      </c>
      <c r="E209" s="235">
        <f t="shared" si="48"/>
        <v>1.5266523330275495E-2</v>
      </c>
      <c r="F209" s="235">
        <f t="shared" si="48"/>
        <v>1.6906970084726958E-2</v>
      </c>
      <c r="G209" s="235">
        <f t="shared" si="48"/>
        <v>2.0102092706950375E-2</v>
      </c>
      <c r="H209" s="235">
        <f t="shared" si="48"/>
        <v>2.4433858054345999E-2</v>
      </c>
      <c r="I209" s="235">
        <f t="shared" si="48"/>
        <v>9.0884821232270034E-3</v>
      </c>
      <c r="J209" s="235">
        <f t="shared" si="48"/>
        <v>3.4897455973661923E-2</v>
      </c>
      <c r="K209" s="235">
        <f t="shared" si="48"/>
        <v>1.1494806750158366E-2</v>
      </c>
      <c r="L209" s="235">
        <f t="shared" si="48"/>
        <v>2.96038660910404E-2</v>
      </c>
      <c r="M209" s="235">
        <f t="shared" si="48"/>
        <v>3.1867907532448884E-2</v>
      </c>
      <c r="N209" s="235">
        <f t="shared" si="48"/>
        <v>2.7072139174969558E-2</v>
      </c>
      <c r="O209" s="235">
        <f t="shared" si="48"/>
        <v>3.0326781906978476E-2</v>
      </c>
      <c r="P209" s="235">
        <f t="shared" si="48"/>
        <v>3.6543051835256669E-2</v>
      </c>
      <c r="Q209" s="235">
        <f t="shared" si="48"/>
        <v>5.3748944430636721E-2</v>
      </c>
    </row>
    <row r="210" spans="1:17" x14ac:dyDescent="0.25">
      <c r="A210" s="72" t="s">
        <v>179</v>
      </c>
      <c r="B210" s="234">
        <f t="shared" ref="B210:Q210" si="49">IF(B$153=0,0,B$153/B$108)</f>
        <v>0.36032858802083723</v>
      </c>
      <c r="C210" s="234">
        <f t="shared" si="49"/>
        <v>0.36021735652844472</v>
      </c>
      <c r="D210" s="234">
        <f t="shared" si="49"/>
        <v>0.36132215789548411</v>
      </c>
      <c r="E210" s="234">
        <f t="shared" si="49"/>
        <v>0.36418524867510293</v>
      </c>
      <c r="F210" s="234">
        <f t="shared" si="49"/>
        <v>0.36471059111414889</v>
      </c>
      <c r="G210" s="234">
        <f t="shared" si="49"/>
        <v>0.36401342880770482</v>
      </c>
      <c r="H210" s="234">
        <f t="shared" si="49"/>
        <v>0.36281946333255949</v>
      </c>
      <c r="I210" s="234">
        <f t="shared" si="49"/>
        <v>0.375561646442023</v>
      </c>
      <c r="J210" s="234">
        <f t="shared" si="49"/>
        <v>0.36851496631585323</v>
      </c>
      <c r="K210" s="234">
        <f t="shared" si="49"/>
        <v>0.37353738285920612</v>
      </c>
      <c r="L210" s="234">
        <f t="shared" si="49"/>
        <v>0.36087006410150008</v>
      </c>
      <c r="M210" s="234">
        <f t="shared" si="49"/>
        <v>0.36357103042744615</v>
      </c>
      <c r="N210" s="234">
        <f t="shared" si="49"/>
        <v>0.3721197808019181</v>
      </c>
      <c r="O210" s="234">
        <f t="shared" si="49"/>
        <v>0.37117402651808579</v>
      </c>
      <c r="P210" s="234">
        <f t="shared" si="49"/>
        <v>0.3690912002460523</v>
      </c>
      <c r="Q210" s="234">
        <f t="shared" si="49"/>
        <v>0.35700363923327882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128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194</v>
      </c>
      <c r="B214" s="253">
        <f>IF(B$5=0,0,(B$5-B$15)/(CHI_fec!B$5-CHI_fec!B$15))</f>
        <v>0.42301761908099145</v>
      </c>
      <c r="C214" s="253">
        <f>IF(C$5=0,0,(C$5-C$15)/(CHI_fec!C$5-CHI_fec!C$15))</f>
        <v>0.42809011879958703</v>
      </c>
      <c r="D214" s="253">
        <f>IF(D$5=0,0,(D$5-D$15)/(CHI_fec!D$5-CHI_fec!D$15))</f>
        <v>0.42817379959302787</v>
      </c>
      <c r="E214" s="253">
        <f>IF(E$5=0,0,(E$5-E$15)/(CHI_fec!E$5-CHI_fec!E$15))</f>
        <v>0.42119859936984</v>
      </c>
      <c r="F214" s="253">
        <f>IF(F$5=0,0,(F$5-F$15)/(CHI_fec!F$5-CHI_fec!F$15))</f>
        <v>0.44834664145821412</v>
      </c>
      <c r="G214" s="253">
        <f>IF(G$5=0,0,(G$5-G$15)/(CHI_fec!G$5-CHI_fec!G$15))</f>
        <v>0.45461518060395623</v>
      </c>
      <c r="H214" s="253">
        <f>IF(H$5=0,0,(H$5-H$15)/(CHI_fec!H$5-CHI_fec!H$15))</f>
        <v>0.4565520187155338</v>
      </c>
      <c r="I214" s="253">
        <f>IF(I$5=0,0,(I$5-I$15)/(CHI_fec!I$5-CHI_fec!I$15))</f>
        <v>0.45372863324944945</v>
      </c>
      <c r="J214" s="253">
        <f>IF(J$5=0,0,(J$5-J$15)/(CHI_fec!J$5-CHI_fec!J$15))</f>
        <v>0.47512661236757436</v>
      </c>
      <c r="K214" s="253">
        <f>IF(K$5=0,0,(K$5-K$15)/(CHI_fec!K$5-CHI_fec!K$15))</f>
        <v>0.47892872910911805</v>
      </c>
      <c r="L214" s="253">
        <f>IF(L$5=0,0,(L$5-L$15)/(CHI_fec!L$5-CHI_fec!L$15))</f>
        <v>0.49799885422582624</v>
      </c>
      <c r="M214" s="253">
        <f>IF(M$5=0,0,(M$5-M$15)/(CHI_fec!M$5-CHI_fec!M$15))</f>
        <v>0.50631180012232213</v>
      </c>
      <c r="N214" s="253">
        <f>IF(N$5=0,0,(N$5-N$15)/(CHI_fec!N$5-CHI_fec!N$15))</f>
        <v>0.49613219081082643</v>
      </c>
      <c r="O214" s="253">
        <f>IF(O$5=0,0,(O$5-O$15)/(CHI_fec!O$5-CHI_fec!O$15))</f>
        <v>0.51754087110344649</v>
      </c>
      <c r="P214" s="253">
        <f>IF(P$5=0,0,(P$5-P$15)/(CHI_fec!P$5-CHI_fec!P$15))</f>
        <v>0.50149445602175524</v>
      </c>
      <c r="Q214" s="253">
        <f>IF(Q$5=0,0,(Q$5-Q$15)/(CHI_fec!Q$5-CHI_fec!Q$15))</f>
        <v>0.52512047985272092</v>
      </c>
    </row>
    <row r="215" spans="1:17" x14ac:dyDescent="0.25">
      <c r="A215" s="132" t="s">
        <v>83</v>
      </c>
      <c r="B215" s="252">
        <f>IF(B$6=0,0,B$6/CHI_fec!B$6)</f>
        <v>0.34443324253020685</v>
      </c>
      <c r="C215" s="252">
        <f>IF(C$6=0,0,C$6/CHI_fec!C$6)</f>
        <v>0.34443324253020691</v>
      </c>
      <c r="D215" s="252">
        <f>IF(D$6=0,0,D$6/CHI_fec!D$6)</f>
        <v>0.34796941889413063</v>
      </c>
      <c r="E215" s="252">
        <f>IF(E$6=0,0,E$6/CHI_fec!E$6)</f>
        <v>0.35087301362859391</v>
      </c>
      <c r="F215" s="252">
        <f>IF(F$6=0,0,F$6/CHI_fec!F$6)</f>
        <v>0.35261645908227063</v>
      </c>
      <c r="G215" s="252">
        <f>IF(G$6=0,0,G$6/CHI_fec!G$6)</f>
        <v>0.3567776248577903</v>
      </c>
      <c r="H215" s="252">
        <f>IF(H$6=0,0,H$6/CHI_fec!H$6)</f>
        <v>0.3567776248577903</v>
      </c>
      <c r="I215" s="252">
        <f>IF(I$6=0,0,I$6/CHI_fec!I$6)</f>
        <v>0.35973124752677232</v>
      </c>
      <c r="J215" s="252">
        <f>IF(J$6=0,0,J$6/CHI_fec!J$6)</f>
        <v>0.37123299323661135</v>
      </c>
      <c r="K215" s="252">
        <f>IF(K$6=0,0,K$6/CHI_fec!K$6)</f>
        <v>0.37123299323661135</v>
      </c>
      <c r="L215" s="252">
        <f>IF(L$6=0,0,L$6/CHI_fec!L$6)</f>
        <v>0.38523637192015803</v>
      </c>
      <c r="M215" s="252">
        <f>IF(M$6=0,0,M$6/CHI_fec!M$6)</f>
        <v>0.39267007350789246</v>
      </c>
      <c r="N215" s="252">
        <f>IF(N$6=0,0,N$6/CHI_fec!N$6)</f>
        <v>0.39267007350789246</v>
      </c>
      <c r="O215" s="252">
        <f>IF(O$6=0,0,O$6/CHI_fec!O$6)</f>
        <v>0.39267007350789257</v>
      </c>
      <c r="P215" s="252">
        <f>IF(P$6=0,0,P$6/CHI_fec!P$6)</f>
        <v>0.39267007350789251</v>
      </c>
      <c r="Q215" s="252">
        <f>IF(Q$6=0,0,Q$6/CHI_fec!Q$6)</f>
        <v>0.40450892709539688</v>
      </c>
    </row>
    <row r="216" spans="1:17" x14ac:dyDescent="0.25">
      <c r="A216" s="76" t="s">
        <v>82</v>
      </c>
      <c r="B216" s="251">
        <f>IF(B$7=0,0,B$7/CHI_fec!B$7)</f>
        <v>9.04284415441447E-2</v>
      </c>
      <c r="C216" s="251">
        <f>IF(C$7=0,0,C$7/CHI_fec!C$7)</f>
        <v>9.0428441544144672E-2</v>
      </c>
      <c r="D216" s="251">
        <f>IF(D$7=0,0,D$7/CHI_fec!D$7)</f>
        <v>9.1356838917365193E-2</v>
      </c>
      <c r="E216" s="251">
        <f>IF(E$7=0,0,E$7/CHI_fec!E$7)</f>
        <v>9.2119156586776191E-2</v>
      </c>
      <c r="F216" s="251">
        <f>IF(F$7=0,0,F$7/CHI_fec!F$7)</f>
        <v>9.2576885504388959E-2</v>
      </c>
      <c r="G216" s="251">
        <f>IF(G$7=0,0,G$7/CHI_fec!G$7)</f>
        <v>9.3669369299863706E-2</v>
      </c>
      <c r="H216" s="251">
        <f>IF(H$7=0,0,H$7/CHI_fec!H$7)</f>
        <v>9.366936929986372E-2</v>
      </c>
      <c r="I216" s="251">
        <f>IF(I$7=0,0,I$7/CHI_fec!I$7)</f>
        <v>9.4444821439452376E-2</v>
      </c>
      <c r="J216" s="251">
        <f>IF(J$7=0,0,J$7/CHI_fec!J$7)</f>
        <v>9.7464521082661376E-2</v>
      </c>
      <c r="K216" s="251">
        <f>IF(K$7=0,0,K$7/CHI_fec!K$7)</f>
        <v>9.7464521082661376E-2</v>
      </c>
      <c r="L216" s="251">
        <f>IF(L$7=0,0,L$7/CHI_fec!L$7)</f>
        <v>0.10114100625988573</v>
      </c>
      <c r="M216" s="251">
        <f>IF(M$7=0,0,M$7/CHI_fec!M$7)</f>
        <v>0.10309267052012075</v>
      </c>
      <c r="N216" s="251">
        <f>IF(N$7=0,0,N$7/CHI_fec!N$7)</f>
        <v>0.10309267052012074</v>
      </c>
      <c r="O216" s="251">
        <f>IF(O$7=0,0,O$7/CHI_fec!O$7)</f>
        <v>0.10309267052012074</v>
      </c>
      <c r="P216" s="251">
        <f>IF(P$7=0,0,P$7/CHI_fec!P$7)</f>
        <v>0.10309267052012074</v>
      </c>
      <c r="Q216" s="251">
        <f>IF(Q$7=0,0,Q$7/CHI_fec!Q$7)</f>
        <v>0.10620087538363196</v>
      </c>
    </row>
    <row r="217" spans="1:17" x14ac:dyDescent="0.25">
      <c r="A217" s="76" t="s">
        <v>81</v>
      </c>
      <c r="B217" s="251">
        <f>IF(B$8=0,0,B$8/CHI_fec!B$8)</f>
        <v>0.49062673429642079</v>
      </c>
      <c r="C217" s="251">
        <f>IF(C$8=0,0,C$8/CHI_fec!C$8)</f>
        <v>0.49062673429642073</v>
      </c>
      <c r="D217" s="251">
        <f>IF(D$8=0,0,D$8/CHI_fec!D$8)</f>
        <v>0.49566382841829826</v>
      </c>
      <c r="E217" s="251">
        <f>IF(E$8=0,0,E$8/CHI_fec!E$8)</f>
        <v>0.49979984383836934</v>
      </c>
      <c r="F217" s="251">
        <f>IF(F$8=0,0,F$8/CHI_fec!F$8)</f>
        <v>0.50228328865071581</v>
      </c>
      <c r="G217" s="251">
        <f>IF(G$8=0,0,G$8/CHI_fec!G$8)</f>
        <v>0.5082106467660702</v>
      </c>
      <c r="H217" s="251">
        <f>IF(H$8=0,0,H$8/CHI_fec!H$8)</f>
        <v>0.5082106467660702</v>
      </c>
      <c r="I217" s="251">
        <f>IF(I$8=0,0,I$8/CHI_fec!I$8)</f>
        <v>0.5124179243034569</v>
      </c>
      <c r="J217" s="251">
        <f>IF(J$8=0,0,J$8/CHI_fec!J$8)</f>
        <v>0.52880154597386297</v>
      </c>
      <c r="K217" s="251">
        <f>IF(K$8=0,0,K$8/CHI_fec!K$8)</f>
        <v>0.52880154597386286</v>
      </c>
      <c r="L217" s="251">
        <f>IF(L$8=0,0,L$8/CHI_fec!L$8)</f>
        <v>0.54874861003235642</v>
      </c>
      <c r="M217" s="251">
        <f>IF(M$8=0,0,M$8/CHI_fec!M$8)</f>
        <v>0.55933752040271467</v>
      </c>
      <c r="N217" s="251">
        <f>IF(N$8=0,0,N$8/CHI_fec!N$8)</f>
        <v>0.55933752040271467</v>
      </c>
      <c r="O217" s="251">
        <f>IF(O$8=0,0,O$8/CHI_fec!O$8)</f>
        <v>0.55933752040271467</v>
      </c>
      <c r="P217" s="251">
        <f>IF(P$8=0,0,P$8/CHI_fec!P$8)</f>
        <v>0.55933752040271467</v>
      </c>
      <c r="Q217" s="251">
        <f>IF(Q$8=0,0,Q$8/CHI_fec!Q$8)</f>
        <v>0.57620133421691511</v>
      </c>
    </row>
    <row r="218" spans="1:17" x14ac:dyDescent="0.25">
      <c r="A218" s="76" t="s">
        <v>80</v>
      </c>
      <c r="B218" s="251">
        <f>IF(B$9=0,0,B$9/CHI_fec!B$9)</f>
        <v>0.34777190928628637</v>
      </c>
      <c r="C218" s="251">
        <f>IF(C$9=0,0,C$9/CHI_fec!C$9)</f>
        <v>0.34777190928628643</v>
      </c>
      <c r="D218" s="251">
        <f>IF(D$9=0,0,D$9/CHI_fec!D$9)</f>
        <v>0.35134236258115659</v>
      </c>
      <c r="E218" s="251">
        <f>IF(E$9=0,0,E$9/CHI_fec!E$9)</f>
        <v>0.35427410249447039</v>
      </c>
      <c r="F218" s="251">
        <f>IF(F$9=0,0,F$9/CHI_fec!F$9)</f>
        <v>0.35603444754626506</v>
      </c>
      <c r="G218" s="251">
        <f>IF(G$9=0,0,G$9/CHI_fec!G$9)</f>
        <v>0.36023594841179868</v>
      </c>
      <c r="H218" s="251">
        <f>IF(H$9=0,0,H$9/CHI_fec!H$9)</f>
        <v>0.36023594841179868</v>
      </c>
      <c r="I218" s="251">
        <f>IF(I$9=0,0,I$9/CHI_fec!I$9)</f>
        <v>0.36321820119134307</v>
      </c>
      <c r="J218" s="251">
        <f>IF(J$9=0,0,J$9/CHI_fec!J$9)</f>
        <v>0.37483143583806922</v>
      </c>
      <c r="K218" s="251">
        <f>IF(K$9=0,0,K$9/CHI_fec!K$9)</f>
        <v>0.37483143583806922</v>
      </c>
      <c r="L218" s="251">
        <f>IF(L$9=0,0,L$9/CHI_fec!L$9)</f>
        <v>0.38897055233408745</v>
      </c>
      <c r="M218" s="251">
        <f>IF(M$9=0,0,M$9/CHI_fec!M$9)</f>
        <v>0.39647631041724984</v>
      </c>
      <c r="N218" s="251">
        <f>IF(N$9=0,0,N$9/CHI_fec!N$9)</f>
        <v>0.39647631041724979</v>
      </c>
      <c r="O218" s="251">
        <f>IF(O$9=0,0,O$9/CHI_fec!O$9)</f>
        <v>0.39647631041724984</v>
      </c>
      <c r="P218" s="251">
        <f>IF(P$9=0,0,P$9/CHI_fec!P$9)</f>
        <v>0.39647631041724984</v>
      </c>
      <c r="Q218" s="251">
        <f>IF(Q$9=0,0,Q$9/CHI_fec!Q$9)</f>
        <v>0.40842992060203359</v>
      </c>
    </row>
    <row r="219" spans="1:17" x14ac:dyDescent="0.25">
      <c r="A219" s="129" t="s">
        <v>79</v>
      </c>
      <c r="B219" s="250">
        <f>IF(B$10=0,0,B$10/CHI_fec!B$10)</f>
        <v>0.5749972686611976</v>
      </c>
      <c r="C219" s="250">
        <f>IF(C$10=0,0,C$10/CHI_fec!C$10)</f>
        <v>0.5749972686611976</v>
      </c>
      <c r="D219" s="250">
        <f>IF(D$10=0,0,D$10/CHI_fec!D$10)</f>
        <v>0.58090056572922699</v>
      </c>
      <c r="E219" s="250">
        <f>IF(E$10=0,0,E$10/CHI_fec!E$10)</f>
        <v>0.58574783026545718</v>
      </c>
      <c r="F219" s="250">
        <f>IF(F$10=0,0,F$10/CHI_fec!F$10)</f>
        <v>0.55404431124075793</v>
      </c>
      <c r="G219" s="250">
        <f>IF(G$10=0,0,G$10/CHI_fec!G$10)</f>
        <v>0.56058249222089906</v>
      </c>
      <c r="H219" s="250">
        <f>IF(H$10=0,0,H$10/CHI_fec!H$10)</f>
        <v>0.56836035370787874</v>
      </c>
      <c r="I219" s="250">
        <f>IF(I$10=0,0,I$10/CHI_fec!I$10)</f>
        <v>0.56522333582065698</v>
      </c>
      <c r="J219" s="250">
        <f>IF(J$10=0,0,J$10/CHI_fec!J$10)</f>
        <v>0.5890767786626453</v>
      </c>
      <c r="K219" s="250">
        <f>IF(K$10=0,0,K$10/CHI_fec!K$10)</f>
        <v>0.61973680467050751</v>
      </c>
      <c r="L219" s="250">
        <f>IF(L$10=0,0,L$10/CHI_fec!L$10)</f>
        <v>0.6431140618595016</v>
      </c>
      <c r="M219" s="250">
        <f>IF(M$10=0,0,M$10/CHI_fec!M$10)</f>
        <v>0.61697806446062375</v>
      </c>
      <c r="N219" s="250">
        <f>IF(N$10=0,0,N$10/CHI_fec!N$10)</f>
        <v>0.61697806446062387</v>
      </c>
      <c r="O219" s="250">
        <f>IF(O$10=0,0,O$10/CHI_fec!O$10)</f>
        <v>0.61697806446062398</v>
      </c>
      <c r="P219" s="250">
        <f>IF(P$10=0,0,P$10/CHI_fec!P$10)</f>
        <v>0.61697806446062387</v>
      </c>
      <c r="Q219" s="250">
        <f>IF(Q$10=0,0,Q$10/CHI_fec!Q$10)</f>
        <v>0.6355797187873683</v>
      </c>
    </row>
    <row r="220" spans="1:17" x14ac:dyDescent="0.25">
      <c r="A220" s="232" t="s">
        <v>185</v>
      </c>
      <c r="B220" s="254">
        <f>IF(B$15=0,0,B$15/CHI_fec!B$15)</f>
        <v>1</v>
      </c>
      <c r="C220" s="254">
        <f>IF(C$15=0,0,C$15/CHI_fec!C$15)</f>
        <v>1</v>
      </c>
      <c r="D220" s="254">
        <f>IF(D$15=0,0,D$15/CHI_fec!D$15)</f>
        <v>1</v>
      </c>
      <c r="E220" s="254">
        <f>IF(E$15=0,0,E$15/CHI_fec!E$15)</f>
        <v>1</v>
      </c>
      <c r="F220" s="254">
        <f>IF(F$15=0,0,F$15/CHI_fec!F$15)</f>
        <v>1</v>
      </c>
      <c r="G220" s="254">
        <f>IF(G$15=0,0,G$15/CHI_fec!G$15)</f>
        <v>1</v>
      </c>
      <c r="H220" s="254">
        <f>IF(H$15=0,0,H$15/CHI_fec!H$15)</f>
        <v>1</v>
      </c>
      <c r="I220" s="254">
        <f>IF(I$15=0,0,I$15/CHI_fec!I$15)</f>
        <v>1</v>
      </c>
      <c r="J220" s="254">
        <f>IF(J$15=0,0,J$15/CHI_fec!J$15)</f>
        <v>1</v>
      </c>
      <c r="K220" s="254">
        <f>IF(K$15=0,0,K$15/CHI_fec!K$15)</f>
        <v>1</v>
      </c>
      <c r="L220" s="254">
        <f>IF(L$15=0,0,L$15/CHI_fec!L$15)</f>
        <v>1</v>
      </c>
      <c r="M220" s="254">
        <f>IF(M$15=0,0,M$15/CHI_fec!M$15)</f>
        <v>1</v>
      </c>
      <c r="N220" s="254">
        <f>IF(N$15=0,0,N$15/CHI_fec!N$15)</f>
        <v>1</v>
      </c>
      <c r="O220" s="254">
        <f>IF(O$15=0,0,O$15/CHI_fec!O$15)</f>
        <v>1</v>
      </c>
      <c r="P220" s="254">
        <f>IF(P$15=0,0,P$15/CHI_fec!P$15)</f>
        <v>1</v>
      </c>
      <c r="Q220" s="254">
        <f>IF(Q$15=0,0,Q$15/CHI_fec!Q$15)</f>
        <v>1</v>
      </c>
    </row>
    <row r="221" spans="1:17" x14ac:dyDescent="0.25">
      <c r="A221" s="127" t="s">
        <v>184</v>
      </c>
      <c r="B221" s="249">
        <f>IF(B$24=0,0,B$24/CHI_fec!B$24)</f>
        <v>0.4691425492174241</v>
      </c>
      <c r="C221" s="249">
        <f>IF(C$24=0,0,C$24/CHI_fec!C$24)</f>
        <v>0.47765443770042798</v>
      </c>
      <c r="D221" s="249">
        <f>IF(D$24=0,0,D$24/CHI_fec!D$24)</f>
        <v>0.47612514307718218</v>
      </c>
      <c r="E221" s="249">
        <f>IF(E$24=0,0,E$24/CHI_fec!E$24)</f>
        <v>0.46506373030849152</v>
      </c>
      <c r="F221" s="249">
        <f>IF(F$24=0,0,F$24/CHI_fec!F$24)</f>
        <v>0.51057325864456415</v>
      </c>
      <c r="G221" s="249">
        <f>IF(G$24=0,0,G$24/CHI_fec!G$24)</f>
        <v>0.51752183352414793</v>
      </c>
      <c r="H221" s="249">
        <f>IF(H$24=0,0,H$24/CHI_fec!H$24)</f>
        <v>0.5194555750159221</v>
      </c>
      <c r="I221" s="249">
        <f>IF(I$24=0,0,I$24/CHI_fec!I$24)</f>
        <v>0.51760191559232638</v>
      </c>
      <c r="J221" s="249">
        <f>IF(J$24=0,0,J$24/CHI_fec!J$24)</f>
        <v>0.53839745670838879</v>
      </c>
      <c r="K221" s="249">
        <f>IF(K$24=0,0,K$24/CHI_fec!K$24)</f>
        <v>0.55000282406766143</v>
      </c>
      <c r="L221" s="249">
        <f>IF(L$24=0,0,L$24/CHI_fec!L$24)</f>
        <v>0.56680364372454828</v>
      </c>
      <c r="M221" s="249">
        <f>IF(M$24=0,0,M$24/CHI_fec!M$24)</f>
        <v>0.57889565133066412</v>
      </c>
      <c r="N221" s="249">
        <f>IF(N$24=0,0,N$24/CHI_fec!N$24)</f>
        <v>0.55733797687783393</v>
      </c>
      <c r="O221" s="249">
        <f>IF(O$24=0,0,O$24/CHI_fec!O$24)</f>
        <v>0.57557688469948887</v>
      </c>
      <c r="P221" s="249">
        <f>IF(P$24=0,0,P$24/CHI_fec!P$24)</f>
        <v>0.56751062333267921</v>
      </c>
      <c r="Q221" s="249">
        <f>IF(Q$24=0,0,Q$24/CHI_fec!Q$24)</f>
        <v>0.59404587784096519</v>
      </c>
    </row>
    <row r="222" spans="1:17" x14ac:dyDescent="0.25">
      <c r="A222" s="127" t="s">
        <v>181</v>
      </c>
      <c r="B222" s="249">
        <f>IF(B$35=0,0,B$35/CHI_fec!B$35)</f>
        <v>0.33928453648891321</v>
      </c>
      <c r="C222" s="249">
        <f>IF(C$35=0,0,C$35/CHI_fec!C$35)</f>
        <v>0.33904111393775338</v>
      </c>
      <c r="D222" s="249">
        <f>IF(D$35=0,0,D$35/CHI_fec!D$35)</f>
        <v>0.34028196484838974</v>
      </c>
      <c r="E222" s="249">
        <f>IF(E$35=0,0,E$35/CHI_fec!E$35)</f>
        <v>0.3373040592328585</v>
      </c>
      <c r="F222" s="249">
        <f>IF(F$35=0,0,F$35/CHI_fec!F$35)</f>
        <v>0.33986449358174231</v>
      </c>
      <c r="G222" s="249">
        <f>IF(G$35=0,0,G$35/CHI_fec!G$35)</f>
        <v>0.34529069463653761</v>
      </c>
      <c r="H222" s="249">
        <f>IF(H$35=0,0,H$35/CHI_fec!H$35)</f>
        <v>0.34741059673648239</v>
      </c>
      <c r="I222" s="249">
        <f>IF(I$35=0,0,I$35/CHI_fec!I$35)</f>
        <v>0.33908898860791842</v>
      </c>
      <c r="J222" s="249">
        <f>IF(J$35=0,0,J$35/CHI_fec!J$35)</f>
        <v>0.3651004008981209</v>
      </c>
      <c r="K222" s="249">
        <f>IF(K$35=0,0,K$35/CHI_fec!K$35)</f>
        <v>0.35375205727570669</v>
      </c>
      <c r="L222" s="249">
        <f>IF(L$35=0,0,L$35/CHI_fec!L$35)</f>
        <v>0.37832828898448601</v>
      </c>
      <c r="M222" s="249">
        <f>IF(M$35=0,0,M$35/CHI_fec!M$35)</f>
        <v>0.3786356733457904</v>
      </c>
      <c r="N222" s="249">
        <f>IF(N$35=0,0,N$35/CHI_fec!N$35)</f>
        <v>0.378454942531609</v>
      </c>
      <c r="O222" s="249">
        <f>IF(O$35=0,0,O$35/CHI_fec!O$35)</f>
        <v>0.38123021303697913</v>
      </c>
      <c r="P222" s="249">
        <f>IF(P$35=0,0,P$35/CHI_fec!P$35)</f>
        <v>0.38657291327952881</v>
      </c>
      <c r="Q222" s="249">
        <f>IF(Q$35=0,0,Q$35/CHI_fec!Q$35)</f>
        <v>0.40842600434964971</v>
      </c>
    </row>
    <row r="223" spans="1:17" x14ac:dyDescent="0.25">
      <c r="A223" s="127" t="s">
        <v>180</v>
      </c>
      <c r="B223" s="248">
        <f>IF(B$43=0,0,B$43/CHI_fec!B$43)</f>
        <v>0.43859764590287376</v>
      </c>
      <c r="C223" s="248">
        <f>IF(C$43=0,0,C$43/CHI_fec!C$43)</f>
        <v>0.44283433317963156</v>
      </c>
      <c r="D223" s="248">
        <f>IF(D$43=0,0,D$43/CHI_fec!D$43)</f>
        <v>0.44302113370233598</v>
      </c>
      <c r="E223" s="248">
        <f>IF(E$43=0,0,E$43/CHI_fec!E$43)</f>
        <v>0.43091733804195859</v>
      </c>
      <c r="F223" s="248">
        <f>IF(F$43=0,0,F$43/CHI_fec!F$43)</f>
        <v>0.45182340497425971</v>
      </c>
      <c r="G223" s="248">
        <f>IF(G$43=0,0,G$43/CHI_fec!G$43)</f>
        <v>0.46044065454172645</v>
      </c>
      <c r="H223" s="248">
        <f>IF(H$43=0,0,H$43/CHI_fec!H$43)</f>
        <v>0.46488535388341456</v>
      </c>
      <c r="I223" s="248">
        <f>IF(I$43=0,0,I$43/CHI_fec!I$43)</f>
        <v>0.45276814164479701</v>
      </c>
      <c r="J223" s="248">
        <f>IF(J$43=0,0,J$43/CHI_fec!J$43)</f>
        <v>0.49462895464135387</v>
      </c>
      <c r="K223" s="248">
        <f>IF(K$43=0,0,K$43/CHI_fec!K$43)</f>
        <v>0.46978476905427308</v>
      </c>
      <c r="L223" s="248">
        <f>IF(L$43=0,0,L$43/CHI_fec!L$43)</f>
        <v>0.50822659807910375</v>
      </c>
      <c r="M223" s="248">
        <f>IF(M$43=0,0,M$43/CHI_fec!M$43)</f>
        <v>0.52033119633915537</v>
      </c>
      <c r="N223" s="248">
        <f>IF(N$43=0,0,N$43/CHI_fec!N$43)</f>
        <v>0.51443149867976912</v>
      </c>
      <c r="O223" s="248">
        <f>IF(O$43=0,0,O$43/CHI_fec!O$43)</f>
        <v>0.51826150566959284</v>
      </c>
      <c r="P223" s="248">
        <f>IF(P$43=0,0,P$43/CHI_fec!P$43)</f>
        <v>0.52527295126045037</v>
      </c>
      <c r="Q223" s="248">
        <f>IF(Q$43=0,0,Q$43/CHI_fec!Q$43)</f>
        <v>0.56313401955171172</v>
      </c>
    </row>
    <row r="224" spans="1:17" x14ac:dyDescent="0.25">
      <c r="A224" s="72" t="s">
        <v>179</v>
      </c>
      <c r="B224" s="247">
        <f>IF(B$57=0,0,B$57/CHI_fec!B$57)</f>
        <v>0.49232558976959656</v>
      </c>
      <c r="C224" s="247">
        <f>IF(C$57=0,0,C$57/CHI_fec!C$57)</f>
        <v>0.49232558976959662</v>
      </c>
      <c r="D224" s="247">
        <f>IF(D$57=0,0,D$57/CHI_fec!D$57)</f>
        <v>0.49738012545003513</v>
      </c>
      <c r="E224" s="247">
        <f>IF(E$57=0,0,E$57/CHI_fec!E$57)</f>
        <v>0.50153046233272203</v>
      </c>
      <c r="F224" s="247">
        <f>IF(F$57=0,0,F$57/CHI_fec!F$57)</f>
        <v>0.50402250637849155</v>
      </c>
      <c r="G224" s="247">
        <f>IF(G$57=0,0,G$57/CHI_fec!G$57)</f>
        <v>0.50997038870109324</v>
      </c>
      <c r="H224" s="247">
        <f>IF(H$57=0,0,H$57/CHI_fec!H$57)</f>
        <v>0.50997038870109312</v>
      </c>
      <c r="I224" s="247">
        <f>IF(I$57=0,0,I$57/CHI_fec!I$57)</f>
        <v>0.51419223445495044</v>
      </c>
      <c r="J224" s="247">
        <f>IF(J$57=0,0,J$57/CHI_fec!J$57)</f>
        <v>0.53063258643253219</v>
      </c>
      <c r="K224" s="247">
        <f>IF(K$57=0,0,K$57/CHI_fec!K$57)</f>
        <v>0.53063258643253219</v>
      </c>
      <c r="L224" s="247">
        <f>IF(L$57=0,0,L$57/CHI_fec!L$57)</f>
        <v>0.55064871965619877</v>
      </c>
      <c r="M224" s="247">
        <f>IF(M$57=0,0,M$57/CHI_fec!M$57)</f>
        <v>0.56127429543241514</v>
      </c>
      <c r="N224" s="247">
        <f>IF(N$57=0,0,N$57/CHI_fec!N$57)</f>
        <v>0.56127429543241514</v>
      </c>
      <c r="O224" s="247">
        <f>IF(O$57=0,0,O$57/CHI_fec!O$57)</f>
        <v>0.56127429543241514</v>
      </c>
      <c r="P224" s="247">
        <f>IF(P$57=0,0,P$57/CHI_fec!P$57)</f>
        <v>0.56127429543241514</v>
      </c>
      <c r="Q224" s="247">
        <f>IF(Q$57=0,0,Q$57/CHI_fec!Q$57)</f>
        <v>0.57819650227820996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53">
        <f>IF(B$60=0,0,B$60/CHI_fec!B$60)</f>
        <v>0.4282060232130831</v>
      </c>
      <c r="C226" s="253">
        <f>IF(C$60=0,0,C$60/CHI_fec!C$60)</f>
        <v>0.42818424116644288</v>
      </c>
      <c r="D226" s="253">
        <f>IF(D$60=0,0,D$60/CHI_fec!D$60)</f>
        <v>0.428156514290087</v>
      </c>
      <c r="E226" s="253">
        <f>IF(E$60=0,0,E$60/CHI_fec!E$60)</f>
        <v>0.42820795289297015</v>
      </c>
      <c r="F226" s="253">
        <f>IF(F$60=0,0,F$60/CHI_fec!F$60)</f>
        <v>0.42852529925152705</v>
      </c>
      <c r="G226" s="253">
        <f>IF(G$60=0,0,G$60/CHI_fec!G$60)</f>
        <v>0.43373754165740885</v>
      </c>
      <c r="H226" s="253">
        <f>IF(H$60=0,0,H$60/CHI_fec!H$60)</f>
        <v>0.44038670909166411</v>
      </c>
      <c r="I226" s="253">
        <f>IF(I$60=0,0,I$60/CHI_fec!I$60)</f>
        <v>0.42840672045868361</v>
      </c>
      <c r="J226" s="253">
        <f>IF(J$60=0,0,J$60/CHI_fec!J$60)</f>
        <v>0.44006806488676781</v>
      </c>
      <c r="K226" s="253">
        <f>IF(K$60=0,0,K$60/CHI_fec!K$60)</f>
        <v>0.46185017729257061</v>
      </c>
      <c r="L226" s="253">
        <f>IF(L$60=0,0,L$60/CHI_fec!L$60)</f>
        <v>0.47484216122848644</v>
      </c>
      <c r="M226" s="253">
        <f>IF(M$60=0,0,M$60/CHI_fec!M$60)</f>
        <v>0.46817177480703454</v>
      </c>
      <c r="N226" s="253">
        <f>IF(N$60=0,0,N$60/CHI_fec!N$60)</f>
        <v>0.47036753569174744</v>
      </c>
      <c r="O226" s="253">
        <f>IF(O$60=0,0,O$60/CHI_fec!O$60)</f>
        <v>0.47239837864626999</v>
      </c>
      <c r="P226" s="253">
        <f>IF(P$60=0,0,P$60/CHI_fec!P$60)</f>
        <v>0.47345048929169226</v>
      </c>
      <c r="Q226" s="253">
        <f>IF(Q$60=0,0,Q$60/CHI_fec!Q$60)</f>
        <v>0.48244231105627061</v>
      </c>
    </row>
    <row r="227" spans="1:17" x14ac:dyDescent="0.25">
      <c r="A227" s="132" t="s">
        <v>83</v>
      </c>
      <c r="B227" s="252">
        <f>IF(B$61=0,0,B$61/CHI_fec!B$61)</f>
        <v>0.37900591664080285</v>
      </c>
      <c r="C227" s="252">
        <f>IF(C$61=0,0,C$61/CHI_fec!C$61)</f>
        <v>0.3790059166408028</v>
      </c>
      <c r="D227" s="252">
        <f>IF(D$61=0,0,D$61/CHI_fec!D$61)</f>
        <v>0.38065248998366724</v>
      </c>
      <c r="E227" s="252">
        <f>IF(E$61=0,0,E$61/CHI_fec!E$61)</f>
        <v>0.38506162226398172</v>
      </c>
      <c r="F227" s="252">
        <f>IF(F$61=0,0,F$61/CHI_fec!F$61)</f>
        <v>0.38506162226398166</v>
      </c>
      <c r="G227" s="252">
        <f>IF(G$61=0,0,G$61/CHI_fec!G$61)</f>
        <v>0.38860563161457712</v>
      </c>
      <c r="H227" s="252">
        <f>IF(H$61=0,0,H$61/CHI_fec!H$61)</f>
        <v>0.39275712905029131</v>
      </c>
      <c r="I227" s="252">
        <f>IF(I$61=0,0,I$61/CHI_fec!I$61)</f>
        <v>0.39275712905029136</v>
      </c>
      <c r="J227" s="252">
        <f>IF(J$61=0,0,J$61/CHI_fec!J$61)</f>
        <v>0.39275712905029131</v>
      </c>
      <c r="K227" s="252">
        <f>IF(K$61=0,0,K$61/CHI_fec!K$61)</f>
        <v>0.41983123645126308</v>
      </c>
      <c r="L227" s="252">
        <f>IF(L$61=0,0,L$61/CHI_fec!L$61)</f>
        <v>0.41983123645126308</v>
      </c>
      <c r="M227" s="252">
        <f>IF(M$61=0,0,M$61/CHI_fec!M$61)</f>
        <v>0.41983123645126308</v>
      </c>
      <c r="N227" s="252">
        <f>IF(N$61=0,0,N$61/CHI_fec!N$61)</f>
        <v>0.41983123645126308</v>
      </c>
      <c r="O227" s="252">
        <f>IF(O$61=0,0,O$61/CHI_fec!O$61)</f>
        <v>0.41983123645126308</v>
      </c>
      <c r="P227" s="252">
        <f>IF(P$61=0,0,P$61/CHI_fec!P$61)</f>
        <v>0.41983123645126313</v>
      </c>
      <c r="Q227" s="252">
        <f>IF(Q$61=0,0,Q$61/CHI_fec!Q$61)</f>
        <v>0.41983123645126308</v>
      </c>
    </row>
    <row r="228" spans="1:17" x14ac:dyDescent="0.25">
      <c r="A228" s="76" t="s">
        <v>82</v>
      </c>
      <c r="B228" s="251">
        <f>IF(B$62=0,0,B$62/CHI_fec!B$62)</f>
        <v>0.10184831531517162</v>
      </c>
      <c r="C228" s="251">
        <f>IF(C$62=0,0,C$62/CHI_fec!C$62)</f>
        <v>0.10184831531517163</v>
      </c>
      <c r="D228" s="251">
        <f>IF(D$62=0,0,D$62/CHI_fec!D$62)</f>
        <v>0.10229079052109975</v>
      </c>
      <c r="E228" s="251">
        <f>IF(E$62=0,0,E$62/CHI_fec!E$62)</f>
        <v>0.10347563401571293</v>
      </c>
      <c r="F228" s="251">
        <f>IF(F$62=0,0,F$62/CHI_fec!F$62)</f>
        <v>0.10347563401571293</v>
      </c>
      <c r="G228" s="251">
        <f>IF(G$62=0,0,G$62/CHI_fec!G$62)</f>
        <v>0.10442799746433276</v>
      </c>
      <c r="H228" s="251">
        <f>IF(H$62=0,0,H$62/CHI_fec!H$62)</f>
        <v>0.1055436080690703</v>
      </c>
      <c r="I228" s="251">
        <f>IF(I$62=0,0,I$62/CHI_fec!I$62)</f>
        <v>0.10554360806907029</v>
      </c>
      <c r="J228" s="251">
        <f>IF(J$62=0,0,J$62/CHI_fec!J$62)</f>
        <v>0.10554360806907029</v>
      </c>
      <c r="K228" s="251">
        <f>IF(K$62=0,0,K$62/CHI_fec!K$62)</f>
        <v>0.11281909403480611</v>
      </c>
      <c r="L228" s="251">
        <f>IF(L$62=0,0,L$62/CHI_fec!L$62)</f>
        <v>0.1128190940348061</v>
      </c>
      <c r="M228" s="251">
        <f>IF(M$62=0,0,M$62/CHI_fec!M$62)</f>
        <v>0.11281909403480611</v>
      </c>
      <c r="N228" s="251">
        <f>IF(N$62=0,0,N$62/CHI_fec!N$62)</f>
        <v>0.1128190940348061</v>
      </c>
      <c r="O228" s="251">
        <f>IF(O$62=0,0,O$62/CHI_fec!O$62)</f>
        <v>0.1128190940348061</v>
      </c>
      <c r="P228" s="251">
        <f>IF(P$62=0,0,P$62/CHI_fec!P$62)</f>
        <v>0.11281909403480611</v>
      </c>
      <c r="Q228" s="251">
        <f>IF(Q$62=0,0,Q$62/CHI_fec!Q$62)</f>
        <v>0.1128190940348061</v>
      </c>
    </row>
    <row r="229" spans="1:17" x14ac:dyDescent="0.25">
      <c r="A229" s="76" t="s">
        <v>81</v>
      </c>
      <c r="B229" s="251">
        <f>IF(B$63=0,0,B$63/CHI_fec!B$63)</f>
        <v>0.5408513645438795</v>
      </c>
      <c r="C229" s="251">
        <f>IF(C$63=0,0,C$63/CHI_fec!C$63)</f>
        <v>0.5408513645438795</v>
      </c>
      <c r="D229" s="251">
        <f>IF(D$63=0,0,D$63/CHI_fec!D$63)</f>
        <v>0.54320106780762512</v>
      </c>
      <c r="E229" s="251">
        <f>IF(E$63=0,0,E$63/CHI_fec!E$63)</f>
        <v>0.54949301499250913</v>
      </c>
      <c r="F229" s="251">
        <f>IF(F$63=0,0,F$63/CHI_fec!F$63)</f>
        <v>0.54949301499250924</v>
      </c>
      <c r="G229" s="251">
        <f>IF(G$63=0,0,G$63/CHI_fec!G$63)</f>
        <v>0.55455040910976872</v>
      </c>
      <c r="H229" s="251">
        <f>IF(H$63=0,0,H$63/CHI_fec!H$63)</f>
        <v>0.56047470462712468</v>
      </c>
      <c r="I229" s="251">
        <f>IF(I$63=0,0,I$63/CHI_fec!I$63)</f>
        <v>0.56047470462712468</v>
      </c>
      <c r="J229" s="251">
        <f>IF(J$63=0,0,J$63/CHI_fec!J$63)</f>
        <v>0.56047470462712468</v>
      </c>
      <c r="K229" s="251">
        <f>IF(K$63=0,0,K$63/CHI_fec!K$63)</f>
        <v>0.59911016462576339</v>
      </c>
      <c r="L229" s="251">
        <f>IF(L$63=0,0,L$63/CHI_fec!L$63)</f>
        <v>0.59911016462576339</v>
      </c>
      <c r="M229" s="251">
        <f>IF(M$63=0,0,M$63/CHI_fec!M$63)</f>
        <v>0.59911016462576339</v>
      </c>
      <c r="N229" s="251">
        <f>IF(N$63=0,0,N$63/CHI_fec!N$63)</f>
        <v>0.59911016462576339</v>
      </c>
      <c r="O229" s="251">
        <f>IF(O$63=0,0,O$63/CHI_fec!O$63)</f>
        <v>0.59911016462576339</v>
      </c>
      <c r="P229" s="251">
        <f>IF(P$63=0,0,P$63/CHI_fec!P$63)</f>
        <v>0.59911016462576339</v>
      </c>
      <c r="Q229" s="251">
        <f>IF(Q$63=0,0,Q$63/CHI_fec!Q$63)</f>
        <v>0.59911016462576339</v>
      </c>
    </row>
    <row r="230" spans="1:17" x14ac:dyDescent="0.25">
      <c r="A230" s="76" t="s">
        <v>80</v>
      </c>
      <c r="B230" s="251">
        <f>IF(B$64=0,0,B$64/CHI_fec!B$64)</f>
        <v>0.39890155411521344</v>
      </c>
      <c r="C230" s="251">
        <f>IF(C$64=0,0,C$64/CHI_fec!C$64)</f>
        <v>0.3989015541152135</v>
      </c>
      <c r="D230" s="251">
        <f>IF(D$64=0,0,D$64/CHI_fec!D$64)</f>
        <v>0.40063456311743384</v>
      </c>
      <c r="E230" s="251">
        <f>IF(E$64=0,0,E$64/CHI_fec!E$64)</f>
        <v>0.4052751495613226</v>
      </c>
      <c r="F230" s="251">
        <f>IF(F$64=0,0,F$64/CHI_fec!F$64)</f>
        <v>0.4052751495613226</v>
      </c>
      <c r="G230" s="251">
        <f>IF(G$64=0,0,G$64/CHI_fec!G$64)</f>
        <v>0.40900519908213573</v>
      </c>
      <c r="H230" s="251">
        <f>IF(H$64=0,0,H$64/CHI_fec!H$64)</f>
        <v>0.41337462632931299</v>
      </c>
      <c r="I230" s="251">
        <f>IF(I$64=0,0,I$64/CHI_fec!I$64)</f>
        <v>0.41337462632931304</v>
      </c>
      <c r="J230" s="251">
        <f>IF(J$64=0,0,J$64/CHI_fec!J$64)</f>
        <v>0.41337462632931299</v>
      </c>
      <c r="K230" s="251">
        <f>IF(K$64=0,0,K$64/CHI_fec!K$64)</f>
        <v>0.44186996913095394</v>
      </c>
      <c r="L230" s="251">
        <f>IF(L$64=0,0,L$64/CHI_fec!L$64)</f>
        <v>0.44186996913095411</v>
      </c>
      <c r="M230" s="251">
        <f>IF(M$64=0,0,M$64/CHI_fec!M$64)</f>
        <v>0.441869969130954</v>
      </c>
      <c r="N230" s="251">
        <f>IF(N$64=0,0,N$64/CHI_fec!N$64)</f>
        <v>0.441869969130954</v>
      </c>
      <c r="O230" s="251">
        <f>IF(O$64=0,0,O$64/CHI_fec!O$64)</f>
        <v>0.44186996913095394</v>
      </c>
      <c r="P230" s="251">
        <f>IF(P$64=0,0,P$64/CHI_fec!P$64)</f>
        <v>0.441869969130954</v>
      </c>
      <c r="Q230" s="251">
        <f>IF(Q$64=0,0,Q$64/CHI_fec!Q$64)</f>
        <v>0.441869969130954</v>
      </c>
    </row>
    <row r="231" spans="1:17" x14ac:dyDescent="0.25">
      <c r="A231" s="129" t="s">
        <v>79</v>
      </c>
      <c r="B231" s="250">
        <f>IF(B$65=0,0,B$65/CHI_fec!B$65)</f>
        <v>0.63515638234386251</v>
      </c>
      <c r="C231" s="250">
        <f>IF(C$65=0,0,C$65/CHI_fec!C$65)</f>
        <v>0.6351563823438624</v>
      </c>
      <c r="D231" s="250">
        <f>IF(D$65=0,0,D$65/CHI_fec!D$65)</f>
        <v>0.63791578931298565</v>
      </c>
      <c r="E231" s="250">
        <f>IF(E$65=0,0,E$65/CHI_fec!E$65)</f>
        <v>0.64530482569864778</v>
      </c>
      <c r="F231" s="250">
        <f>IF(F$65=0,0,F$65/CHI_fec!F$65)</f>
        <v>0.60735989500039755</v>
      </c>
      <c r="G231" s="250">
        <f>IF(G$65=0,0,G$65/CHI_fec!G$65)</f>
        <v>0.61294988118079752</v>
      </c>
      <c r="H231" s="250">
        <f>IF(H$65=0,0,H$65/CHI_fec!H$65)</f>
        <v>0.6280933536168879</v>
      </c>
      <c r="I231" s="250">
        <f>IF(I$65=0,0,I$65/CHI_fec!I$65)</f>
        <v>0.61949806178582589</v>
      </c>
      <c r="J231" s="250">
        <f>IF(J$65=0,0,J$65/CHI_fec!J$65)</f>
        <v>0.62563835877802043</v>
      </c>
      <c r="K231" s="250">
        <f>IF(K$65=0,0,K$65/CHI_fec!K$65)</f>
        <v>0.70357342097130515</v>
      </c>
      <c r="L231" s="250">
        <f>IF(L$65=0,0,L$65/CHI_fec!L$65)</f>
        <v>0.70357342097130504</v>
      </c>
      <c r="M231" s="250">
        <f>IF(M$65=0,0,M$65/CHI_fec!M$65)</f>
        <v>0.66220220594748602</v>
      </c>
      <c r="N231" s="250">
        <f>IF(N$65=0,0,N$65/CHI_fec!N$65)</f>
        <v>0.6622022059474858</v>
      </c>
      <c r="O231" s="250">
        <f>IF(O$65=0,0,O$65/CHI_fec!O$65)</f>
        <v>0.6622022059474858</v>
      </c>
      <c r="P231" s="250">
        <f>IF(P$65=0,0,P$65/CHI_fec!P$65)</f>
        <v>0.66220220594748602</v>
      </c>
      <c r="Q231" s="250">
        <f>IF(Q$65=0,0,Q$65/CHI_fec!Q$65)</f>
        <v>0.66220220594748591</v>
      </c>
    </row>
    <row r="232" spans="1:17" x14ac:dyDescent="0.25">
      <c r="A232" s="127" t="s">
        <v>183</v>
      </c>
      <c r="B232" s="249">
        <f>IF(B$70=0,0,B$70/CHI_fec!B$70)</f>
        <v>0.56499622745965361</v>
      </c>
      <c r="C232" s="249">
        <f>IF(C$70=0,0,C$70/CHI_fec!C$70)</f>
        <v>0.5649962274596535</v>
      </c>
      <c r="D232" s="249">
        <f>IF(D$70=0,0,D$70/CHI_fec!D$70)</f>
        <v>0.56745082694242543</v>
      </c>
      <c r="E232" s="249">
        <f>IF(E$70=0,0,E$70/CHI_fec!E$70)</f>
        <v>0.57402366128450566</v>
      </c>
      <c r="F232" s="249">
        <f>IF(F$70=0,0,F$70/CHI_fec!F$70)</f>
        <v>0.58668120438281246</v>
      </c>
      <c r="G232" s="249">
        <f>IF(G$70=0,0,G$70/CHI_fec!G$70)</f>
        <v>0.5936115927634944</v>
      </c>
      <c r="H232" s="249">
        <f>IF(H$70=0,0,H$70/CHI_fec!H$70)</f>
        <v>0.60041090791254537</v>
      </c>
      <c r="I232" s="249">
        <f>IF(I$70=0,0,I$70/CHI_fec!I$70)</f>
        <v>0.58629716634847251</v>
      </c>
      <c r="J232" s="249">
        <f>IF(J$70=0,0,J$70/CHI_fec!J$70)</f>
        <v>0.58458226611000397</v>
      </c>
      <c r="K232" s="249">
        <f>IF(K$70=0,0,K$70/CHI_fec!K$70)</f>
        <v>0.62985791429356752</v>
      </c>
      <c r="L232" s="249">
        <f>IF(L$70=0,0,L$70/CHI_fec!L$70)</f>
        <v>0.65550054539440838</v>
      </c>
      <c r="M232" s="249">
        <f>IF(M$70=0,0,M$70/CHI_fec!M$70)</f>
        <v>0.65291948820470957</v>
      </c>
      <c r="N232" s="249">
        <f>IF(N$70=0,0,N$70/CHI_fec!N$70)</f>
        <v>0.67128439685223618</v>
      </c>
      <c r="O232" s="249">
        <f>IF(O$70=0,0,O$70/CHI_fec!O$70)</f>
        <v>0.67128439685223606</v>
      </c>
      <c r="P232" s="249">
        <f>IF(P$70=0,0,P$70/CHI_fec!P$70)</f>
        <v>0.67128439685223606</v>
      </c>
      <c r="Q232" s="249">
        <f>IF(Q$70=0,0,Q$70/CHI_fec!Q$70)</f>
        <v>0.64709434308449698</v>
      </c>
    </row>
    <row r="233" spans="1:17" x14ac:dyDescent="0.25">
      <c r="A233" s="127" t="s">
        <v>181</v>
      </c>
      <c r="B233" s="249">
        <f>IF(B$83=0,0,B$83/CHI_fec!B$83)</f>
        <v>0.38997472682407713</v>
      </c>
      <c r="C233" s="249">
        <f>IF(C$83=0,0,C$83/CHI_fec!C$83)</f>
        <v>0.38969493616850004</v>
      </c>
      <c r="D233" s="249">
        <f>IF(D$83=0,0,D$83/CHI_fec!D$83)</f>
        <v>0.38882841549391334</v>
      </c>
      <c r="E233" s="249">
        <f>IF(E$83=0,0,E$83/CHI_fec!E$83)</f>
        <v>0.38666361188113885</v>
      </c>
      <c r="F233" s="249">
        <f>IF(F$83=0,0,F$83/CHI_fec!F$83)</f>
        <v>0.38767243133134022</v>
      </c>
      <c r="G233" s="249">
        <f>IF(G$83=0,0,G$83/CHI_fec!G$83)</f>
        <v>0.39285096221261989</v>
      </c>
      <c r="H233" s="249">
        <f>IF(H$83=0,0,H$83/CHI_fec!H$83)</f>
        <v>0.3994854761813838</v>
      </c>
      <c r="I233" s="249">
        <f>IF(I$83=0,0,I$83/CHI_fec!I$83)</f>
        <v>0.38671504328990169</v>
      </c>
      <c r="J233" s="249">
        <f>IF(J$83=0,0,J$83/CHI_fec!J$83)</f>
        <v>0.40347932549882543</v>
      </c>
      <c r="K233" s="249">
        <f>IF(K$83=0,0,K$83/CHI_fec!K$83)</f>
        <v>0.41788676984265949</v>
      </c>
      <c r="L233" s="249">
        <f>IF(L$83=0,0,L$83/CHI_fec!L$83)</f>
        <v>0.43067310035625445</v>
      </c>
      <c r="M233" s="249">
        <f>IF(M$83=0,0,M$83/CHI_fec!M$83)</f>
        <v>0.42286324646249601</v>
      </c>
      <c r="N233" s="249">
        <f>IF(N$83=0,0,N$83/CHI_fec!N$83)</f>
        <v>0.42266140489235221</v>
      </c>
      <c r="O233" s="249">
        <f>IF(O$83=0,0,O$83/CHI_fec!O$83)</f>
        <v>0.42576084844277723</v>
      </c>
      <c r="P233" s="249">
        <f>IF(P$83=0,0,P$83/CHI_fec!P$83)</f>
        <v>0.43172761736731347</v>
      </c>
      <c r="Q233" s="249">
        <f>IF(Q$83=0,0,Q$83/CHI_fec!Q$83)</f>
        <v>0.44278356213909681</v>
      </c>
    </row>
    <row r="234" spans="1:17" x14ac:dyDescent="0.25">
      <c r="A234" s="127" t="s">
        <v>180</v>
      </c>
      <c r="B234" s="248">
        <f>IF(B$91=0,0,B$91/CHI_fec!B$91)</f>
        <v>0.50554609524835714</v>
      </c>
      <c r="C234" s="248">
        <f>IF(C$91=0,0,C$91/CHI_fec!C$91)</f>
        <v>0.50678566640008282</v>
      </c>
      <c r="D234" s="248">
        <f>IF(D$91=0,0,D$91/CHI_fec!D$91)</f>
        <v>0.50366840461149098</v>
      </c>
      <c r="E234" s="248">
        <f>IF(E$91=0,0,E$91/CHI_fec!E$91)</f>
        <v>0.49575245875058987</v>
      </c>
      <c r="F234" s="248">
        <f>IF(F$91=0,0,F$91/CHI_fec!F$91)</f>
        <v>0.49725856542388241</v>
      </c>
      <c r="G234" s="248">
        <f>IF(G$91=0,0,G$91/CHI_fec!G$91)</f>
        <v>0.5052085450776943</v>
      </c>
      <c r="H234" s="248">
        <f>IF(H$91=0,0,H$91/CHI_fec!H$91)</f>
        <v>0.51533425271756061</v>
      </c>
      <c r="I234" s="248">
        <f>IF(I$91=0,0,I$91/CHI_fec!I$91)</f>
        <v>0.47284948844886754</v>
      </c>
      <c r="J234" s="248">
        <f>IF(J$91=0,0,J$91/CHI_fec!J$91)</f>
        <v>0.4999874855485596</v>
      </c>
      <c r="K234" s="248">
        <f>IF(K$91=0,0,K$91/CHI_fec!K$91)</f>
        <v>0.50814937754672584</v>
      </c>
      <c r="L234" s="248">
        <f>IF(L$91=0,0,L$91/CHI_fec!L$91)</f>
        <v>0.55702372586031235</v>
      </c>
      <c r="M234" s="248">
        <f>IF(M$91=0,0,M$91/CHI_fec!M$91)</f>
        <v>0.5439573013218062</v>
      </c>
      <c r="N234" s="248">
        <f>IF(N$91=0,0,N$91/CHI_fec!N$91)</f>
        <v>0.55748483388711767</v>
      </c>
      <c r="O234" s="248">
        <f>IF(O$91=0,0,O$91/CHI_fec!O$91)</f>
        <v>0.56140673832001131</v>
      </c>
      <c r="P234" s="248">
        <f>IF(P$91=0,0,P$91/CHI_fec!P$91)</f>
        <v>0.54076831268821646</v>
      </c>
      <c r="Q234" s="248">
        <f>IF(Q$91=0,0,Q$91/CHI_fec!Q$91)</f>
        <v>0.58409332839474548</v>
      </c>
    </row>
    <row r="235" spans="1:17" x14ac:dyDescent="0.25">
      <c r="A235" s="72" t="s">
        <v>179</v>
      </c>
      <c r="B235" s="247">
        <f>IF(B$105=0,0,B$105/CHI_fec!B$105)</f>
        <v>0.54616544302051762</v>
      </c>
      <c r="C235" s="247">
        <f>IF(C$105=0,0,C$105/CHI_fec!C$105)</f>
        <v>0.54616544302051762</v>
      </c>
      <c r="D235" s="247">
        <f>IF(D$105=0,0,D$105/CHI_fec!D$105)</f>
        <v>0.54853823304776039</v>
      </c>
      <c r="E235" s="247">
        <f>IF(E$105=0,0,E$105/CHI_fec!E$105)</f>
        <v>0.5548920011011923</v>
      </c>
      <c r="F235" s="247">
        <f>IF(F$105=0,0,F$105/CHI_fec!F$105)</f>
        <v>0.5548920011011923</v>
      </c>
      <c r="G235" s="247">
        <f>IF(G$105=0,0,G$105/CHI_fec!G$105)</f>
        <v>0.55999908611504245</v>
      </c>
      <c r="H235" s="247">
        <f>IF(H$105=0,0,H$105/CHI_fec!H$105)</f>
        <v>0.56598159017796534</v>
      </c>
      <c r="I235" s="247">
        <f>IF(I$105=0,0,I$105/CHI_fec!I$105)</f>
        <v>0.56598159017796534</v>
      </c>
      <c r="J235" s="247">
        <f>IF(J$105=0,0,J$105/CHI_fec!J$105)</f>
        <v>0.56598159017796534</v>
      </c>
      <c r="K235" s="247">
        <f>IF(K$105=0,0,K$105/CHI_fec!K$105)</f>
        <v>0.60499665884522025</v>
      </c>
      <c r="L235" s="247">
        <f>IF(L$105=0,0,L$105/CHI_fec!L$105)</f>
        <v>0.60499665884522025</v>
      </c>
      <c r="M235" s="247">
        <f>IF(M$105=0,0,M$105/CHI_fec!M$105)</f>
        <v>0.60499665884522014</v>
      </c>
      <c r="N235" s="247">
        <f>IF(N$105=0,0,N$105/CHI_fec!N$105)</f>
        <v>0.60499665884522025</v>
      </c>
      <c r="O235" s="247">
        <f>IF(O$105=0,0,O$105/CHI_fec!O$105)</f>
        <v>0.60499665884522025</v>
      </c>
      <c r="P235" s="247">
        <f>IF(P$105=0,0,P$105/CHI_fec!P$105)</f>
        <v>0.60499665884522014</v>
      </c>
      <c r="Q235" s="247">
        <f>IF(Q$105=0,0,Q$105/CHI_fec!Q$105)</f>
        <v>0.60499665884522025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53">
        <f>IF(B$108=0,0,B$108/CHI_fec!B$108)</f>
        <v>0.4179643737193649</v>
      </c>
      <c r="C237" s="253">
        <f>IF(C$108=0,0,C$108/CHI_fec!C$108)</f>
        <v>0.41809343690916712</v>
      </c>
      <c r="D237" s="253">
        <f>IF(D$108=0,0,D$108/CHI_fec!D$108)</f>
        <v>0.41681504810694758</v>
      </c>
      <c r="E237" s="253">
        <f>IF(E$108=0,0,E$108/CHI_fec!E$108)</f>
        <v>0.41859633482104991</v>
      </c>
      <c r="F237" s="253">
        <f>IF(F$108=0,0,F$108/CHI_fec!F$108)</f>
        <v>0.41799337339116971</v>
      </c>
      <c r="G237" s="253">
        <f>IF(G$108=0,0,G$108/CHI_fec!G$108)</f>
        <v>0.43385997504798512</v>
      </c>
      <c r="H237" s="253">
        <f>IF(H$108=0,0,H$108/CHI_fec!H$108)</f>
        <v>0.43528772047954672</v>
      </c>
      <c r="I237" s="253">
        <f>IF(I$108=0,0,I$108/CHI_fec!I$108)</f>
        <v>0.42051913084267173</v>
      </c>
      <c r="J237" s="253">
        <f>IF(J$108=0,0,J$108/CHI_fec!J$108)</f>
        <v>0.42856022570404961</v>
      </c>
      <c r="K237" s="253">
        <f>IF(K$108=0,0,K$108/CHI_fec!K$108)</f>
        <v>0.45351584726842536</v>
      </c>
      <c r="L237" s="253">
        <f>IF(L$108=0,0,L$108/CHI_fec!L$108)</f>
        <v>0.46943523313747448</v>
      </c>
      <c r="M237" s="253">
        <f>IF(M$108=0,0,M$108/CHI_fec!M$108)</f>
        <v>0.46594780248210493</v>
      </c>
      <c r="N237" s="253">
        <f>IF(N$108=0,0,N$108/CHI_fec!N$108)</f>
        <v>0.47414349052760457</v>
      </c>
      <c r="O237" s="253">
        <f>IF(O$108=0,0,O$108/CHI_fec!O$108)</f>
        <v>0.47535161180032476</v>
      </c>
      <c r="P237" s="253">
        <f>IF(P$108=0,0,P$108/CHI_fec!P$108)</f>
        <v>0.47803407842334683</v>
      </c>
      <c r="Q237" s="253">
        <f>IF(Q$108=0,0,Q$108/CHI_fec!Q$108)</f>
        <v>0.49421953272722124</v>
      </c>
    </row>
    <row r="238" spans="1:17" x14ac:dyDescent="0.25">
      <c r="A238" s="132" t="s">
        <v>83</v>
      </c>
      <c r="B238" s="252">
        <f>IF(B$109=0,0,B$109/CHI_fec!B$109)</f>
        <v>0.33932651170759898</v>
      </c>
      <c r="C238" s="252">
        <f>IF(C$109=0,0,C$109/CHI_fec!C$109)</f>
        <v>0.33932651170759903</v>
      </c>
      <c r="D238" s="252">
        <f>IF(D$109=0,0,D$109/CHI_fec!D$109)</f>
        <v>0.33932651170759887</v>
      </c>
      <c r="E238" s="252">
        <f>IF(E$109=0,0,E$109/CHI_fec!E$109)</f>
        <v>0.34347693565124443</v>
      </c>
      <c r="F238" s="252">
        <f>IF(F$109=0,0,F$109/CHI_fec!F$109)</f>
        <v>0.34347693565124449</v>
      </c>
      <c r="G238" s="252">
        <f>IF(G$109=0,0,G$109/CHI_fec!G$109)</f>
        <v>0.35583347344652538</v>
      </c>
      <c r="H238" s="252">
        <f>IF(H$109=0,0,H$109/CHI_fec!H$109)</f>
        <v>0.35583347344652544</v>
      </c>
      <c r="I238" s="252">
        <f>IF(I$109=0,0,I$109/CHI_fec!I$109)</f>
        <v>0.35583347344652544</v>
      </c>
      <c r="J238" s="252">
        <f>IF(J$109=0,0,J$109/CHI_fec!J$109)</f>
        <v>0.35583347344652549</v>
      </c>
      <c r="K238" s="252">
        <f>IF(K$109=0,0,K$109/CHI_fec!K$109)</f>
        <v>0.38168610183228263</v>
      </c>
      <c r="L238" s="252">
        <f>IF(L$109=0,0,L$109/CHI_fec!L$109)</f>
        <v>0.38168610183228269</v>
      </c>
      <c r="M238" s="252">
        <f>IF(M$109=0,0,M$109/CHI_fec!M$109)</f>
        <v>0.38168610183228269</v>
      </c>
      <c r="N238" s="252">
        <f>IF(N$109=0,0,N$109/CHI_fec!N$109)</f>
        <v>0.39753224065485343</v>
      </c>
      <c r="O238" s="252">
        <f>IF(O$109=0,0,O$109/CHI_fec!O$109)</f>
        <v>0.39753224065485343</v>
      </c>
      <c r="P238" s="252">
        <f>IF(P$109=0,0,P$109/CHI_fec!P$109)</f>
        <v>0.39753224065485343</v>
      </c>
      <c r="Q238" s="252">
        <f>IF(Q$109=0,0,Q$109/CHI_fec!Q$109)</f>
        <v>0.39753224065485337</v>
      </c>
    </row>
    <row r="239" spans="1:17" x14ac:dyDescent="0.25">
      <c r="A239" s="76" t="s">
        <v>82</v>
      </c>
      <c r="B239" s="251">
        <f>IF(B$110=0,0,B$110/CHI_fec!B$110)</f>
        <v>9.2249472013319178E-2</v>
      </c>
      <c r="C239" s="251">
        <f>IF(C$110=0,0,C$110/CHI_fec!C$110)</f>
        <v>9.2249472013319164E-2</v>
      </c>
      <c r="D239" s="251">
        <f>IF(D$110=0,0,D$110/CHI_fec!D$110)</f>
        <v>9.2249472013319178E-2</v>
      </c>
      <c r="E239" s="251">
        <f>IF(E$110=0,0,E$110/CHI_fec!E$110)</f>
        <v>9.3377808303654955E-2</v>
      </c>
      <c r="F239" s="251">
        <f>IF(F$110=0,0,F$110/CHI_fec!F$110)</f>
        <v>9.3377808303654969E-2</v>
      </c>
      <c r="G239" s="251">
        <f>IF(G$110=0,0,G$110/CHI_fec!G$110)</f>
        <v>9.6737062733233847E-2</v>
      </c>
      <c r="H239" s="251">
        <f>IF(H$110=0,0,H$110/CHI_fec!H$110)</f>
        <v>9.6737062733233847E-2</v>
      </c>
      <c r="I239" s="251">
        <f>IF(I$110=0,0,I$110/CHI_fec!I$110)</f>
        <v>9.673706273323382E-2</v>
      </c>
      <c r="J239" s="251">
        <f>IF(J$110=0,0,J$110/CHI_fec!J$110)</f>
        <v>9.6737062733233847E-2</v>
      </c>
      <c r="K239" s="251">
        <f>IF(K$110=0,0,K$110/CHI_fec!K$110)</f>
        <v>0.10376537097458262</v>
      </c>
      <c r="L239" s="251">
        <f>IF(L$110=0,0,L$110/CHI_fec!L$110)</f>
        <v>0.1037653709745826</v>
      </c>
      <c r="M239" s="251">
        <f>IF(M$110=0,0,M$110/CHI_fec!M$110)</f>
        <v>0.1037653709745826</v>
      </c>
      <c r="N239" s="251">
        <f>IF(N$110=0,0,N$110/CHI_fec!N$110)</f>
        <v>0.10807331005212675</v>
      </c>
      <c r="O239" s="251">
        <f>IF(O$110=0,0,O$110/CHI_fec!O$110)</f>
        <v>0.10807331005212677</v>
      </c>
      <c r="P239" s="251">
        <f>IF(P$110=0,0,P$110/CHI_fec!P$110)</f>
        <v>0.10807331005212678</v>
      </c>
      <c r="Q239" s="251">
        <f>IF(Q$110=0,0,Q$110/CHI_fec!Q$110)</f>
        <v>0.10807331005212677</v>
      </c>
    </row>
    <row r="240" spans="1:17" x14ac:dyDescent="0.25">
      <c r="A240" s="76" t="s">
        <v>81</v>
      </c>
      <c r="B240" s="251">
        <f>IF(B$111=0,0,B$111/CHI_fec!B$111)</f>
        <v>0.48441777658658969</v>
      </c>
      <c r="C240" s="251">
        <f>IF(C$111=0,0,C$111/CHI_fec!C$111)</f>
        <v>0.48441777658658963</v>
      </c>
      <c r="D240" s="251">
        <f>IF(D$111=0,0,D$111/CHI_fec!D$111)</f>
        <v>0.48441777658658969</v>
      </c>
      <c r="E240" s="251">
        <f>IF(E$111=0,0,E$111/CHI_fec!E$111)</f>
        <v>0.49034286369090935</v>
      </c>
      <c r="F240" s="251">
        <f>IF(F$111=0,0,F$111/CHI_fec!F$111)</f>
        <v>0.49034286369090935</v>
      </c>
      <c r="G240" s="251">
        <f>IF(G$111=0,0,G$111/CHI_fec!G$111)</f>
        <v>0.50798288402111025</v>
      </c>
      <c r="H240" s="251">
        <f>IF(H$111=0,0,H$111/CHI_fec!H$111)</f>
        <v>0.50798288402111025</v>
      </c>
      <c r="I240" s="251">
        <f>IF(I$111=0,0,I$111/CHI_fec!I$111)</f>
        <v>0.50798288402111025</v>
      </c>
      <c r="J240" s="251">
        <f>IF(J$111=0,0,J$111/CHI_fec!J$111)</f>
        <v>0.50798288402111014</v>
      </c>
      <c r="K240" s="251">
        <f>IF(K$111=0,0,K$111/CHI_fec!K$111)</f>
        <v>0.544889734294983</v>
      </c>
      <c r="L240" s="251">
        <f>IF(L$111=0,0,L$111/CHI_fec!L$111)</f>
        <v>0.544889734294983</v>
      </c>
      <c r="M240" s="251">
        <f>IF(M$111=0,0,M$111/CHI_fec!M$111)</f>
        <v>0.544889734294983</v>
      </c>
      <c r="N240" s="251">
        <f>IF(N$111=0,0,N$111/CHI_fec!N$111)</f>
        <v>0.56751146018749665</v>
      </c>
      <c r="O240" s="251">
        <f>IF(O$111=0,0,O$111/CHI_fec!O$111)</f>
        <v>0.56751146018749654</v>
      </c>
      <c r="P240" s="251">
        <f>IF(P$111=0,0,P$111/CHI_fec!P$111)</f>
        <v>0.56751146018749665</v>
      </c>
      <c r="Q240" s="251">
        <f>IF(Q$111=0,0,Q$111/CHI_fec!Q$111)</f>
        <v>0.56751146018749665</v>
      </c>
    </row>
    <row r="241" spans="1:17" x14ac:dyDescent="0.25">
      <c r="A241" s="76" t="s">
        <v>80</v>
      </c>
      <c r="B241" s="251">
        <f>IF(B$112=0,0,B$112/CHI_fec!B$112)</f>
        <v>0.36449593750785697</v>
      </c>
      <c r="C241" s="251">
        <f>IF(C$112=0,0,C$112/CHI_fec!C$112)</f>
        <v>0.36449593750785703</v>
      </c>
      <c r="D241" s="251">
        <f>IF(D$112=0,0,D$112/CHI_fec!D$112)</f>
        <v>0.36449593750785703</v>
      </c>
      <c r="E241" s="251">
        <f>IF(E$112=0,0,E$112/CHI_fec!E$112)</f>
        <v>0.36895421770170667</v>
      </c>
      <c r="F241" s="251">
        <f>IF(F$112=0,0,F$112/CHI_fec!F$112)</f>
        <v>0.36895421770170678</v>
      </c>
      <c r="G241" s="251">
        <f>IF(G$112=0,0,G$112/CHI_fec!G$112)</f>
        <v>0.3822272973835068</v>
      </c>
      <c r="H241" s="251">
        <f>IF(H$112=0,0,H$112/CHI_fec!H$112)</f>
        <v>0.3822272973835068</v>
      </c>
      <c r="I241" s="251">
        <f>IF(I$112=0,0,I$112/CHI_fec!I$112)</f>
        <v>0.38222729738350686</v>
      </c>
      <c r="J241" s="251">
        <f>IF(J$112=0,0,J$112/CHI_fec!J$112)</f>
        <v>0.38222729738350675</v>
      </c>
      <c r="K241" s="251">
        <f>IF(K$112=0,0,K$112/CHI_fec!K$112)</f>
        <v>0.40999753547391826</v>
      </c>
      <c r="L241" s="251">
        <f>IF(L$112=0,0,L$112/CHI_fec!L$112)</f>
        <v>0.40999753547391826</v>
      </c>
      <c r="M241" s="251">
        <f>IF(M$112=0,0,M$112/CHI_fec!M$112)</f>
        <v>0.40999753547391826</v>
      </c>
      <c r="N241" s="251">
        <f>IF(N$112=0,0,N$112/CHI_fec!N$112)</f>
        <v>0.4270190561235917</v>
      </c>
      <c r="O241" s="251">
        <f>IF(O$112=0,0,O$112/CHI_fec!O$112)</f>
        <v>0.4270190561235917</v>
      </c>
      <c r="P241" s="251">
        <f>IF(P$112=0,0,P$112/CHI_fec!P$112)</f>
        <v>0.4270190561235917</v>
      </c>
      <c r="Q241" s="251">
        <f>IF(Q$112=0,0,Q$112/CHI_fec!Q$112)</f>
        <v>0.42701905612359176</v>
      </c>
    </row>
    <row r="242" spans="1:17" x14ac:dyDescent="0.25">
      <c r="A242" s="129" t="s">
        <v>79</v>
      </c>
      <c r="B242" s="250">
        <f>IF(B$113=0,0,B$113/CHI_fec!B$113)</f>
        <v>0.56905370073410277</v>
      </c>
      <c r="C242" s="250">
        <f>IF(C$113=0,0,C$113/CHI_fec!C$113)</f>
        <v>0.569053700734103</v>
      </c>
      <c r="D242" s="250">
        <f>IF(D$113=0,0,D$113/CHI_fec!D$113)</f>
        <v>0.56905370073410289</v>
      </c>
      <c r="E242" s="250">
        <f>IF(E$113=0,0,E$113/CHI_fec!E$113)</f>
        <v>0.57601400010140391</v>
      </c>
      <c r="F242" s="250">
        <f>IF(F$113=0,0,F$113/CHI_fec!F$113)</f>
        <v>0.54214347807112762</v>
      </c>
      <c r="G242" s="250">
        <f>IF(G$113=0,0,G$113/CHI_fec!G$113)</f>
        <v>0.5616470187224073</v>
      </c>
      <c r="H242" s="250">
        <f>IF(H$113=0,0,H$113/CHI_fec!H$113)</f>
        <v>0.56943965009569786</v>
      </c>
      <c r="I242" s="250">
        <f>IF(I$113=0,0,I$113/CHI_fec!I$113)</f>
        <v>0.5616470187224073</v>
      </c>
      <c r="J242" s="250">
        <f>IF(J$113=0,0,J$113/CHI_fec!J$113)</f>
        <v>0.56721391184519565</v>
      </c>
      <c r="K242" s="250">
        <f>IF(K$113=0,0,K$113/CHI_fec!K$113)</f>
        <v>0.64009112542788127</v>
      </c>
      <c r="L242" s="250">
        <f>IF(L$113=0,0,L$113/CHI_fec!L$113)</f>
        <v>0.64009112542788127</v>
      </c>
      <c r="M242" s="250">
        <f>IF(M$113=0,0,M$113/CHI_fec!M$113)</f>
        <v>0.60245276844111917</v>
      </c>
      <c r="N242" s="250">
        <f>IF(N$113=0,0,N$113/CHI_fec!N$113)</f>
        <v>0.62746429009970695</v>
      </c>
      <c r="O242" s="250">
        <f>IF(O$113=0,0,O$113/CHI_fec!O$113)</f>
        <v>0.62746429009970683</v>
      </c>
      <c r="P242" s="250">
        <f>IF(P$113=0,0,P$113/CHI_fec!P$113)</f>
        <v>0.62746429009970695</v>
      </c>
      <c r="Q242" s="250">
        <f>IF(Q$113=0,0,Q$113/CHI_fec!Q$113)</f>
        <v>0.62746429009970706</v>
      </c>
    </row>
    <row r="243" spans="1:17" x14ac:dyDescent="0.25">
      <c r="A243" s="127" t="s">
        <v>182</v>
      </c>
      <c r="B243" s="249">
        <f>IF(B$118=0,0,B$118/CHI_fec!B$118)</f>
        <v>0.51556065541047458</v>
      </c>
      <c r="C243" s="249">
        <f>IF(C$118=0,0,C$118/CHI_fec!C$118)</f>
        <v>0.51556065541047458</v>
      </c>
      <c r="D243" s="249">
        <f>IF(D$118=0,0,D$118/CHI_fec!D$118)</f>
        <v>0.51556065541047458</v>
      </c>
      <c r="E243" s="249">
        <f>IF(E$118=0,0,E$118/CHI_fec!E$118)</f>
        <v>0.52186666220566735</v>
      </c>
      <c r="F243" s="249">
        <f>IF(F$118=0,0,F$118/CHI_fec!F$118)</f>
        <v>0.5214231566371722</v>
      </c>
      <c r="G243" s="249">
        <f>IF(G$118=0,0,G$118/CHI_fec!G$118)</f>
        <v>0.54017146466669463</v>
      </c>
      <c r="H243" s="249">
        <f>IF(H$118=0,0,H$118/CHI_fec!H$118)</f>
        <v>0.54033870626761304</v>
      </c>
      <c r="I243" s="249">
        <f>IF(I$118=0,0,I$118/CHI_fec!I$118)</f>
        <v>0.47122503931223092</v>
      </c>
      <c r="J243" s="249">
        <f>IF(J$118=0,0,J$118/CHI_fec!J$118)</f>
        <v>0.47122503931223103</v>
      </c>
      <c r="K243" s="249">
        <f>IF(K$118=0,0,K$118/CHI_fec!K$118)</f>
        <v>0.50546129513551485</v>
      </c>
      <c r="L243" s="249">
        <f>IF(L$118=0,0,L$118/CHI_fec!L$118)</f>
        <v>0.57992031283217305</v>
      </c>
      <c r="M243" s="249">
        <f>IF(M$118=0,0,M$118/CHI_fec!M$118)</f>
        <v>0.57186847824816267</v>
      </c>
      <c r="N243" s="249">
        <f>IF(N$118=0,0,N$118/CHI_fec!N$118)</f>
        <v>0.52644610389251101</v>
      </c>
      <c r="O243" s="249">
        <f>IF(O$118=0,0,O$118/CHI_fec!O$118)</f>
        <v>0.52644610389251079</v>
      </c>
      <c r="P243" s="249">
        <f>IF(P$118=0,0,P$118/CHI_fec!P$118)</f>
        <v>0.5264461038925109</v>
      </c>
      <c r="Q243" s="249">
        <f>IF(Q$118=0,0,Q$118/CHI_fec!Q$118)</f>
        <v>0.60085399938958173</v>
      </c>
    </row>
    <row r="244" spans="1:17" x14ac:dyDescent="0.25">
      <c r="A244" s="127" t="s">
        <v>181</v>
      </c>
      <c r="B244" s="249">
        <f>IF(B$131=0,0,B$131/CHI_fec!B$131)</f>
        <v>0.33920506643766601</v>
      </c>
      <c r="C244" s="249">
        <f>IF(C$131=0,0,C$131/CHI_fec!C$131)</f>
        <v>0.33896170090296435</v>
      </c>
      <c r="D244" s="249">
        <f>IF(D$131=0,0,D$131/CHI_fec!D$131)</f>
        <v>0.33674501714457339</v>
      </c>
      <c r="E244" s="249">
        <f>IF(E$131=0,0,E$131/CHI_fec!E$131)</f>
        <v>0.33508478764030752</v>
      </c>
      <c r="F244" s="249">
        <f>IF(F$131=0,0,F$131/CHI_fec!F$131)</f>
        <v>0.3359590360589616</v>
      </c>
      <c r="G244" s="249">
        <f>IF(G$131=0,0,G$131/CHI_fec!G$131)</f>
        <v>0.34947780246290594</v>
      </c>
      <c r="H244" s="249">
        <f>IF(H$131=0,0,H$131/CHI_fec!H$131)</f>
        <v>0.35162341118863505</v>
      </c>
      <c r="I244" s="249">
        <f>IF(I$131=0,0,I$131/CHI_fec!I$131)</f>
        <v>0.34038299459431631</v>
      </c>
      <c r="J244" s="249">
        <f>IF(J$131=0,0,J$131/CHI_fec!J$131)</f>
        <v>0.35513876031770958</v>
      </c>
      <c r="K244" s="249">
        <f>IF(K$131=0,0,K$131/CHI_fec!K$131)</f>
        <v>0.36910020400603677</v>
      </c>
      <c r="L244" s="249">
        <f>IF(L$131=0,0,L$131/CHI_fec!L$131)</f>
        <v>0.38039378289304826</v>
      </c>
      <c r="M244" s="249">
        <f>IF(M$131=0,0,M$131/CHI_fec!M$131)</f>
        <v>0.37349569739843236</v>
      </c>
      <c r="N244" s="249">
        <f>IF(N$131=0,0,N$131/CHI_fec!N$131)</f>
        <v>0.38881612334598292</v>
      </c>
      <c r="O244" s="249">
        <f>IF(O$131=0,0,O$131/CHI_fec!O$131)</f>
        <v>0.39166737404419344</v>
      </c>
      <c r="P244" s="249">
        <f>IF(P$131=0,0,P$131/CHI_fec!P$131)</f>
        <v>0.39715634449497378</v>
      </c>
      <c r="Q244" s="249">
        <f>IF(Q$131=0,0,Q$131/CHI_fec!Q$131)</f>
        <v>0.40732696697512893</v>
      </c>
    </row>
    <row r="245" spans="1:17" x14ac:dyDescent="0.25">
      <c r="A245" s="127" t="s">
        <v>180</v>
      </c>
      <c r="B245" s="248">
        <f>IF(B$139=0,0,B$139/CHI_fec!B$139)</f>
        <v>0.46689481325872412</v>
      </c>
      <c r="C245" s="248">
        <f>IF(C$139=0,0,C$139/CHI_fec!C$139)</f>
        <v>0.46810090245383407</v>
      </c>
      <c r="D245" s="248">
        <f>IF(D$139=0,0,D$139/CHI_fec!D$139)</f>
        <v>0.46294799102530765</v>
      </c>
      <c r="E245" s="248">
        <f>IF(E$139=0,0,E$139/CHI_fec!E$139)</f>
        <v>0.45528122525477766</v>
      </c>
      <c r="F245" s="248">
        <f>IF(F$139=0,0,F$139/CHI_fec!F$139)</f>
        <v>0.45676594760009731</v>
      </c>
      <c r="G245" s="248">
        <f>IF(G$139=0,0,G$139/CHI_fec!G$139)</f>
        <v>0.47655545381753911</v>
      </c>
      <c r="H245" s="248">
        <f>IF(H$139=0,0,H$139/CHI_fec!H$139)</f>
        <v>0.48120184403872157</v>
      </c>
      <c r="I245" s="248">
        <f>IF(I$139=0,0,I$139/CHI_fec!I$139)</f>
        <v>0.44859039140275708</v>
      </c>
      <c r="J245" s="248">
        <f>IF(J$139=0,0,J$139/CHI_fec!J$139)</f>
        <v>0.47875138134164863</v>
      </c>
      <c r="K245" s="248">
        <f>IF(K$139=0,0,K$139/CHI_fec!K$139)</f>
        <v>0.48425339984573318</v>
      </c>
      <c r="L245" s="248">
        <f>IF(L$139=0,0,L$139/CHI_fec!L$139)</f>
        <v>0.52223677163669691</v>
      </c>
      <c r="M245" s="248">
        <f>IF(M$139=0,0,M$139/CHI_fec!M$139)</f>
        <v>0.52200097393548717</v>
      </c>
      <c r="N245" s="248">
        <f>IF(N$139=0,0,N$139/CHI_fec!N$139)</f>
        <v>0.51719079666672108</v>
      </c>
      <c r="O245" s="248">
        <f>IF(O$139=0,0,O$139/CHI_fec!O$139)</f>
        <v>0.52094994252569848</v>
      </c>
      <c r="P245" s="248">
        <f>IF(P$139=0,0,P$139/CHI_fec!P$139)</f>
        <v>0.53053256466638998</v>
      </c>
      <c r="Q245" s="248">
        <f>IF(Q$139=0,0,Q$139/CHI_fec!Q$139)</f>
        <v>0.57194884805246038</v>
      </c>
    </row>
    <row r="246" spans="1:17" x14ac:dyDescent="0.25">
      <c r="A246" s="72" t="s">
        <v>179</v>
      </c>
      <c r="B246" s="247">
        <f>IF(B$153=0,0,B$153/CHI_fec!B$153)</f>
        <v>0.49522788954870361</v>
      </c>
      <c r="C246" s="247">
        <f>IF(C$153=0,0,C$153/CHI_fec!C$153)</f>
        <v>0.4952278895487035</v>
      </c>
      <c r="D246" s="247">
        <f>IF(D$153=0,0,D$153/CHI_fec!D$153)</f>
        <v>0.49522788954870361</v>
      </c>
      <c r="E246" s="247">
        <f>IF(E$153=0,0,E$153/CHI_fec!E$153)</f>
        <v>0.50128519901149948</v>
      </c>
      <c r="F246" s="247">
        <f>IF(F$153=0,0,F$153/CHI_fec!F$153)</f>
        <v>0.50128519901149948</v>
      </c>
      <c r="G246" s="247">
        <f>IF(G$153=0,0,G$153/CHI_fec!G$153)</f>
        <v>0.51931886842239094</v>
      </c>
      <c r="H246" s="247">
        <f>IF(H$153=0,0,H$153/CHI_fec!H$153)</f>
        <v>0.51931886842239083</v>
      </c>
      <c r="I246" s="247">
        <f>IF(I$153=0,0,I$153/CHI_fec!I$153)</f>
        <v>0.51931886842239083</v>
      </c>
      <c r="J246" s="247">
        <f>IF(J$153=0,0,J$153/CHI_fec!J$153)</f>
        <v>0.51931886842239094</v>
      </c>
      <c r="K246" s="247">
        <f>IF(K$153=0,0,K$153/CHI_fec!K$153)</f>
        <v>0.5570493202233332</v>
      </c>
      <c r="L246" s="247">
        <f>IF(L$153=0,0,L$153/CHI_fec!L$153)</f>
        <v>0.5570493202233332</v>
      </c>
      <c r="M246" s="247">
        <f>IF(M$153=0,0,M$153/CHI_fec!M$153)</f>
        <v>0.5570493202233332</v>
      </c>
      <c r="N246" s="247">
        <f>IF(N$153=0,0,N$153/CHI_fec!N$153)</f>
        <v>0.58017586535270327</v>
      </c>
      <c r="O246" s="247">
        <f>IF(O$153=0,0,O$153/CHI_fec!O$153)</f>
        <v>0.58017586535270327</v>
      </c>
      <c r="P246" s="247">
        <f>IF(P$153=0,0,P$153/CHI_fec!P$153)</f>
        <v>0.58017586535270316</v>
      </c>
      <c r="Q246" s="247">
        <f>IF(Q$153=0,0,Q$153/CHI_fec!Q$153)</f>
        <v>0.58017586535270316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6872.8937380419547</v>
      </c>
      <c r="C5" s="96">
        <v>6652.5886054035782</v>
      </c>
      <c r="D5" s="96">
        <v>6731.0704025057385</v>
      </c>
      <c r="E5" s="96">
        <v>7444.1272325202026</v>
      </c>
      <c r="F5" s="96">
        <v>4380.1831534394187</v>
      </c>
      <c r="G5" s="96">
        <v>4614.5411579919783</v>
      </c>
      <c r="H5" s="96">
        <v>4405.3551890935014</v>
      </c>
      <c r="I5" s="96">
        <v>5019.4193567660586</v>
      </c>
      <c r="J5" s="96">
        <v>4250.3445132292463</v>
      </c>
      <c r="K5" s="96">
        <v>2958.8816411053394</v>
      </c>
      <c r="L5" s="96">
        <v>3938.6377725794464</v>
      </c>
      <c r="M5" s="96">
        <v>3659.9601585508808</v>
      </c>
      <c r="N5" s="96">
        <v>4054.0179095527683</v>
      </c>
      <c r="O5" s="96">
        <v>3382.4870230259839</v>
      </c>
      <c r="P5" s="96">
        <v>3667.4935268655154</v>
      </c>
      <c r="Q5" s="96">
        <v>3154.0091991208128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47.009835851648049</v>
      </c>
      <c r="C10" s="158">
        <v>46.827710445830903</v>
      </c>
      <c r="D10" s="158">
        <v>45.89074511916381</v>
      </c>
      <c r="E10" s="158">
        <v>47.915950734473398</v>
      </c>
      <c r="F10" s="158">
        <v>83.873035158652613</v>
      </c>
      <c r="G10" s="158">
        <v>89.402394141967477</v>
      </c>
      <c r="H10" s="158">
        <v>76.470798519896377</v>
      </c>
      <c r="I10" s="158">
        <v>92.949983527054684</v>
      </c>
      <c r="J10" s="158">
        <v>83.384986405248355</v>
      </c>
      <c r="K10" s="158">
        <v>37.891390919859454</v>
      </c>
      <c r="L10" s="158">
        <v>42.502611826280649</v>
      </c>
      <c r="M10" s="158">
        <v>75.819755903066408</v>
      </c>
      <c r="N10" s="158">
        <v>70.714639056994429</v>
      </c>
      <c r="O10" s="158">
        <v>74.132765249400052</v>
      </c>
      <c r="P10" s="158">
        <v>67.026229008556712</v>
      </c>
      <c r="Q10" s="158">
        <v>61.42357015586888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39.273250586136868</v>
      </c>
      <c r="G11" s="91">
        <v>41.86235327595444</v>
      </c>
      <c r="H11" s="91">
        <v>31.087851080688445</v>
      </c>
      <c r="I11" s="91">
        <v>43.523499395606649</v>
      </c>
      <c r="J11" s="91">
        <v>35.486457256373996</v>
      </c>
      <c r="K11" s="91">
        <v>0</v>
      </c>
      <c r="L11" s="91">
        <v>0</v>
      </c>
      <c r="M11" s="91">
        <v>35.50233120010882</v>
      </c>
      <c r="N11" s="91">
        <v>33.217920377294938</v>
      </c>
      <c r="O11" s="91">
        <v>34.830516989128022</v>
      </c>
      <c r="P11" s="91">
        <v>31.494155745255885</v>
      </c>
      <c r="Q11" s="91">
        <v>28.871462783898629</v>
      </c>
    </row>
    <row r="12" spans="1:17" x14ac:dyDescent="0.25">
      <c r="A12" s="92" t="s">
        <v>26</v>
      </c>
      <c r="B12" s="91">
        <v>47.009835851648049</v>
      </c>
      <c r="C12" s="91">
        <v>46.827710445830903</v>
      </c>
      <c r="D12" s="91">
        <v>45.89074511916381</v>
      </c>
      <c r="E12" s="91">
        <v>47.915950734473398</v>
      </c>
      <c r="F12" s="91">
        <v>44.599784572515752</v>
      </c>
      <c r="G12" s="91">
        <v>47.540040866013044</v>
      </c>
      <c r="H12" s="91">
        <v>45.382947439207932</v>
      </c>
      <c r="I12" s="91">
        <v>49.426484131448035</v>
      </c>
      <c r="J12" s="91">
        <v>47.898529148874367</v>
      </c>
      <c r="K12" s="91">
        <v>37.891390919859454</v>
      </c>
      <c r="L12" s="91">
        <v>42.502611826280649</v>
      </c>
      <c r="M12" s="91">
        <v>40.317424702957581</v>
      </c>
      <c r="N12" s="91">
        <v>37.496718679699491</v>
      </c>
      <c r="O12" s="91">
        <v>39.302248260272023</v>
      </c>
      <c r="P12" s="91">
        <v>35.532073263300823</v>
      </c>
      <c r="Q12" s="91">
        <v>32.552107371970251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232" t="s">
        <v>185</v>
      </c>
      <c r="B15" s="246">
        <v>0</v>
      </c>
      <c r="C15" s="246">
        <v>0</v>
      </c>
      <c r="D15" s="246">
        <v>0</v>
      </c>
      <c r="E15" s="246">
        <v>0</v>
      </c>
      <c r="F15" s="246">
        <v>0</v>
      </c>
      <c r="G15" s="246">
        <v>0</v>
      </c>
      <c r="H15" s="246">
        <v>0</v>
      </c>
      <c r="I15" s="246">
        <v>0</v>
      </c>
      <c r="J15" s="246">
        <v>0</v>
      </c>
      <c r="K15" s="246">
        <v>0</v>
      </c>
      <c r="L15" s="246">
        <v>0</v>
      </c>
      <c r="M15" s="246">
        <v>0</v>
      </c>
      <c r="N15" s="246">
        <v>0</v>
      </c>
      <c r="O15" s="246">
        <v>0</v>
      </c>
      <c r="P15" s="246">
        <v>0</v>
      </c>
      <c r="Q15" s="246">
        <v>0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67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184</v>
      </c>
      <c r="B24" s="206">
        <v>4166.5569209075302</v>
      </c>
      <c r="C24" s="206">
        <v>3988.2673868971251</v>
      </c>
      <c r="D24" s="206">
        <v>3998.6669530173558</v>
      </c>
      <c r="E24" s="206">
        <v>4406.7728739910826</v>
      </c>
      <c r="F24" s="206">
        <v>1399.4868834124586</v>
      </c>
      <c r="G24" s="206">
        <v>1571.1072883872803</v>
      </c>
      <c r="H24" s="206">
        <v>1501.4249114316322</v>
      </c>
      <c r="I24" s="206">
        <v>1798.2675495323924</v>
      </c>
      <c r="J24" s="206">
        <v>1524.3372831444824</v>
      </c>
      <c r="K24" s="206">
        <v>733.40151729254126</v>
      </c>
      <c r="L24" s="206">
        <v>1410.1506449133342</v>
      </c>
      <c r="M24" s="206">
        <v>1125.339976407012</v>
      </c>
      <c r="N24" s="206">
        <v>1695.7403131802625</v>
      </c>
      <c r="O24" s="206">
        <v>1273.6927409629643</v>
      </c>
      <c r="P24" s="206">
        <v>1316.7280414460242</v>
      </c>
      <c r="Q24" s="206">
        <v>1146.5954450360384</v>
      </c>
    </row>
    <row r="25" spans="1:17" x14ac:dyDescent="0.25">
      <c r="A25" s="88" t="s">
        <v>33</v>
      </c>
      <c r="B25" s="87">
        <v>30.842579462100172</v>
      </c>
      <c r="C25" s="87">
        <v>31.021710068128421</v>
      </c>
      <c r="D25" s="87">
        <v>31.022282036425263</v>
      </c>
      <c r="E25" s="87">
        <v>25.29546315953684</v>
      </c>
      <c r="F25" s="87">
        <v>18.93382758577895</v>
      </c>
      <c r="G25" s="87">
        <v>21.963496674539485</v>
      </c>
      <c r="H25" s="87">
        <v>24.983627078311578</v>
      </c>
      <c r="I25" s="87">
        <v>12.641399086564984</v>
      </c>
      <c r="J25" s="87">
        <v>17.522790314273287</v>
      </c>
      <c r="K25" s="87">
        <v>10.173539013117127</v>
      </c>
      <c r="L25" s="87">
        <v>13.435654512165879</v>
      </c>
      <c r="M25" s="87">
        <v>13.435637620307563</v>
      </c>
      <c r="N25" s="87">
        <v>5.415652097319029</v>
      </c>
      <c r="O25" s="87">
        <v>1.9199255898972116</v>
      </c>
      <c r="P25" s="87">
        <v>5.5127508958913118</v>
      </c>
      <c r="Q25" s="87">
        <v>2.890920928945619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310.88444362105264</v>
      </c>
      <c r="F26" s="87">
        <v>0</v>
      </c>
      <c r="G26" s="87">
        <v>0</v>
      </c>
      <c r="H26" s="87">
        <v>0</v>
      </c>
      <c r="I26" s="87">
        <v>737.32261046400015</v>
      </c>
      <c r="J26" s="87">
        <v>531.01292216710726</v>
      </c>
      <c r="K26" s="87">
        <v>0</v>
      </c>
      <c r="L26" s="87">
        <v>0</v>
      </c>
      <c r="M26" s="87">
        <v>49.520581299731965</v>
      </c>
      <c r="N26" s="87">
        <v>0</v>
      </c>
      <c r="O26" s="87">
        <v>2.7891198730602853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0.84149812510494582</v>
      </c>
      <c r="G28" s="87">
        <v>5.4949909599883267</v>
      </c>
      <c r="H28" s="87">
        <v>5.4896290878351248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40.361844779914627</v>
      </c>
    </row>
    <row r="29" spans="1:17" x14ac:dyDescent="0.25">
      <c r="A29" s="88" t="s">
        <v>29</v>
      </c>
      <c r="B29" s="87">
        <v>2025.4304366199526</v>
      </c>
      <c r="C29" s="87">
        <v>1434.0754518624949</v>
      </c>
      <c r="D29" s="87">
        <v>1242.8048239771078</v>
      </c>
      <c r="E29" s="87">
        <v>1777.6079286851368</v>
      </c>
      <c r="F29" s="87">
        <v>527.84587815893997</v>
      </c>
      <c r="G29" s="87">
        <v>473.94821213366043</v>
      </c>
      <c r="H29" s="87">
        <v>368.94143700710998</v>
      </c>
      <c r="I29" s="87">
        <v>0</v>
      </c>
      <c r="J29" s="87">
        <v>357.38508054682075</v>
      </c>
      <c r="K29" s="87">
        <v>107.5802554723743</v>
      </c>
      <c r="L29" s="87">
        <v>139.06233008801337</v>
      </c>
      <c r="M29" s="87">
        <v>584.33851604434881</v>
      </c>
      <c r="N29" s="87">
        <v>0</v>
      </c>
      <c r="O29" s="87">
        <v>0</v>
      </c>
      <c r="P29" s="87">
        <v>0</v>
      </c>
      <c r="Q29" s="87">
        <v>422.86350825262275</v>
      </c>
    </row>
    <row r="30" spans="1:17" x14ac:dyDescent="0.25">
      <c r="A30" s="88" t="s">
        <v>28</v>
      </c>
      <c r="B30" s="87">
        <v>15.052570839468647</v>
      </c>
      <c r="C30" s="87">
        <v>14.967770611026262</v>
      </c>
      <c r="D30" s="87">
        <v>598.32896021847807</v>
      </c>
      <c r="E30" s="87">
        <v>990.96494683619403</v>
      </c>
      <c r="F30" s="87">
        <v>815.51082708799163</v>
      </c>
      <c r="G30" s="87">
        <v>837.35869122033569</v>
      </c>
      <c r="H30" s="87">
        <v>739.07035291657098</v>
      </c>
      <c r="I30" s="87">
        <v>1048.3035399818273</v>
      </c>
      <c r="J30" s="87">
        <v>618.41649011628112</v>
      </c>
      <c r="K30" s="87">
        <v>615.64772280704983</v>
      </c>
      <c r="L30" s="87">
        <v>430.17752911721874</v>
      </c>
      <c r="M30" s="87">
        <v>24.084122351576255</v>
      </c>
      <c r="N30" s="87">
        <v>1313.869877646782</v>
      </c>
      <c r="O30" s="87">
        <v>856.84125774612664</v>
      </c>
      <c r="P30" s="87">
        <v>868.56757125188733</v>
      </c>
      <c r="Q30" s="87">
        <v>15.052697209595994</v>
      </c>
    </row>
    <row r="31" spans="1:17" x14ac:dyDescent="0.25">
      <c r="A31" s="88" t="s">
        <v>26</v>
      </c>
      <c r="B31" s="87">
        <v>2095.2313339860088</v>
      </c>
      <c r="C31" s="87">
        <v>2508.2024543554753</v>
      </c>
      <c r="D31" s="87">
        <v>2126.5108867853446</v>
      </c>
      <c r="E31" s="87">
        <v>1302.0200916891622</v>
      </c>
      <c r="F31" s="87">
        <v>36.354852454643193</v>
      </c>
      <c r="G31" s="87">
        <v>232.3418973987564</v>
      </c>
      <c r="H31" s="87">
        <v>362.93986534180465</v>
      </c>
      <c r="I31" s="87">
        <v>0</v>
      </c>
      <c r="J31" s="87">
        <v>0</v>
      </c>
      <c r="K31" s="87">
        <v>0</v>
      </c>
      <c r="L31" s="87">
        <v>377.10029215139582</v>
      </c>
      <c r="M31" s="87">
        <v>0</v>
      </c>
      <c r="N31" s="87">
        <v>0</v>
      </c>
      <c r="O31" s="87">
        <v>0</v>
      </c>
      <c r="P31" s="87">
        <v>0</v>
      </c>
      <c r="Q31" s="87">
        <v>257.41176122828233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450.37483904454047</v>
      </c>
      <c r="M33" s="87">
        <v>453.96111909104741</v>
      </c>
      <c r="N33" s="87">
        <v>376.45478343616156</v>
      </c>
      <c r="O33" s="87">
        <v>412.14243775388024</v>
      </c>
      <c r="P33" s="87">
        <v>442.64771929824565</v>
      </c>
      <c r="Q33" s="87">
        <v>408.01471263667719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848.40522982869641</v>
      </c>
      <c r="C35" s="204">
        <v>841.88079761010374</v>
      </c>
      <c r="D35" s="204">
        <v>855.32657765348108</v>
      </c>
      <c r="E35" s="204">
        <v>974.13575444082073</v>
      </c>
      <c r="F35" s="204">
        <v>897.53561650995096</v>
      </c>
      <c r="G35" s="204">
        <v>937.14433051244282</v>
      </c>
      <c r="H35" s="204">
        <v>867.57742493463832</v>
      </c>
      <c r="I35" s="204">
        <v>1079.8690698072573</v>
      </c>
      <c r="J35" s="204">
        <v>864.82140722837789</v>
      </c>
      <c r="K35" s="204">
        <v>798.33033640094322</v>
      </c>
      <c r="L35" s="204">
        <v>780.8379711767858</v>
      </c>
      <c r="M35" s="204">
        <v>807.98171617617118</v>
      </c>
      <c r="N35" s="204">
        <v>686.82451893546818</v>
      </c>
      <c r="O35" s="204">
        <v>454.29923058685773</v>
      </c>
      <c r="P35" s="204">
        <v>644.5818193868173</v>
      </c>
      <c r="Q35" s="204">
        <v>509.9709258988442</v>
      </c>
    </row>
    <row r="36" spans="1:17" x14ac:dyDescent="0.25">
      <c r="A36" s="152" t="s">
        <v>190</v>
      </c>
      <c r="B36" s="151">
        <v>848.40522982869641</v>
      </c>
      <c r="C36" s="151">
        <v>841.88079761010374</v>
      </c>
      <c r="D36" s="151">
        <v>855.32657765348108</v>
      </c>
      <c r="E36" s="151">
        <v>974.13575444082073</v>
      </c>
      <c r="F36" s="151">
        <v>897.53561650995096</v>
      </c>
      <c r="G36" s="151">
        <v>937.14433051244282</v>
      </c>
      <c r="H36" s="151">
        <v>867.57742493463832</v>
      </c>
      <c r="I36" s="151">
        <v>1079.8690698072573</v>
      </c>
      <c r="J36" s="151">
        <v>864.82140722837789</v>
      </c>
      <c r="K36" s="151">
        <v>798.33033640094322</v>
      </c>
      <c r="L36" s="151">
        <v>780.8379711767858</v>
      </c>
      <c r="M36" s="151">
        <v>807.98171617617118</v>
      </c>
      <c r="N36" s="151">
        <v>686.82451893546818</v>
      </c>
      <c r="O36" s="151">
        <v>454.29923058685773</v>
      </c>
      <c r="P36" s="151">
        <v>644.5818193868173</v>
      </c>
      <c r="Q36" s="151">
        <v>509.9709258988442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3.0226740641879042</v>
      </c>
      <c r="J37" s="83">
        <v>1.2055035664105533</v>
      </c>
      <c r="K37" s="83">
        <v>0.6958537669828373</v>
      </c>
      <c r="L37" s="83">
        <v>0</v>
      </c>
      <c r="M37" s="83">
        <v>0</v>
      </c>
      <c r="N37" s="83">
        <v>2.0620138025726411</v>
      </c>
      <c r="O37" s="83">
        <v>0.78704030359970445</v>
      </c>
      <c r="P37" s="83">
        <v>0.1097234975787777</v>
      </c>
      <c r="Q37" s="83">
        <v>0</v>
      </c>
    </row>
    <row r="38" spans="1:17" x14ac:dyDescent="0.25">
      <c r="A38" s="154" t="s">
        <v>30</v>
      </c>
      <c r="B38" s="208">
        <v>8.7559625838359079</v>
      </c>
      <c r="C38" s="208">
        <v>46.640598743227109</v>
      </c>
      <c r="D38" s="208">
        <v>37.803086383834589</v>
      </c>
      <c r="E38" s="208">
        <v>20.53538930593264</v>
      </c>
      <c r="F38" s="208">
        <v>8.8162096044120499</v>
      </c>
      <c r="G38" s="208">
        <v>15.726576276570633</v>
      </c>
      <c r="H38" s="208">
        <v>18.598308328057797</v>
      </c>
      <c r="I38" s="208">
        <v>17.703435224504364</v>
      </c>
      <c r="J38" s="208">
        <v>15.409901890646571</v>
      </c>
      <c r="K38" s="208">
        <v>10.612398389347309</v>
      </c>
      <c r="L38" s="208">
        <v>0</v>
      </c>
      <c r="M38" s="208">
        <v>23.187041956303201</v>
      </c>
      <c r="N38" s="208">
        <v>12.954471610023356</v>
      </c>
      <c r="O38" s="208">
        <v>2.7745706337998883</v>
      </c>
      <c r="P38" s="208">
        <v>1.6511003618255049</v>
      </c>
      <c r="Q38" s="208">
        <v>4.387886754322067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5.7162895736445227</v>
      </c>
      <c r="G39" s="208">
        <v>5.3357192152845645</v>
      </c>
      <c r="H39" s="208">
        <v>1.0175322335038511E-15</v>
      </c>
      <c r="I39" s="208">
        <v>2.5879466226419354</v>
      </c>
      <c r="J39" s="208">
        <v>0</v>
      </c>
      <c r="K39" s="208">
        <v>0</v>
      </c>
      <c r="L39" s="208">
        <v>0</v>
      </c>
      <c r="M39" s="208">
        <v>310.83555184717557</v>
      </c>
      <c r="N39" s="208">
        <v>113.68120212124106</v>
      </c>
      <c r="O39" s="208">
        <v>38.72434600663658</v>
      </c>
      <c r="P39" s="208">
        <v>79.20266838819046</v>
      </c>
      <c r="Q39" s="208">
        <v>71.20002276356891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115.11184184080028</v>
      </c>
      <c r="J40" s="208">
        <v>41.788452114648095</v>
      </c>
      <c r="K40" s="208">
        <v>29.76968166865808</v>
      </c>
      <c r="L40" s="208">
        <v>0</v>
      </c>
      <c r="M40" s="208">
        <v>0</v>
      </c>
      <c r="N40" s="208">
        <v>35.550755738599143</v>
      </c>
      <c r="O40" s="208">
        <v>36.663375884519439</v>
      </c>
      <c r="P40" s="208">
        <v>2.3500667475381771</v>
      </c>
      <c r="Q40" s="208">
        <v>0</v>
      </c>
    </row>
    <row r="41" spans="1:17" x14ac:dyDescent="0.25">
      <c r="A41" s="154" t="s">
        <v>26</v>
      </c>
      <c r="B41" s="208">
        <v>839.64926724486054</v>
      </c>
      <c r="C41" s="208">
        <v>795.24019886687665</v>
      </c>
      <c r="D41" s="208">
        <v>817.52349126964646</v>
      </c>
      <c r="E41" s="208">
        <v>953.60036513488808</v>
      </c>
      <c r="F41" s="208">
        <v>883.00311733189437</v>
      </c>
      <c r="G41" s="208">
        <v>916.08203502058768</v>
      </c>
      <c r="H41" s="208">
        <v>848.97911660658053</v>
      </c>
      <c r="I41" s="208">
        <v>941.44317205512289</v>
      </c>
      <c r="J41" s="208">
        <v>806.41754965667269</v>
      </c>
      <c r="K41" s="208">
        <v>757.25240257595499</v>
      </c>
      <c r="L41" s="208">
        <v>780.8379711767858</v>
      </c>
      <c r="M41" s="208">
        <v>473.95912237269249</v>
      </c>
      <c r="N41" s="208">
        <v>522.57607566303204</v>
      </c>
      <c r="O41" s="208">
        <v>375.34989775830212</v>
      </c>
      <c r="P41" s="208">
        <v>561.26826039168441</v>
      </c>
      <c r="Q41" s="208">
        <v>434.38301638095322</v>
      </c>
    </row>
    <row r="42" spans="1:17" x14ac:dyDescent="0.25">
      <c r="A42" s="152" t="s">
        <v>189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6" t="s">
        <v>180</v>
      </c>
      <c r="B43" s="155">
        <v>389.85194145408082</v>
      </c>
      <c r="C43" s="155">
        <v>380.3516704505189</v>
      </c>
      <c r="D43" s="155">
        <v>384.78719671573708</v>
      </c>
      <c r="E43" s="155">
        <v>433.58125335382482</v>
      </c>
      <c r="F43" s="155">
        <v>302.65671835835718</v>
      </c>
      <c r="G43" s="155">
        <v>319.8478049502877</v>
      </c>
      <c r="H43" s="155">
        <v>298.02314420733467</v>
      </c>
      <c r="I43" s="155">
        <v>359.07803389935435</v>
      </c>
      <c r="J43" s="155">
        <v>294.79528645113771</v>
      </c>
      <c r="K43" s="155">
        <v>248.47837649199587</v>
      </c>
      <c r="L43" s="155">
        <v>270.88888466304684</v>
      </c>
      <c r="M43" s="155">
        <v>246.20663006463113</v>
      </c>
      <c r="N43" s="155">
        <v>258.60439838004288</v>
      </c>
      <c r="O43" s="155">
        <v>244.73863622676177</v>
      </c>
      <c r="P43" s="155">
        <v>223.39439702411707</v>
      </c>
      <c r="Q43" s="155">
        <v>180.0058380300606</v>
      </c>
    </row>
    <row r="44" spans="1:17" x14ac:dyDescent="0.25">
      <c r="A44" s="152" t="s">
        <v>193</v>
      </c>
      <c r="B44" s="151">
        <v>238.34078069380689</v>
      </c>
      <c r="C44" s="151">
        <v>235.32376547244183</v>
      </c>
      <c r="D44" s="151">
        <v>239.38112569692461</v>
      </c>
      <c r="E44" s="151">
        <v>273.33496702687614</v>
      </c>
      <c r="F44" s="151">
        <v>251.76628623426774</v>
      </c>
      <c r="G44" s="151">
        <v>262.7166308271137</v>
      </c>
      <c r="H44" s="151">
        <v>243.42587470072971</v>
      </c>
      <c r="I44" s="151">
        <v>293.68648664363116</v>
      </c>
      <c r="J44" s="151">
        <v>239.36483979133817</v>
      </c>
      <c r="K44" s="151">
        <v>221.8092304086307</v>
      </c>
      <c r="L44" s="151">
        <v>219.61067939347109</v>
      </c>
      <c r="M44" s="151">
        <v>205.28517637710348</v>
      </c>
      <c r="N44" s="151">
        <v>198.40926425607054</v>
      </c>
      <c r="O44" s="151">
        <v>203.2480261614173</v>
      </c>
      <c r="P44" s="151">
        <v>175.51337733517065</v>
      </c>
      <c r="Q44" s="151">
        <v>138.31145821056819</v>
      </c>
    </row>
    <row r="45" spans="1:17" x14ac:dyDescent="0.25">
      <c r="A45" s="152" t="s">
        <v>187</v>
      </c>
      <c r="B45" s="151">
        <v>151.51116076027392</v>
      </c>
      <c r="C45" s="151">
        <v>145.02790497807706</v>
      </c>
      <c r="D45" s="151">
        <v>145.4060710188125</v>
      </c>
      <c r="E45" s="151">
        <v>160.24628632694868</v>
      </c>
      <c r="F45" s="151">
        <v>50.890432124089443</v>
      </c>
      <c r="G45" s="151">
        <v>57.131174123173992</v>
      </c>
      <c r="H45" s="151">
        <v>54.597269506604938</v>
      </c>
      <c r="I45" s="151">
        <v>65.391547255723211</v>
      </c>
      <c r="J45" s="151">
        <v>55.430446659799514</v>
      </c>
      <c r="K45" s="151">
        <v>26.669146083365174</v>
      </c>
      <c r="L45" s="151">
        <v>51.278205269575778</v>
      </c>
      <c r="M45" s="151">
        <v>40.921453687527645</v>
      </c>
      <c r="N45" s="151">
        <v>60.195134123972366</v>
      </c>
      <c r="O45" s="151">
        <v>41.490610065344477</v>
      </c>
      <c r="P45" s="151">
        <v>47.881019688946417</v>
      </c>
      <c r="Q45" s="151">
        <v>41.694379819492397</v>
      </c>
    </row>
    <row r="46" spans="1:17" x14ac:dyDescent="0.25">
      <c r="A46" s="150" t="s">
        <v>33</v>
      </c>
      <c r="B46" s="87">
        <v>1.1215483440763689</v>
      </c>
      <c r="C46" s="87">
        <v>1.1280621842955796</v>
      </c>
      <c r="D46" s="87">
        <v>1.128082983142735</v>
      </c>
      <c r="E46" s="87">
        <v>0.91983502398315675</v>
      </c>
      <c r="F46" s="87">
        <v>0.68850282130105223</v>
      </c>
      <c r="G46" s="87">
        <v>0.79867260634688952</v>
      </c>
      <c r="H46" s="87">
        <v>0.90849553012042406</v>
      </c>
      <c r="I46" s="87">
        <v>0.45968723951145246</v>
      </c>
      <c r="J46" s="87">
        <v>0.63719237506448345</v>
      </c>
      <c r="K46" s="87">
        <v>0.36994687320425951</v>
      </c>
      <c r="L46" s="87">
        <v>0.4885692549878472</v>
      </c>
      <c r="M46" s="87">
        <v>0.48856864073845629</v>
      </c>
      <c r="N46" s="87">
        <v>0.19224400212288612</v>
      </c>
      <c r="O46" s="87">
        <v>6.2541680142320602E-2</v>
      </c>
      <c r="P46" s="87">
        <v>0.20046366894150272</v>
      </c>
      <c r="Q46" s="87">
        <v>0.1051243974162047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11.304888858947363</v>
      </c>
      <c r="F47" s="87">
        <v>0</v>
      </c>
      <c r="G47" s="87">
        <v>0</v>
      </c>
      <c r="H47" s="87">
        <v>0</v>
      </c>
      <c r="I47" s="87">
        <v>26.811731289599908</v>
      </c>
      <c r="J47" s="87">
        <v>19.309560806076725</v>
      </c>
      <c r="K47" s="87">
        <v>0</v>
      </c>
      <c r="L47" s="87">
        <v>0</v>
      </c>
      <c r="M47" s="87">
        <v>1.8007484108993401</v>
      </c>
      <c r="N47" s="87">
        <v>0</v>
      </c>
      <c r="O47" s="87">
        <v>9.0855731022818173E-2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3.0599931821998057E-2</v>
      </c>
      <c r="G49" s="87">
        <v>0.19981785309048508</v>
      </c>
      <c r="H49" s="87">
        <v>0.19962287592127775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1.4677034465423506</v>
      </c>
    </row>
    <row r="50" spans="1:17" x14ac:dyDescent="0.25">
      <c r="A50" s="150" t="s">
        <v>29</v>
      </c>
      <c r="B50" s="87">
        <v>73.652015877089255</v>
      </c>
      <c r="C50" s="87">
        <v>52.148198249545175</v>
      </c>
      <c r="D50" s="87">
        <v>45.19290269007638</v>
      </c>
      <c r="E50" s="87">
        <v>64.640288315823355</v>
      </c>
      <c r="F50" s="87">
        <v>19.194395569416052</v>
      </c>
      <c r="G50" s="87">
        <v>17.234480441224044</v>
      </c>
      <c r="H50" s="87">
        <v>13.416052254804047</v>
      </c>
      <c r="I50" s="87">
        <v>0</v>
      </c>
      <c r="J50" s="87">
        <v>12.995821110793496</v>
      </c>
      <c r="K50" s="87">
        <v>3.912009289904518</v>
      </c>
      <c r="L50" s="87">
        <v>5.05681200320047</v>
      </c>
      <c r="M50" s="87">
        <v>21.248673310703541</v>
      </c>
      <c r="N50" s="87">
        <v>0</v>
      </c>
      <c r="O50" s="87">
        <v>0</v>
      </c>
      <c r="P50" s="87">
        <v>0</v>
      </c>
      <c r="Q50" s="87">
        <v>15.376854845549936</v>
      </c>
    </row>
    <row r="51" spans="1:17" x14ac:dyDescent="0.25">
      <c r="A51" s="150" t="s">
        <v>28</v>
      </c>
      <c r="B51" s="87">
        <v>0.54736621234431271</v>
      </c>
      <c r="C51" s="87">
        <v>0.54428256767368177</v>
      </c>
      <c r="D51" s="87">
        <v>21.757416735217312</v>
      </c>
      <c r="E51" s="87">
        <v>36.035088975861605</v>
      </c>
      <c r="F51" s="87">
        <v>29.654939166836041</v>
      </c>
      <c r="G51" s="87">
        <v>30.449406953466866</v>
      </c>
      <c r="H51" s="87">
        <v>26.875285560602638</v>
      </c>
      <c r="I51" s="87">
        <v>38.120128726611846</v>
      </c>
      <c r="J51" s="87">
        <v>22.487872367864806</v>
      </c>
      <c r="K51" s="87">
        <v>22.387189920256397</v>
      </c>
      <c r="L51" s="87">
        <v>15.642819240626155</v>
      </c>
      <c r="M51" s="87">
        <v>0.87578626733004405</v>
      </c>
      <c r="N51" s="87">
        <v>46.639554943450776</v>
      </c>
      <c r="O51" s="87">
        <v>27.911650408061483</v>
      </c>
      <c r="P51" s="87">
        <v>31.584275318250473</v>
      </c>
      <c r="Q51" s="87">
        <v>0.54737080762167389</v>
      </c>
    </row>
    <row r="52" spans="1:17" x14ac:dyDescent="0.25">
      <c r="A52" s="150" t="s">
        <v>26</v>
      </c>
      <c r="B52" s="87">
        <v>76.190230326763995</v>
      </c>
      <c r="C52" s="87">
        <v>91.207361976562623</v>
      </c>
      <c r="D52" s="87">
        <v>77.327668610376051</v>
      </c>
      <c r="E52" s="87">
        <v>47.346185152333184</v>
      </c>
      <c r="F52" s="87">
        <v>1.3219946347143026</v>
      </c>
      <c r="G52" s="87">
        <v>8.4487962690457046</v>
      </c>
      <c r="H52" s="87">
        <v>13.197813285156551</v>
      </c>
      <c r="I52" s="87">
        <v>0</v>
      </c>
      <c r="J52" s="87">
        <v>0</v>
      </c>
      <c r="K52" s="87">
        <v>0</v>
      </c>
      <c r="L52" s="87">
        <v>13.712737896414394</v>
      </c>
      <c r="M52" s="87">
        <v>0</v>
      </c>
      <c r="N52" s="87">
        <v>0</v>
      </c>
      <c r="O52" s="87">
        <v>0</v>
      </c>
      <c r="P52" s="87">
        <v>0</v>
      </c>
      <c r="Q52" s="87">
        <v>9.3604276810284777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16.377266874346915</v>
      </c>
      <c r="M54" s="87">
        <v>16.507677057856259</v>
      </c>
      <c r="N54" s="87">
        <v>13.363335178398708</v>
      </c>
      <c r="O54" s="87">
        <v>13.425562246117856</v>
      </c>
      <c r="P54" s="87">
        <v>16.096280701754441</v>
      </c>
      <c r="Q54" s="87">
        <v>14.836898641333752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75" t="s">
        <v>179</v>
      </c>
      <c r="B57" s="255">
        <v>0</v>
      </c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</row>
    <row r="58" spans="1:17" x14ac:dyDescent="0.25">
      <c r="A58" s="177" t="s">
        <v>98</v>
      </c>
      <c r="B58" s="176">
        <v>1421.06981</v>
      </c>
      <c r="C58" s="176">
        <v>1395.2610400000001</v>
      </c>
      <c r="D58" s="176">
        <v>1446.3989300000001</v>
      </c>
      <c r="E58" s="176">
        <v>1581.7213999999999</v>
      </c>
      <c r="F58" s="176">
        <v>1696.6309000000001</v>
      </c>
      <c r="G58" s="176">
        <v>1697.03934</v>
      </c>
      <c r="H58" s="176">
        <v>1661.8589099999999</v>
      </c>
      <c r="I58" s="176">
        <v>1689.2547199999999</v>
      </c>
      <c r="J58" s="176">
        <v>1483.0055500000001</v>
      </c>
      <c r="K58" s="176">
        <v>1140.7800199999999</v>
      </c>
      <c r="L58" s="176">
        <v>1434.25766</v>
      </c>
      <c r="M58" s="176">
        <v>1404.6120800000001</v>
      </c>
      <c r="N58" s="176">
        <v>1342.1340399999999</v>
      </c>
      <c r="O58" s="176">
        <v>1335.62365</v>
      </c>
      <c r="P58" s="176">
        <v>1415.76304</v>
      </c>
      <c r="Q58" s="176">
        <v>1256.01342</v>
      </c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3679.1009110485529</v>
      </c>
      <c r="C60" s="96">
        <v>3418.4792988624076</v>
      </c>
      <c r="D60" s="96">
        <v>3493.9347226600094</v>
      </c>
      <c r="E60" s="96">
        <v>4227.013569213781</v>
      </c>
      <c r="F60" s="96">
        <v>4091.8184208540674</v>
      </c>
      <c r="G60" s="96">
        <v>3619.7800220059444</v>
      </c>
      <c r="H60" s="96">
        <v>3360.0848713628661</v>
      </c>
      <c r="I60" s="96">
        <v>4230.435173123341</v>
      </c>
      <c r="J60" s="96">
        <v>2468.0007092814608</v>
      </c>
      <c r="K60" s="96">
        <v>3100.4044401949204</v>
      </c>
      <c r="L60" s="96">
        <v>2188.9742586798616</v>
      </c>
      <c r="M60" s="96">
        <v>2364.6672758331424</v>
      </c>
      <c r="N60" s="96">
        <v>2387.8898619413267</v>
      </c>
      <c r="O60" s="96">
        <v>2208.7069332359556</v>
      </c>
      <c r="P60" s="96">
        <v>2002.7670724180123</v>
      </c>
      <c r="Q60" s="96">
        <v>1499.8302690829769</v>
      </c>
    </row>
    <row r="61" spans="1:17" x14ac:dyDescent="0.25">
      <c r="A61" s="132" t="s">
        <v>83</v>
      </c>
      <c r="B61" s="160">
        <v>0</v>
      </c>
      <c r="C61" s="160">
        <v>0</v>
      </c>
      <c r="D61" s="160">
        <v>0</v>
      </c>
      <c r="E61" s="160">
        <v>0</v>
      </c>
      <c r="F61" s="160">
        <v>0</v>
      </c>
      <c r="G61" s="160">
        <v>0</v>
      </c>
      <c r="H61" s="160">
        <v>0</v>
      </c>
      <c r="I61" s="160">
        <v>0</v>
      </c>
      <c r="J61" s="160">
        <v>0</v>
      </c>
      <c r="K61" s="160">
        <v>0</v>
      </c>
      <c r="L61" s="160">
        <v>0</v>
      </c>
      <c r="M61" s="160">
        <v>0</v>
      </c>
      <c r="N61" s="160">
        <v>0</v>
      </c>
      <c r="O61" s="160">
        <v>0</v>
      </c>
      <c r="P61" s="160">
        <v>0</v>
      </c>
      <c r="Q61" s="160">
        <v>0</v>
      </c>
    </row>
    <row r="62" spans="1:17" x14ac:dyDescent="0.25">
      <c r="A62" s="76" t="s">
        <v>82</v>
      </c>
      <c r="B62" s="159">
        <v>0</v>
      </c>
      <c r="C62" s="159">
        <v>0</v>
      </c>
      <c r="D62" s="159">
        <v>0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0</v>
      </c>
      <c r="K62" s="159">
        <v>0</v>
      </c>
      <c r="L62" s="159">
        <v>0</v>
      </c>
      <c r="M62" s="159">
        <v>0</v>
      </c>
      <c r="N62" s="159">
        <v>0</v>
      </c>
      <c r="O62" s="159">
        <v>0</v>
      </c>
      <c r="P62" s="159">
        <v>0</v>
      </c>
      <c r="Q62" s="159">
        <v>0</v>
      </c>
    </row>
    <row r="63" spans="1:17" x14ac:dyDescent="0.25">
      <c r="A63" s="76" t="s">
        <v>81</v>
      </c>
      <c r="B63" s="159">
        <v>0</v>
      </c>
      <c r="C63" s="159">
        <v>0</v>
      </c>
      <c r="D63" s="159">
        <v>0</v>
      </c>
      <c r="E63" s="159">
        <v>0</v>
      </c>
      <c r="F63" s="159">
        <v>0</v>
      </c>
      <c r="G63" s="159">
        <v>0</v>
      </c>
      <c r="H63" s="159">
        <v>0</v>
      </c>
      <c r="I63" s="159">
        <v>0</v>
      </c>
      <c r="J63" s="159">
        <v>0</v>
      </c>
      <c r="K63" s="159">
        <v>0</v>
      </c>
      <c r="L63" s="159">
        <v>0</v>
      </c>
      <c r="M63" s="159">
        <v>0</v>
      </c>
      <c r="N63" s="159">
        <v>0</v>
      </c>
      <c r="O63" s="159">
        <v>0</v>
      </c>
      <c r="P63" s="159">
        <v>0</v>
      </c>
      <c r="Q63" s="159">
        <v>0</v>
      </c>
    </row>
    <row r="64" spans="1:17" x14ac:dyDescent="0.25">
      <c r="A64" s="76" t="s">
        <v>80</v>
      </c>
      <c r="B64" s="159">
        <v>0</v>
      </c>
      <c r="C64" s="159">
        <v>0</v>
      </c>
      <c r="D64" s="159">
        <v>0</v>
      </c>
      <c r="E64" s="159">
        <v>0</v>
      </c>
      <c r="F64" s="159">
        <v>0</v>
      </c>
      <c r="G64" s="159">
        <v>0</v>
      </c>
      <c r="H64" s="159">
        <v>0</v>
      </c>
      <c r="I64" s="159">
        <v>0</v>
      </c>
      <c r="J64" s="159">
        <v>0</v>
      </c>
      <c r="K64" s="159">
        <v>0</v>
      </c>
      <c r="L64" s="159">
        <v>0</v>
      </c>
      <c r="M64" s="159">
        <v>0</v>
      </c>
      <c r="N64" s="159">
        <v>0</v>
      </c>
      <c r="O64" s="159">
        <v>0</v>
      </c>
      <c r="P64" s="159">
        <v>0</v>
      </c>
      <c r="Q64" s="159">
        <v>0</v>
      </c>
    </row>
    <row r="65" spans="1:17" x14ac:dyDescent="0.25">
      <c r="A65" s="129" t="s">
        <v>79</v>
      </c>
      <c r="B65" s="158">
        <v>51.480043418897317</v>
      </c>
      <c r="C65" s="158">
        <v>48.008834544246852</v>
      </c>
      <c r="D65" s="158">
        <v>47.599000453312946</v>
      </c>
      <c r="E65" s="158">
        <v>53.482063684637644</v>
      </c>
      <c r="F65" s="158">
        <v>100.03530786785868</v>
      </c>
      <c r="G65" s="158">
        <v>90.343035373120102</v>
      </c>
      <c r="H65" s="158">
        <v>77.323330462490404</v>
      </c>
      <c r="I65" s="158">
        <v>95.226016190398965</v>
      </c>
      <c r="J65" s="158">
        <v>60.447441527148754</v>
      </c>
      <c r="K65" s="158">
        <v>38.730453403892973</v>
      </c>
      <c r="L65" s="158">
        <v>31.926579972986282</v>
      </c>
      <c r="M65" s="158">
        <v>59.436446106259709</v>
      </c>
      <c r="N65" s="158">
        <v>64.768870362558943</v>
      </c>
      <c r="O65" s="158">
        <v>62.030547848490244</v>
      </c>
      <c r="P65" s="158">
        <v>55.631126263086131</v>
      </c>
      <c r="Q65" s="158">
        <v>46.605247328554427</v>
      </c>
    </row>
    <row r="66" spans="1:17" x14ac:dyDescent="0.25">
      <c r="A66" s="92" t="s">
        <v>125</v>
      </c>
      <c r="B66" s="91">
        <v>0</v>
      </c>
      <c r="C66" s="91">
        <v>0</v>
      </c>
      <c r="D66" s="91">
        <v>0</v>
      </c>
      <c r="E66" s="91">
        <v>0</v>
      </c>
      <c r="F66" s="91">
        <v>46.841177333385957</v>
      </c>
      <c r="G66" s="91">
        <v>42.302805188930165</v>
      </c>
      <c r="H66" s="91">
        <v>31.434432868584882</v>
      </c>
      <c r="I66" s="91">
        <v>44.589243600054111</v>
      </c>
      <c r="J66" s="91">
        <v>25.724841395132938</v>
      </c>
      <c r="K66" s="91">
        <v>0</v>
      </c>
      <c r="L66" s="91">
        <v>0</v>
      </c>
      <c r="M66" s="91">
        <v>27.830904622267582</v>
      </c>
      <c r="N66" s="91">
        <v>30.424919186772208</v>
      </c>
      <c r="O66" s="91">
        <v>29.144414664867007</v>
      </c>
      <c r="P66" s="91">
        <v>26.139846754469186</v>
      </c>
      <c r="Q66" s="91">
        <v>21.906275723899526</v>
      </c>
    </row>
    <row r="67" spans="1:17" x14ac:dyDescent="0.25">
      <c r="A67" s="92" t="s">
        <v>26</v>
      </c>
      <c r="B67" s="91">
        <v>51.480043418897317</v>
      </c>
      <c r="C67" s="91">
        <v>48.008834544246852</v>
      </c>
      <c r="D67" s="91">
        <v>47.599000453312946</v>
      </c>
      <c r="E67" s="91">
        <v>53.482063684637644</v>
      </c>
      <c r="F67" s="91">
        <v>53.194130534472713</v>
      </c>
      <c r="G67" s="91">
        <v>48.04023018418993</v>
      </c>
      <c r="H67" s="91">
        <v>45.888897593905526</v>
      </c>
      <c r="I67" s="91">
        <v>50.636772590344854</v>
      </c>
      <c r="J67" s="91">
        <v>34.722600132015813</v>
      </c>
      <c r="K67" s="91">
        <v>38.730453403892973</v>
      </c>
      <c r="L67" s="91">
        <v>31.926579972986282</v>
      </c>
      <c r="M67" s="91">
        <v>31.605541483992127</v>
      </c>
      <c r="N67" s="91">
        <v>34.343951175786728</v>
      </c>
      <c r="O67" s="91">
        <v>32.886133183623237</v>
      </c>
      <c r="P67" s="91">
        <v>29.491279508616945</v>
      </c>
      <c r="Q67" s="91">
        <v>24.698971604654901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0</v>
      </c>
      <c r="C69" s="157">
        <v>0</v>
      </c>
      <c r="D69" s="157">
        <v>0</v>
      </c>
      <c r="E69" s="157">
        <v>0</v>
      </c>
      <c r="F69" s="157">
        <v>0</v>
      </c>
      <c r="G69" s="157">
        <v>0</v>
      </c>
      <c r="H69" s="157">
        <v>0</v>
      </c>
      <c r="I69" s="157">
        <v>0</v>
      </c>
      <c r="J69" s="157">
        <v>0</v>
      </c>
      <c r="K69" s="157">
        <v>0</v>
      </c>
      <c r="L69" s="157">
        <v>0</v>
      </c>
      <c r="M69" s="157">
        <v>0</v>
      </c>
      <c r="N69" s="157">
        <v>0</v>
      </c>
      <c r="O69" s="157">
        <v>0</v>
      </c>
      <c r="P69" s="157">
        <v>0</v>
      </c>
      <c r="Q69" s="157">
        <v>0</v>
      </c>
    </row>
    <row r="70" spans="1:17" x14ac:dyDescent="0.25">
      <c r="A70" s="156" t="s">
        <v>183</v>
      </c>
      <c r="B70" s="204">
        <v>294.52767353861907</v>
      </c>
      <c r="C70" s="204">
        <v>274.66819001219068</v>
      </c>
      <c r="D70" s="204">
        <v>272.32344682001093</v>
      </c>
      <c r="E70" s="204">
        <v>305.98163379361802</v>
      </c>
      <c r="F70" s="204">
        <v>237.74858593492931</v>
      </c>
      <c r="G70" s="204">
        <v>209.41618569002986</v>
      </c>
      <c r="H70" s="204">
        <v>201.05448044554075</v>
      </c>
      <c r="I70" s="204">
        <v>257.49137480901533</v>
      </c>
      <c r="J70" s="204">
        <v>178.66770086974142</v>
      </c>
      <c r="K70" s="204">
        <v>192.92603818238379</v>
      </c>
      <c r="L70" s="204">
        <v>113.64002077079162</v>
      </c>
      <c r="M70" s="204">
        <v>121.38350995876861</v>
      </c>
      <c r="N70" s="204">
        <v>31.250413374988376</v>
      </c>
      <c r="O70" s="204">
        <v>29.270832197902038</v>
      </c>
      <c r="P70" s="204">
        <v>95.886051359319481</v>
      </c>
      <c r="Q70" s="204">
        <v>93.999876064339702</v>
      </c>
    </row>
    <row r="71" spans="1:17" x14ac:dyDescent="0.25">
      <c r="A71" s="152" t="s">
        <v>192</v>
      </c>
      <c r="B71" s="151">
        <v>294.52767353861907</v>
      </c>
      <c r="C71" s="151">
        <v>274.66819001219068</v>
      </c>
      <c r="D71" s="151">
        <v>272.32344682001093</v>
      </c>
      <c r="E71" s="151">
        <v>305.98163379361802</v>
      </c>
      <c r="F71" s="151">
        <v>237.74858593492931</v>
      </c>
      <c r="G71" s="151">
        <v>209.41618569002986</v>
      </c>
      <c r="H71" s="151">
        <v>201.05448044554075</v>
      </c>
      <c r="I71" s="151">
        <v>257.49137480901533</v>
      </c>
      <c r="J71" s="151">
        <v>178.66770086974142</v>
      </c>
      <c r="K71" s="151">
        <v>192.92603818238379</v>
      </c>
      <c r="L71" s="151">
        <v>113.64002077079162</v>
      </c>
      <c r="M71" s="151">
        <v>121.38350995876861</v>
      </c>
      <c r="N71" s="151">
        <v>31.250413374988376</v>
      </c>
      <c r="O71" s="151">
        <v>29.270832197902038</v>
      </c>
      <c r="P71" s="151">
        <v>95.886051359319481</v>
      </c>
      <c r="Q71" s="151">
        <v>93.999876064339702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</v>
      </c>
      <c r="C75" s="87">
        <v>0</v>
      </c>
      <c r="D75" s="87">
        <v>0</v>
      </c>
      <c r="E75" s="87">
        <v>0</v>
      </c>
      <c r="F75" s="87">
        <v>5.0254738651648569</v>
      </c>
      <c r="G75" s="87">
        <v>4.5145322035926831</v>
      </c>
      <c r="H75" s="87">
        <v>2.8331584366399278</v>
      </c>
      <c r="I75" s="87">
        <v>0</v>
      </c>
      <c r="J75" s="87">
        <v>0</v>
      </c>
      <c r="K75" s="87">
        <v>0</v>
      </c>
      <c r="L75" s="87">
        <v>0</v>
      </c>
      <c r="M75" s="87">
        <v>15.401628075695985</v>
      </c>
      <c r="N75" s="87">
        <v>0</v>
      </c>
      <c r="O75" s="87">
        <v>0</v>
      </c>
      <c r="P75" s="87">
        <v>0</v>
      </c>
      <c r="Q75" s="87">
        <v>11.046219114015257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15.609900011272087</v>
      </c>
      <c r="G76" s="87">
        <v>14.015993129911118</v>
      </c>
      <c r="H76" s="87">
        <v>10.910644906015312</v>
      </c>
      <c r="I76" s="87">
        <v>257.49137480901533</v>
      </c>
      <c r="J76" s="87">
        <v>178.66770086974142</v>
      </c>
      <c r="K76" s="87">
        <v>192.92603818238379</v>
      </c>
      <c r="L76" s="87">
        <v>4.1124675929642507</v>
      </c>
      <c r="M76" s="87">
        <v>76.200905327487717</v>
      </c>
      <c r="N76" s="87">
        <v>31.250413374988376</v>
      </c>
      <c r="O76" s="87">
        <v>29.270832197902038</v>
      </c>
      <c r="P76" s="87">
        <v>95.886051359319481</v>
      </c>
      <c r="Q76" s="87">
        <v>12.505273518971332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294.52767353861907</v>
      </c>
      <c r="C78" s="87">
        <v>274.66819001219068</v>
      </c>
      <c r="D78" s="87">
        <v>272.32344682001093</v>
      </c>
      <c r="E78" s="87">
        <v>305.98163379361802</v>
      </c>
      <c r="F78" s="87">
        <v>217.11321205849237</v>
      </c>
      <c r="G78" s="87">
        <v>190.88566035652607</v>
      </c>
      <c r="H78" s="87">
        <v>187.31067710288551</v>
      </c>
      <c r="I78" s="87">
        <v>0</v>
      </c>
      <c r="J78" s="87">
        <v>0</v>
      </c>
      <c r="K78" s="87">
        <v>0</v>
      </c>
      <c r="L78" s="87">
        <v>109.52755317782737</v>
      </c>
      <c r="M78" s="87">
        <v>29.780976555584918</v>
      </c>
      <c r="N78" s="87">
        <v>0</v>
      </c>
      <c r="O78" s="87">
        <v>0</v>
      </c>
      <c r="P78" s="87">
        <v>0</v>
      </c>
      <c r="Q78" s="87">
        <v>70.448383431353108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0</v>
      </c>
      <c r="C82" s="151">
        <v>0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>
        <v>0</v>
      </c>
    </row>
    <row r="83" spans="1:17" x14ac:dyDescent="0.25">
      <c r="A83" s="156" t="s">
        <v>181</v>
      </c>
      <c r="B83" s="204">
        <v>2756.0467211477953</v>
      </c>
      <c r="C83" s="204">
        <v>2560.3651756297327</v>
      </c>
      <c r="D83" s="204">
        <v>2631.7083566915644</v>
      </c>
      <c r="E83" s="204">
        <v>3225.3778545617474</v>
      </c>
      <c r="F83" s="204">
        <v>3175.5263003493251</v>
      </c>
      <c r="G83" s="204">
        <v>2809.2156544981049</v>
      </c>
      <c r="H83" s="204">
        <v>2602.2932669230113</v>
      </c>
      <c r="I83" s="204">
        <v>3281.7875987874222</v>
      </c>
      <c r="J83" s="204">
        <v>1859.7285643915745</v>
      </c>
      <c r="K83" s="204">
        <v>2420.6262296679583</v>
      </c>
      <c r="L83" s="204">
        <v>1739.9259811050117</v>
      </c>
      <c r="M83" s="204">
        <v>1878.9060022464737</v>
      </c>
      <c r="N83" s="204">
        <v>2036.8759031939285</v>
      </c>
      <c r="O83" s="204">
        <v>1878.749253760127</v>
      </c>
      <c r="P83" s="204">
        <v>1587.0265309653253</v>
      </c>
      <c r="Q83" s="204">
        <v>1147.8317866340406</v>
      </c>
    </row>
    <row r="84" spans="1:17" x14ac:dyDescent="0.25">
      <c r="A84" s="152" t="s">
        <v>190</v>
      </c>
      <c r="B84" s="151">
        <v>2756.0467211477953</v>
      </c>
      <c r="C84" s="151">
        <v>2560.3651756297327</v>
      </c>
      <c r="D84" s="151">
        <v>2631.7083566915644</v>
      </c>
      <c r="E84" s="151">
        <v>3225.3778545617474</v>
      </c>
      <c r="F84" s="151">
        <v>3175.5263003493251</v>
      </c>
      <c r="G84" s="151">
        <v>2809.2156544981049</v>
      </c>
      <c r="H84" s="151">
        <v>2602.2932669230113</v>
      </c>
      <c r="I84" s="151">
        <v>3281.7875987874222</v>
      </c>
      <c r="J84" s="151">
        <v>1859.7285643915745</v>
      </c>
      <c r="K84" s="151">
        <v>2420.6262296679583</v>
      </c>
      <c r="L84" s="151">
        <v>1739.9259811050117</v>
      </c>
      <c r="M84" s="151">
        <v>1878.9060022464737</v>
      </c>
      <c r="N84" s="151">
        <v>2036.8759031939285</v>
      </c>
      <c r="O84" s="151">
        <v>1878.749253760127</v>
      </c>
      <c r="P84" s="151">
        <v>1587.0265309653253</v>
      </c>
      <c r="Q84" s="151">
        <v>1147.8317866340406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9.1860898106830593</v>
      </c>
      <c r="J85" s="83">
        <v>2.5923380228463619</v>
      </c>
      <c r="K85" s="83">
        <v>2.1099058917960996</v>
      </c>
      <c r="L85" s="83">
        <v>0</v>
      </c>
      <c r="M85" s="83">
        <v>0</v>
      </c>
      <c r="N85" s="83">
        <v>6.1151955277067209</v>
      </c>
      <c r="O85" s="83">
        <v>3.2547961420867617</v>
      </c>
      <c r="P85" s="83">
        <v>0.27015050144213099</v>
      </c>
      <c r="Q85" s="83">
        <v>0</v>
      </c>
    </row>
    <row r="86" spans="1:17" x14ac:dyDescent="0.25">
      <c r="A86" s="154" t="s">
        <v>30</v>
      </c>
      <c r="B86" s="208">
        <v>28.44376852149562</v>
      </c>
      <c r="C86" s="208">
        <v>141.84545499989363</v>
      </c>
      <c r="D86" s="208">
        <v>116.31428385869204</v>
      </c>
      <c r="E86" s="208">
        <v>67.992976954407695</v>
      </c>
      <c r="F86" s="208">
        <v>31.192194441336017</v>
      </c>
      <c r="G86" s="208">
        <v>47.142518851544345</v>
      </c>
      <c r="H86" s="208">
        <v>55.78551394638837</v>
      </c>
      <c r="I86" s="208">
        <v>53.801813386584676</v>
      </c>
      <c r="J86" s="208">
        <v>33.137748997625387</v>
      </c>
      <c r="K86" s="208">
        <v>32.177970358423856</v>
      </c>
      <c r="L86" s="208">
        <v>0</v>
      </c>
      <c r="M86" s="208">
        <v>53.919873969697328</v>
      </c>
      <c r="N86" s="208">
        <v>38.418330058985021</v>
      </c>
      <c r="O86" s="208">
        <v>11.474205010258499</v>
      </c>
      <c r="P86" s="208">
        <v>4.0651783849507597</v>
      </c>
      <c r="Q86" s="208">
        <v>9.8761628104272958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20.224520952277508</v>
      </c>
      <c r="G87" s="208">
        <v>15.99453302927998</v>
      </c>
      <c r="H87" s="208">
        <v>3.0520818131288907E-15</v>
      </c>
      <c r="I87" s="208">
        <v>7.8649267489678172</v>
      </c>
      <c r="J87" s="208">
        <v>0</v>
      </c>
      <c r="K87" s="208">
        <v>0</v>
      </c>
      <c r="L87" s="208">
        <v>0</v>
      </c>
      <c r="M87" s="208">
        <v>722.82673281422603</v>
      </c>
      <c r="N87" s="208">
        <v>337.13779118684971</v>
      </c>
      <c r="O87" s="208">
        <v>160.144088442183</v>
      </c>
      <c r="P87" s="208">
        <v>195.00509054828871</v>
      </c>
      <c r="Q87" s="208">
        <v>160.25550710179593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349.83186905625973</v>
      </c>
      <c r="J88" s="208">
        <v>89.862690041850357</v>
      </c>
      <c r="K88" s="208">
        <v>90.264980560413065</v>
      </c>
      <c r="L88" s="208">
        <v>0</v>
      </c>
      <c r="M88" s="208">
        <v>0</v>
      </c>
      <c r="N88" s="208">
        <v>105.43082797410949</v>
      </c>
      <c r="O88" s="208">
        <v>151.62097015746212</v>
      </c>
      <c r="P88" s="208">
        <v>5.7861052944844431</v>
      </c>
      <c r="Q88" s="208">
        <v>0</v>
      </c>
    </row>
    <row r="89" spans="1:17" x14ac:dyDescent="0.25">
      <c r="A89" s="154" t="s">
        <v>26</v>
      </c>
      <c r="B89" s="208">
        <v>2727.6029526262996</v>
      </c>
      <c r="C89" s="208">
        <v>2418.519720629839</v>
      </c>
      <c r="D89" s="208">
        <v>2515.3940728328726</v>
      </c>
      <c r="E89" s="208">
        <v>3157.3848776073396</v>
      </c>
      <c r="F89" s="208">
        <v>3124.1095849557114</v>
      </c>
      <c r="G89" s="208">
        <v>2746.0786026172805</v>
      </c>
      <c r="H89" s="208">
        <v>2546.5077529766231</v>
      </c>
      <c r="I89" s="208">
        <v>2861.1028997849271</v>
      </c>
      <c r="J89" s="208">
        <v>1734.1357873292525</v>
      </c>
      <c r="K89" s="208">
        <v>2296.0733728573255</v>
      </c>
      <c r="L89" s="208">
        <v>1739.9259811050117</v>
      </c>
      <c r="M89" s="208">
        <v>1102.1593954625505</v>
      </c>
      <c r="N89" s="208">
        <v>1549.7737584462775</v>
      </c>
      <c r="O89" s="208">
        <v>1552.2551940081366</v>
      </c>
      <c r="P89" s="208">
        <v>1381.9000062361592</v>
      </c>
      <c r="Q89" s="208">
        <v>977.70011672181738</v>
      </c>
    </row>
    <row r="90" spans="1:17" x14ac:dyDescent="0.25">
      <c r="A90" s="152" t="s">
        <v>189</v>
      </c>
      <c r="B90" s="151">
        <v>0</v>
      </c>
      <c r="C90" s="151">
        <v>0</v>
      </c>
      <c r="D90" s="151">
        <v>0</v>
      </c>
      <c r="E90" s="151">
        <v>0</v>
      </c>
      <c r="F90" s="151">
        <v>0</v>
      </c>
      <c r="G90" s="151">
        <v>0</v>
      </c>
      <c r="H90" s="151">
        <v>0</v>
      </c>
      <c r="I90" s="151">
        <v>0</v>
      </c>
      <c r="J90" s="151">
        <v>0</v>
      </c>
      <c r="K90" s="151">
        <v>0</v>
      </c>
      <c r="L90" s="151">
        <v>0</v>
      </c>
      <c r="M90" s="151">
        <v>0</v>
      </c>
      <c r="N90" s="151">
        <v>0</v>
      </c>
      <c r="O90" s="151">
        <v>0</v>
      </c>
      <c r="P90" s="151">
        <v>0</v>
      </c>
      <c r="Q90" s="151">
        <v>0</v>
      </c>
    </row>
    <row r="91" spans="1:17" x14ac:dyDescent="0.25">
      <c r="A91" s="156" t="s">
        <v>180</v>
      </c>
      <c r="B91" s="155">
        <v>577.04647294324138</v>
      </c>
      <c r="C91" s="155">
        <v>535.43709867623761</v>
      </c>
      <c r="D91" s="155">
        <v>542.30391869512096</v>
      </c>
      <c r="E91" s="155">
        <v>642.17201717377839</v>
      </c>
      <c r="F91" s="155">
        <v>578.50822670195487</v>
      </c>
      <c r="G91" s="155">
        <v>510.80514644468929</v>
      </c>
      <c r="H91" s="155">
        <v>479.4137935318231</v>
      </c>
      <c r="I91" s="155">
        <v>595.93018333650411</v>
      </c>
      <c r="J91" s="155">
        <v>369.15700249299573</v>
      </c>
      <c r="K91" s="155">
        <v>448.12171894068547</v>
      </c>
      <c r="L91" s="155">
        <v>303.48167683107204</v>
      </c>
      <c r="M91" s="155">
        <v>304.94131752164014</v>
      </c>
      <c r="N91" s="155">
        <v>254.99467500985071</v>
      </c>
      <c r="O91" s="155">
        <v>238.65629942943619</v>
      </c>
      <c r="P91" s="155">
        <v>264.22336383028153</v>
      </c>
      <c r="Q91" s="155">
        <v>211.39335905604202</v>
      </c>
    </row>
    <row r="92" spans="1:17" x14ac:dyDescent="0.25">
      <c r="A92" s="152" t="s">
        <v>193</v>
      </c>
      <c r="B92" s="151">
        <v>328.33421528840745</v>
      </c>
      <c r="C92" s="151">
        <v>303.49507155483218</v>
      </c>
      <c r="D92" s="151">
        <v>312.34189693600064</v>
      </c>
      <c r="E92" s="151">
        <v>383.78752641472312</v>
      </c>
      <c r="F92" s="151">
        <v>377.74275413468121</v>
      </c>
      <c r="G92" s="151">
        <v>333.96481186199736</v>
      </c>
      <c r="H92" s="151">
        <v>309.6344544889219</v>
      </c>
      <c r="I92" s="151">
        <v>378.49302238666888</v>
      </c>
      <c r="J92" s="151">
        <v>218.28205509188072</v>
      </c>
      <c r="K92" s="151">
        <v>285.20639780889468</v>
      </c>
      <c r="L92" s="151">
        <v>207.51899262462578</v>
      </c>
      <c r="M92" s="151">
        <v>202.43968688979109</v>
      </c>
      <c r="N92" s="151">
        <v>228.60543704874942</v>
      </c>
      <c r="O92" s="151">
        <v>213.93870779565225</v>
      </c>
      <c r="P92" s="151">
        <v>183.2529204601895</v>
      </c>
      <c r="Q92" s="151">
        <v>132.01568593504405</v>
      </c>
    </row>
    <row r="93" spans="1:17" x14ac:dyDescent="0.25">
      <c r="A93" s="152" t="s">
        <v>187</v>
      </c>
      <c r="B93" s="151">
        <v>248.71225765483391</v>
      </c>
      <c r="C93" s="151">
        <v>231.94202712140549</v>
      </c>
      <c r="D93" s="151">
        <v>229.96202175912032</v>
      </c>
      <c r="E93" s="151">
        <v>258.38449075905527</v>
      </c>
      <c r="F93" s="151">
        <v>200.76547256727366</v>
      </c>
      <c r="G93" s="151">
        <v>176.8403345826919</v>
      </c>
      <c r="H93" s="151">
        <v>169.77933904290117</v>
      </c>
      <c r="I93" s="151">
        <v>217.4371609498352</v>
      </c>
      <c r="J93" s="151">
        <v>150.87494740111498</v>
      </c>
      <c r="K93" s="151">
        <v>162.91532113179082</v>
      </c>
      <c r="L93" s="151">
        <v>95.962684206446255</v>
      </c>
      <c r="M93" s="151">
        <v>102.50163063184904</v>
      </c>
      <c r="N93" s="151">
        <v>26.389237961101287</v>
      </c>
      <c r="O93" s="151">
        <v>24.717591633783947</v>
      </c>
      <c r="P93" s="151">
        <v>80.970443370092013</v>
      </c>
      <c r="Q93" s="151">
        <v>79.377673120997969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</v>
      </c>
      <c r="C97" s="87">
        <v>0</v>
      </c>
      <c r="D97" s="87">
        <v>0</v>
      </c>
      <c r="E97" s="87">
        <v>0</v>
      </c>
      <c r="F97" s="87">
        <v>4.243733486139214</v>
      </c>
      <c r="G97" s="87">
        <v>3.8122716385893773</v>
      </c>
      <c r="H97" s="87">
        <v>2.3924449020514955</v>
      </c>
      <c r="I97" s="87">
        <v>0</v>
      </c>
      <c r="J97" s="87">
        <v>0</v>
      </c>
      <c r="K97" s="87">
        <v>0</v>
      </c>
      <c r="L97" s="87">
        <v>0</v>
      </c>
      <c r="M97" s="87">
        <v>13.005819263921053</v>
      </c>
      <c r="N97" s="87">
        <v>0</v>
      </c>
      <c r="O97" s="87">
        <v>0</v>
      </c>
      <c r="P97" s="87">
        <v>0</v>
      </c>
      <c r="Q97" s="87">
        <v>9.3279183629462157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13.18169334285199</v>
      </c>
      <c r="G98" s="87">
        <v>11.835727531924945</v>
      </c>
      <c r="H98" s="87">
        <v>9.213433476190712</v>
      </c>
      <c r="I98" s="87">
        <v>217.4371609498352</v>
      </c>
      <c r="J98" s="87">
        <v>150.87494740111498</v>
      </c>
      <c r="K98" s="87">
        <v>162.91532113179082</v>
      </c>
      <c r="L98" s="87">
        <v>3.4727504118364774</v>
      </c>
      <c r="M98" s="87">
        <v>64.34743116543406</v>
      </c>
      <c r="N98" s="87">
        <v>26.389237961101287</v>
      </c>
      <c r="O98" s="87">
        <v>24.717591633783947</v>
      </c>
      <c r="P98" s="87">
        <v>80.970443370092013</v>
      </c>
      <c r="Q98" s="87">
        <v>10.560008749353571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248.71225765483391</v>
      </c>
      <c r="C100" s="87">
        <v>231.94202712140549</v>
      </c>
      <c r="D100" s="87">
        <v>229.96202175912032</v>
      </c>
      <c r="E100" s="87">
        <v>258.38449075905527</v>
      </c>
      <c r="F100" s="87">
        <v>183.34004573828247</v>
      </c>
      <c r="G100" s="87">
        <v>161.19233541217758</v>
      </c>
      <c r="H100" s="87">
        <v>158.17346066465896</v>
      </c>
      <c r="I100" s="87">
        <v>0</v>
      </c>
      <c r="J100" s="87">
        <v>0</v>
      </c>
      <c r="K100" s="87">
        <v>0</v>
      </c>
      <c r="L100" s="87">
        <v>92.489933794609783</v>
      </c>
      <c r="M100" s="87">
        <v>25.148380202493922</v>
      </c>
      <c r="N100" s="87">
        <v>0</v>
      </c>
      <c r="O100" s="87">
        <v>0</v>
      </c>
      <c r="P100" s="87">
        <v>0</v>
      </c>
      <c r="Q100" s="87">
        <v>59.489746008698177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0</v>
      </c>
      <c r="C104" s="151">
        <v>0</v>
      </c>
      <c r="D104" s="151">
        <v>0</v>
      </c>
      <c r="E104" s="151">
        <v>0</v>
      </c>
      <c r="F104" s="151">
        <v>0</v>
      </c>
      <c r="G104" s="151">
        <v>0</v>
      </c>
      <c r="H104" s="151">
        <v>0</v>
      </c>
      <c r="I104" s="151">
        <v>0</v>
      </c>
      <c r="J104" s="151">
        <v>0</v>
      </c>
      <c r="K104" s="151">
        <v>0</v>
      </c>
      <c r="L104" s="151">
        <v>0</v>
      </c>
      <c r="M104" s="151">
        <v>0</v>
      </c>
      <c r="N104" s="151">
        <v>0</v>
      </c>
      <c r="O104" s="151">
        <v>0</v>
      </c>
      <c r="P104" s="151">
        <v>0</v>
      </c>
      <c r="Q104" s="151">
        <v>0</v>
      </c>
    </row>
    <row r="105" spans="1:17" x14ac:dyDescent="0.25">
      <c r="A105" s="243" t="s">
        <v>179</v>
      </c>
      <c r="B105" s="242">
        <v>0</v>
      </c>
      <c r="C105" s="242">
        <v>0</v>
      </c>
      <c r="D105" s="242">
        <v>0</v>
      </c>
      <c r="E105" s="242">
        <v>0</v>
      </c>
      <c r="F105" s="242">
        <v>0</v>
      </c>
      <c r="G105" s="242">
        <v>0</v>
      </c>
      <c r="H105" s="242">
        <v>0</v>
      </c>
      <c r="I105" s="242">
        <v>0</v>
      </c>
      <c r="J105" s="242">
        <v>0</v>
      </c>
      <c r="K105" s="242">
        <v>0</v>
      </c>
      <c r="L105" s="242">
        <v>0</v>
      </c>
      <c r="M105" s="242">
        <v>0</v>
      </c>
      <c r="N105" s="242">
        <v>0</v>
      </c>
      <c r="O105" s="242">
        <v>0</v>
      </c>
      <c r="P105" s="242">
        <v>0</v>
      </c>
      <c r="Q105" s="242">
        <v>0</v>
      </c>
    </row>
    <row r="106" spans="1:17" x14ac:dyDescent="0.25">
      <c r="A106" s="177" t="s">
        <v>98</v>
      </c>
      <c r="B106" s="176">
        <v>0</v>
      </c>
      <c r="C106" s="176">
        <v>0</v>
      </c>
      <c r="D106" s="176">
        <v>0</v>
      </c>
      <c r="E106" s="176">
        <v>0</v>
      </c>
      <c r="F106" s="176">
        <v>0</v>
      </c>
      <c r="G106" s="176">
        <v>0</v>
      </c>
      <c r="H106" s="176">
        <v>0</v>
      </c>
      <c r="I106" s="176">
        <v>0</v>
      </c>
      <c r="J106" s="176">
        <v>0</v>
      </c>
      <c r="K106" s="176">
        <v>0</v>
      </c>
      <c r="L106" s="176">
        <v>0</v>
      </c>
      <c r="M106" s="176">
        <v>0</v>
      </c>
      <c r="N106" s="176">
        <v>0</v>
      </c>
      <c r="O106" s="176">
        <v>0</v>
      </c>
      <c r="P106" s="176">
        <v>0</v>
      </c>
      <c r="Q106" s="176">
        <v>0</v>
      </c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117.1477800702973</v>
      </c>
      <c r="C108" s="96">
        <v>124.88226332783017</v>
      </c>
      <c r="D108" s="96">
        <v>129.87532624153218</v>
      </c>
      <c r="E108" s="96">
        <v>158.94730329490486</v>
      </c>
      <c r="F108" s="96">
        <v>151.30893661988512</v>
      </c>
      <c r="G108" s="96">
        <v>131.75720120376008</v>
      </c>
      <c r="H108" s="96">
        <v>122.17883870987367</v>
      </c>
      <c r="I108" s="96">
        <v>157.38757444059397</v>
      </c>
      <c r="J108" s="96">
        <v>119.98380761120059</v>
      </c>
      <c r="K108" s="96">
        <v>139.43114669834233</v>
      </c>
      <c r="L108" s="96">
        <v>91.312831435474806</v>
      </c>
      <c r="M108" s="96">
        <v>98.627042407205721</v>
      </c>
      <c r="N108" s="96">
        <v>114.01753121589738</v>
      </c>
      <c r="O108" s="96">
        <v>108.13234410205767</v>
      </c>
      <c r="P108" s="96">
        <v>89.2199320952069</v>
      </c>
      <c r="Q108" s="96">
        <v>70.987173530710507</v>
      </c>
    </row>
    <row r="109" spans="1:17" x14ac:dyDescent="0.25">
      <c r="A109" s="132" t="s">
        <v>83</v>
      </c>
      <c r="B109" s="160">
        <v>0</v>
      </c>
      <c r="C109" s="160">
        <v>0</v>
      </c>
      <c r="D109" s="160">
        <v>0</v>
      </c>
      <c r="E109" s="160">
        <v>0</v>
      </c>
      <c r="F109" s="160">
        <v>0</v>
      </c>
      <c r="G109" s="160">
        <v>0</v>
      </c>
      <c r="H109" s="160">
        <v>0</v>
      </c>
      <c r="I109" s="160">
        <v>0</v>
      </c>
      <c r="J109" s="160">
        <v>0</v>
      </c>
      <c r="K109" s="160">
        <v>0</v>
      </c>
      <c r="L109" s="160">
        <v>0</v>
      </c>
      <c r="M109" s="160">
        <v>0</v>
      </c>
      <c r="N109" s="160">
        <v>0</v>
      </c>
      <c r="O109" s="160">
        <v>0</v>
      </c>
      <c r="P109" s="160">
        <v>0</v>
      </c>
      <c r="Q109" s="160">
        <v>0</v>
      </c>
    </row>
    <row r="110" spans="1:17" x14ac:dyDescent="0.25">
      <c r="A110" s="76" t="s">
        <v>82</v>
      </c>
      <c r="B110" s="159">
        <v>0</v>
      </c>
      <c r="C110" s="159">
        <v>0</v>
      </c>
      <c r="D110" s="159">
        <v>0</v>
      </c>
      <c r="E110" s="159">
        <v>0</v>
      </c>
      <c r="F110" s="159">
        <v>0</v>
      </c>
      <c r="G110" s="159">
        <v>0</v>
      </c>
      <c r="H110" s="159">
        <v>0</v>
      </c>
      <c r="I110" s="159">
        <v>0</v>
      </c>
      <c r="J110" s="159">
        <v>0</v>
      </c>
      <c r="K110" s="159">
        <v>0</v>
      </c>
      <c r="L110" s="159">
        <v>0</v>
      </c>
      <c r="M110" s="159">
        <v>0</v>
      </c>
      <c r="N110" s="159">
        <v>0</v>
      </c>
      <c r="O110" s="159">
        <v>0</v>
      </c>
      <c r="P110" s="159">
        <v>0</v>
      </c>
      <c r="Q110" s="159">
        <v>0</v>
      </c>
    </row>
    <row r="111" spans="1:17" x14ac:dyDescent="0.25">
      <c r="A111" s="76" t="s">
        <v>81</v>
      </c>
      <c r="B111" s="159">
        <v>0</v>
      </c>
      <c r="C111" s="159">
        <v>0</v>
      </c>
      <c r="D111" s="159">
        <v>0</v>
      </c>
      <c r="E111" s="159">
        <v>0</v>
      </c>
      <c r="F111" s="159">
        <v>0</v>
      </c>
      <c r="G111" s="159">
        <v>0</v>
      </c>
      <c r="H111" s="159">
        <v>0</v>
      </c>
      <c r="I111" s="159">
        <v>0</v>
      </c>
      <c r="J111" s="159">
        <v>0</v>
      </c>
      <c r="K111" s="159">
        <v>0</v>
      </c>
      <c r="L111" s="159">
        <v>0</v>
      </c>
      <c r="M111" s="159">
        <v>0</v>
      </c>
      <c r="N111" s="159">
        <v>0</v>
      </c>
      <c r="O111" s="159">
        <v>0</v>
      </c>
      <c r="P111" s="159">
        <v>0</v>
      </c>
      <c r="Q111" s="159">
        <v>0</v>
      </c>
    </row>
    <row r="112" spans="1:17" x14ac:dyDescent="0.25">
      <c r="A112" s="76" t="s">
        <v>80</v>
      </c>
      <c r="B112" s="159">
        <v>0</v>
      </c>
      <c r="C112" s="159">
        <v>0</v>
      </c>
      <c r="D112" s="159">
        <v>0</v>
      </c>
      <c r="E112" s="159">
        <v>0</v>
      </c>
      <c r="F112" s="159">
        <v>0</v>
      </c>
      <c r="G112" s="159">
        <v>0</v>
      </c>
      <c r="H112" s="159">
        <v>0</v>
      </c>
      <c r="I112" s="159">
        <v>0</v>
      </c>
      <c r="J112" s="159">
        <v>0</v>
      </c>
      <c r="K112" s="159">
        <v>0</v>
      </c>
      <c r="L112" s="159">
        <v>0</v>
      </c>
      <c r="M112" s="159">
        <v>0</v>
      </c>
      <c r="N112" s="159">
        <v>0</v>
      </c>
      <c r="O112" s="159">
        <v>0</v>
      </c>
      <c r="P112" s="159">
        <v>0</v>
      </c>
      <c r="Q112" s="159">
        <v>0</v>
      </c>
    </row>
    <row r="113" spans="1:17" x14ac:dyDescent="0.25">
      <c r="A113" s="129" t="s">
        <v>79</v>
      </c>
      <c r="B113" s="158">
        <v>2.4794724889472408</v>
      </c>
      <c r="C113" s="158">
        <v>2.6522866487695187</v>
      </c>
      <c r="D113" s="158">
        <v>2.6945194127594707</v>
      </c>
      <c r="E113" s="158">
        <v>3.1132508764264175</v>
      </c>
      <c r="F113" s="158">
        <v>5.5062907898036828</v>
      </c>
      <c r="G113" s="158">
        <v>4.8599271469951209</v>
      </c>
      <c r="H113" s="158">
        <v>4.1366467119032047</v>
      </c>
      <c r="I113" s="158">
        <v>4.9611484502459957</v>
      </c>
      <c r="J113" s="158">
        <v>3.9384070127195816</v>
      </c>
      <c r="K113" s="158">
        <v>2.4176328688776554</v>
      </c>
      <c r="L113" s="158">
        <v>1.9102917767961798</v>
      </c>
      <c r="M113" s="158">
        <v>3.572318012996992</v>
      </c>
      <c r="N113" s="158">
        <v>3.7801930883555892</v>
      </c>
      <c r="O113" s="158">
        <v>3.6539699478099168</v>
      </c>
      <c r="P113" s="158">
        <v>3.122606222349166</v>
      </c>
      <c r="Q113" s="158">
        <v>3.0150052319179412</v>
      </c>
    </row>
    <row r="114" spans="1:17" x14ac:dyDescent="0.25">
      <c r="A114" s="92" t="s">
        <v>125</v>
      </c>
      <c r="B114" s="91">
        <v>0</v>
      </c>
      <c r="C114" s="91">
        <v>0</v>
      </c>
      <c r="D114" s="91">
        <v>0</v>
      </c>
      <c r="E114" s="91">
        <v>0</v>
      </c>
      <c r="F114" s="91">
        <v>2.5783010902019141</v>
      </c>
      <c r="G114" s="91">
        <v>2.2756436119579049</v>
      </c>
      <c r="H114" s="91">
        <v>1.6816805818969838</v>
      </c>
      <c r="I114" s="91">
        <v>2.3230401274137651</v>
      </c>
      <c r="J114" s="91">
        <v>1.6760824476944487</v>
      </c>
      <c r="K114" s="91">
        <v>0</v>
      </c>
      <c r="L114" s="91">
        <v>0</v>
      </c>
      <c r="M114" s="91">
        <v>1.6727252117729992</v>
      </c>
      <c r="N114" s="91">
        <v>1.7757306647438287</v>
      </c>
      <c r="O114" s="91">
        <v>1.7167801837256642</v>
      </c>
      <c r="P114" s="91">
        <v>1.467244213980992</v>
      </c>
      <c r="Q114" s="91">
        <v>1.4171695185689446</v>
      </c>
    </row>
    <row r="115" spans="1:17" x14ac:dyDescent="0.25">
      <c r="A115" s="92" t="s">
        <v>26</v>
      </c>
      <c r="B115" s="91">
        <v>2.4794724889472408</v>
      </c>
      <c r="C115" s="91">
        <v>2.6522866487695187</v>
      </c>
      <c r="D115" s="91">
        <v>2.6945194127594707</v>
      </c>
      <c r="E115" s="91">
        <v>3.1132508764264175</v>
      </c>
      <c r="F115" s="91">
        <v>2.9279896996017687</v>
      </c>
      <c r="G115" s="91">
        <v>2.5842835350372155</v>
      </c>
      <c r="H115" s="91">
        <v>2.4549661300062207</v>
      </c>
      <c r="I115" s="91">
        <v>2.6381083228322306</v>
      </c>
      <c r="J115" s="91">
        <v>2.2623245650251329</v>
      </c>
      <c r="K115" s="91">
        <v>2.4176328688776554</v>
      </c>
      <c r="L115" s="91">
        <v>1.9102917767961798</v>
      </c>
      <c r="M115" s="91">
        <v>1.8995928012239929</v>
      </c>
      <c r="N115" s="91">
        <v>2.0044624236117605</v>
      </c>
      <c r="O115" s="91">
        <v>1.9371897640842528</v>
      </c>
      <c r="P115" s="91">
        <v>1.6553620083681742</v>
      </c>
      <c r="Q115" s="91">
        <v>1.5978357133489964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</v>
      </c>
      <c r="C117" s="157">
        <v>0</v>
      </c>
      <c r="D117" s="157">
        <v>0</v>
      </c>
      <c r="E117" s="157">
        <v>0</v>
      </c>
      <c r="F117" s="157">
        <v>0</v>
      </c>
      <c r="G117" s="157">
        <v>0</v>
      </c>
      <c r="H117" s="157">
        <v>0</v>
      </c>
      <c r="I117" s="157">
        <v>0</v>
      </c>
      <c r="J117" s="157">
        <v>0</v>
      </c>
      <c r="K117" s="157">
        <v>0</v>
      </c>
      <c r="L117" s="157">
        <v>0</v>
      </c>
      <c r="M117" s="157">
        <v>0</v>
      </c>
      <c r="N117" s="157">
        <v>0</v>
      </c>
      <c r="O117" s="157">
        <v>0</v>
      </c>
      <c r="P117" s="157">
        <v>0</v>
      </c>
      <c r="Q117" s="157">
        <v>0</v>
      </c>
    </row>
    <row r="118" spans="1:17" x14ac:dyDescent="0.25">
      <c r="A118" s="156" t="s">
        <v>183</v>
      </c>
      <c r="B118" s="204">
        <v>24.894756989269119</v>
      </c>
      <c r="C118" s="204">
        <v>26.629870620195906</v>
      </c>
      <c r="D118" s="204">
        <v>27.053902103183404</v>
      </c>
      <c r="E118" s="204">
        <v>31.258110086219201</v>
      </c>
      <c r="F118" s="204">
        <v>29.560473669116888</v>
      </c>
      <c r="G118" s="204">
        <v>26.093541139380399</v>
      </c>
      <c r="H118" s="204">
        <v>24.73824361607311</v>
      </c>
      <c r="I118" s="204">
        <v>35.621150724066894</v>
      </c>
      <c r="J118" s="204">
        <v>30.039094012717896</v>
      </c>
      <c r="K118" s="204">
        <v>32.578937202476261</v>
      </c>
      <c r="L118" s="204">
        <v>19.179986781031772</v>
      </c>
      <c r="M118" s="204">
        <v>20.794419992530063</v>
      </c>
      <c r="N118" s="204">
        <v>27.768214072911</v>
      </c>
      <c r="O118" s="204">
        <v>26.845203014932025</v>
      </c>
      <c r="P118" s="204">
        <v>22.729919062250069</v>
      </c>
      <c r="Q118" s="204">
        <v>16.601664010561723</v>
      </c>
    </row>
    <row r="119" spans="1:17" x14ac:dyDescent="0.25">
      <c r="A119" s="152" t="s">
        <v>192</v>
      </c>
      <c r="B119" s="151">
        <v>24.894756989269119</v>
      </c>
      <c r="C119" s="151">
        <v>26.629870620195906</v>
      </c>
      <c r="D119" s="151">
        <v>27.053902103183404</v>
      </c>
      <c r="E119" s="151">
        <v>31.258110086219201</v>
      </c>
      <c r="F119" s="151">
        <v>29.560473669116888</v>
      </c>
      <c r="G119" s="151">
        <v>26.093541139380399</v>
      </c>
      <c r="H119" s="151">
        <v>24.73824361607311</v>
      </c>
      <c r="I119" s="151">
        <v>35.621150724066894</v>
      </c>
      <c r="J119" s="151">
        <v>30.039094012717896</v>
      </c>
      <c r="K119" s="151">
        <v>32.578937202476261</v>
      </c>
      <c r="L119" s="151">
        <v>19.179986781031772</v>
      </c>
      <c r="M119" s="151">
        <v>20.794419992530063</v>
      </c>
      <c r="N119" s="151">
        <v>27.768214072911</v>
      </c>
      <c r="O119" s="151">
        <v>26.845203014932025</v>
      </c>
      <c r="P119" s="151">
        <v>22.729919062250069</v>
      </c>
      <c r="Q119" s="151">
        <v>16.601664010561723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0</v>
      </c>
      <c r="C123" s="87">
        <v>0</v>
      </c>
      <c r="D123" s="87">
        <v>0</v>
      </c>
      <c r="E123" s="87">
        <v>0</v>
      </c>
      <c r="F123" s="87">
        <v>0.66875063768539234</v>
      </c>
      <c r="G123" s="87">
        <v>0.60286599637438854</v>
      </c>
      <c r="H123" s="87">
        <v>0.36860181877398923</v>
      </c>
      <c r="I123" s="87">
        <v>5.122671437747562E-2</v>
      </c>
      <c r="J123" s="87">
        <v>6.6518246594690578E-2</v>
      </c>
      <c r="K123" s="87">
        <v>0</v>
      </c>
      <c r="L123" s="87">
        <v>0</v>
      </c>
      <c r="M123" s="87">
        <v>7.0883014688585808</v>
      </c>
      <c r="N123" s="87">
        <v>8.1443524766453113E-2</v>
      </c>
      <c r="O123" s="87">
        <v>4.3527345998709971E-2</v>
      </c>
      <c r="P123" s="87">
        <v>0.12143346622010608</v>
      </c>
      <c r="Q123" s="87">
        <v>2.2502793140911947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33.14461187069962</v>
      </c>
      <c r="J124" s="87">
        <v>26.557352179014199</v>
      </c>
      <c r="K124" s="87">
        <v>30.178991404789084</v>
      </c>
      <c r="L124" s="87">
        <v>0</v>
      </c>
      <c r="M124" s="87">
        <v>0</v>
      </c>
      <c r="N124" s="87">
        <v>27.267758176078644</v>
      </c>
      <c r="O124" s="87">
        <v>26.39008242867882</v>
      </c>
      <c r="P124" s="87">
        <v>21.717869068614153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24.894756989269119</v>
      </c>
      <c r="C126" s="87">
        <v>26.629870620195906</v>
      </c>
      <c r="D126" s="87">
        <v>27.053902103183404</v>
      </c>
      <c r="E126" s="87">
        <v>31.258110086219201</v>
      </c>
      <c r="F126" s="87">
        <v>28.891723031431496</v>
      </c>
      <c r="G126" s="87">
        <v>25.490675143006012</v>
      </c>
      <c r="H126" s="87">
        <v>24.369641797299121</v>
      </c>
      <c r="I126" s="87">
        <v>2.4253121389897978</v>
      </c>
      <c r="J126" s="87">
        <v>3.4152235871090086</v>
      </c>
      <c r="K126" s="87">
        <v>2.3999457976871756</v>
      </c>
      <c r="L126" s="87">
        <v>19.179986781031772</v>
      </c>
      <c r="M126" s="87">
        <v>13.706118523671483</v>
      </c>
      <c r="N126" s="87">
        <v>0.41901237206590386</v>
      </c>
      <c r="O126" s="87">
        <v>0.41159324025449245</v>
      </c>
      <c r="P126" s="87">
        <v>0.8906165274158081</v>
      </c>
      <c r="Q126" s="87">
        <v>14.351384696470529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</v>
      </c>
      <c r="C130" s="151">
        <v>0</v>
      </c>
      <c r="D130" s="151">
        <v>0</v>
      </c>
      <c r="E130" s="151">
        <v>0</v>
      </c>
      <c r="F130" s="151">
        <v>0</v>
      </c>
      <c r="G130" s="151">
        <v>0</v>
      </c>
      <c r="H130" s="151">
        <v>0</v>
      </c>
      <c r="I130" s="151">
        <v>0</v>
      </c>
      <c r="J130" s="151">
        <v>0</v>
      </c>
      <c r="K130" s="151">
        <v>0</v>
      </c>
      <c r="L130" s="151">
        <v>0</v>
      </c>
      <c r="M130" s="151">
        <v>0</v>
      </c>
      <c r="N130" s="151">
        <v>0</v>
      </c>
      <c r="O130" s="151">
        <v>0</v>
      </c>
      <c r="P130" s="151">
        <v>0</v>
      </c>
      <c r="Q130" s="151">
        <v>0</v>
      </c>
    </row>
    <row r="131" spans="1:17" x14ac:dyDescent="0.25">
      <c r="A131" s="156" t="s">
        <v>181</v>
      </c>
      <c r="B131" s="204">
        <v>51.735669911836055</v>
      </c>
      <c r="C131" s="204">
        <v>55.129533753008857</v>
      </c>
      <c r="D131" s="204">
        <v>58.063653007816853</v>
      </c>
      <c r="E131" s="204">
        <v>73.176169836042277</v>
      </c>
      <c r="F131" s="204">
        <v>68.124708341254589</v>
      </c>
      <c r="G131" s="204">
        <v>58.898369587829443</v>
      </c>
      <c r="H131" s="204">
        <v>54.259680262488871</v>
      </c>
      <c r="I131" s="204">
        <v>66.637729032186641</v>
      </c>
      <c r="J131" s="204">
        <v>47.225367471428413</v>
      </c>
      <c r="K131" s="204">
        <v>58.890957747681924</v>
      </c>
      <c r="L131" s="204">
        <v>40.57524891248859</v>
      </c>
      <c r="M131" s="204">
        <v>44.01345339674468</v>
      </c>
      <c r="N131" s="204">
        <v>46.333525162599713</v>
      </c>
      <c r="O131" s="204">
        <v>43.133161103068801</v>
      </c>
      <c r="P131" s="204">
        <v>34.718956805565661</v>
      </c>
      <c r="Q131" s="204">
        <v>28.941071920188676</v>
      </c>
    </row>
    <row r="132" spans="1:17" x14ac:dyDescent="0.25">
      <c r="A132" s="152" t="s">
        <v>190</v>
      </c>
      <c r="B132" s="151">
        <v>51.735669911836055</v>
      </c>
      <c r="C132" s="151">
        <v>55.129533753008857</v>
      </c>
      <c r="D132" s="151">
        <v>58.063653007816853</v>
      </c>
      <c r="E132" s="151">
        <v>73.176169836042277</v>
      </c>
      <c r="F132" s="151">
        <v>68.124708341254589</v>
      </c>
      <c r="G132" s="151">
        <v>58.898369587829443</v>
      </c>
      <c r="H132" s="151">
        <v>54.259680262488871</v>
      </c>
      <c r="I132" s="151">
        <v>66.637729032186641</v>
      </c>
      <c r="J132" s="151">
        <v>47.225367471428413</v>
      </c>
      <c r="K132" s="151">
        <v>58.890957747681924</v>
      </c>
      <c r="L132" s="151">
        <v>40.57524891248859</v>
      </c>
      <c r="M132" s="151">
        <v>44.01345339674468</v>
      </c>
      <c r="N132" s="151">
        <v>46.333525162599713</v>
      </c>
      <c r="O132" s="151">
        <v>43.133161103068801</v>
      </c>
      <c r="P132" s="151">
        <v>34.718956805565661</v>
      </c>
      <c r="Q132" s="151">
        <v>28.941071920188676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0.18652644183791972</v>
      </c>
      <c r="J133" s="83">
        <v>6.5829023699019051E-2</v>
      </c>
      <c r="K133" s="83">
        <v>5.1331501411679484E-2</v>
      </c>
      <c r="L133" s="83">
        <v>0</v>
      </c>
      <c r="M133" s="83">
        <v>0</v>
      </c>
      <c r="N133" s="83">
        <v>0.1391044812366462</v>
      </c>
      <c r="O133" s="83">
        <v>7.4725057680421925E-2</v>
      </c>
      <c r="P133" s="83">
        <v>5.9100105811502523E-3</v>
      </c>
      <c r="Q133" s="83">
        <v>0</v>
      </c>
    </row>
    <row r="134" spans="1:17" x14ac:dyDescent="0.25">
      <c r="A134" s="154" t="s">
        <v>30</v>
      </c>
      <c r="B134" s="208">
        <v>0.53393776236997881</v>
      </c>
      <c r="C134" s="208">
        <v>3.0542025307793077</v>
      </c>
      <c r="D134" s="208">
        <v>2.5662540458373937</v>
      </c>
      <c r="E134" s="208">
        <v>1.5425993026636855</v>
      </c>
      <c r="F134" s="208">
        <v>0.66916754825994085</v>
      </c>
      <c r="G134" s="208">
        <v>0.98839599379761645</v>
      </c>
      <c r="H134" s="208">
        <v>1.1631679597698461</v>
      </c>
      <c r="I134" s="208">
        <v>1.0924627368389708</v>
      </c>
      <c r="J134" s="208">
        <v>0.84148966873604025</v>
      </c>
      <c r="K134" s="208">
        <v>0.78285175528484607</v>
      </c>
      <c r="L134" s="208">
        <v>0</v>
      </c>
      <c r="M134" s="208">
        <v>1.2630753519793725</v>
      </c>
      <c r="N134" s="208">
        <v>0.87391512644526903</v>
      </c>
      <c r="O134" s="208">
        <v>0.26342990276461276</v>
      </c>
      <c r="P134" s="208">
        <v>8.8932825003357377E-2</v>
      </c>
      <c r="Q134" s="208">
        <v>0.24901448236613294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0.4338775563168642</v>
      </c>
      <c r="G135" s="208">
        <v>0.33534339602403529</v>
      </c>
      <c r="H135" s="208">
        <v>6.3638093915196824E-17</v>
      </c>
      <c r="I135" s="208">
        <v>0.15969981047809509</v>
      </c>
      <c r="J135" s="208">
        <v>0</v>
      </c>
      <c r="K135" s="208">
        <v>0</v>
      </c>
      <c r="L135" s="208">
        <v>0</v>
      </c>
      <c r="M135" s="208">
        <v>16.932247105817058</v>
      </c>
      <c r="N135" s="208">
        <v>7.6689906865337178</v>
      </c>
      <c r="O135" s="208">
        <v>3.676659220306314</v>
      </c>
      <c r="P135" s="208">
        <v>4.2660744376423914</v>
      </c>
      <c r="Q135" s="208">
        <v>4.0406322691585226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7.1034460931011845</v>
      </c>
      <c r="J136" s="208">
        <v>2.281945139981139</v>
      </c>
      <c r="K136" s="208">
        <v>2.1960396409518341</v>
      </c>
      <c r="L136" s="208">
        <v>0</v>
      </c>
      <c r="M136" s="208">
        <v>0</v>
      </c>
      <c r="N136" s="208">
        <v>2.3982717421283333</v>
      </c>
      <c r="O136" s="208">
        <v>3.4809816793361148</v>
      </c>
      <c r="P136" s="208">
        <v>0.12658108473427235</v>
      </c>
      <c r="Q136" s="208">
        <v>0</v>
      </c>
    </row>
    <row r="137" spans="1:17" x14ac:dyDescent="0.25">
      <c r="A137" s="154" t="s">
        <v>26</v>
      </c>
      <c r="B137" s="208">
        <v>51.201732149466075</v>
      </c>
      <c r="C137" s="208">
        <v>52.075331222229551</v>
      </c>
      <c r="D137" s="208">
        <v>55.497398961979457</v>
      </c>
      <c r="E137" s="208">
        <v>71.633570533378588</v>
      </c>
      <c r="F137" s="208">
        <v>67.021663236677782</v>
      </c>
      <c r="G137" s="208">
        <v>57.574630198007789</v>
      </c>
      <c r="H137" s="208">
        <v>53.096512302719027</v>
      </c>
      <c r="I137" s="208">
        <v>58.095593949930468</v>
      </c>
      <c r="J137" s="208">
        <v>44.036103639012218</v>
      </c>
      <c r="K137" s="208">
        <v>55.860734850033566</v>
      </c>
      <c r="L137" s="208">
        <v>40.57524891248859</v>
      </c>
      <c r="M137" s="208">
        <v>25.818130938948251</v>
      </c>
      <c r="N137" s="208">
        <v>35.253243126255747</v>
      </c>
      <c r="O137" s="208">
        <v>35.637365242981339</v>
      </c>
      <c r="P137" s="208">
        <v>30.231458447604492</v>
      </c>
      <c r="Q137" s="208">
        <v>24.651425168664023</v>
      </c>
    </row>
    <row r="138" spans="1:17" x14ac:dyDescent="0.25">
      <c r="A138" s="152" t="s">
        <v>189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6" t="s">
        <v>180</v>
      </c>
      <c r="B139" s="155">
        <v>38.037880680244882</v>
      </c>
      <c r="C139" s="155">
        <v>40.470572305855889</v>
      </c>
      <c r="D139" s="155">
        <v>42.063251717772452</v>
      </c>
      <c r="E139" s="155">
        <v>51.399772496216976</v>
      </c>
      <c r="F139" s="155">
        <v>48.117463819709968</v>
      </c>
      <c r="G139" s="155">
        <v>41.905363329555129</v>
      </c>
      <c r="H139" s="155">
        <v>39.044268119408471</v>
      </c>
      <c r="I139" s="155">
        <v>50.167546234094459</v>
      </c>
      <c r="J139" s="155">
        <v>38.780939114334686</v>
      </c>
      <c r="K139" s="155">
        <v>45.543618879306507</v>
      </c>
      <c r="L139" s="155">
        <v>29.647303965158258</v>
      </c>
      <c r="M139" s="155">
        <v>30.24685100493398</v>
      </c>
      <c r="N139" s="155">
        <v>36.135598892031098</v>
      </c>
      <c r="O139" s="155">
        <v>34.500010036246934</v>
      </c>
      <c r="P139" s="155">
        <v>28.648450005042012</v>
      </c>
      <c r="Q139" s="155">
        <v>22.429432368042171</v>
      </c>
    </row>
    <row r="140" spans="1:17" x14ac:dyDescent="0.25">
      <c r="A140" s="152" t="s">
        <v>193</v>
      </c>
      <c r="B140" s="151">
        <v>23.160274568930074</v>
      </c>
      <c r="C140" s="151">
        <v>24.556027486104231</v>
      </c>
      <c r="D140" s="151">
        <v>25.89529717864076</v>
      </c>
      <c r="E140" s="151">
        <v>32.719298939180696</v>
      </c>
      <c r="F140" s="151">
        <v>30.451531836417857</v>
      </c>
      <c r="G140" s="151">
        <v>26.31133976513841</v>
      </c>
      <c r="H140" s="151">
        <v>24.26019753923249</v>
      </c>
      <c r="I140" s="151">
        <v>28.879632078801361</v>
      </c>
      <c r="J140" s="151">
        <v>20.828974013626436</v>
      </c>
      <c r="K140" s="151">
        <v>26.073792544683901</v>
      </c>
      <c r="L140" s="151">
        <v>18.184959156112054</v>
      </c>
      <c r="M140" s="151">
        <v>17.819688526687393</v>
      </c>
      <c r="N140" s="151">
        <v>19.540757192250052</v>
      </c>
      <c r="O140" s="151">
        <v>18.456778258302794</v>
      </c>
      <c r="P140" s="151">
        <v>15.064594460840908</v>
      </c>
      <c r="Q140" s="151">
        <v>12.507944962160099</v>
      </c>
    </row>
    <row r="141" spans="1:17" x14ac:dyDescent="0.25">
      <c r="A141" s="152" t="s">
        <v>187</v>
      </c>
      <c r="B141" s="151">
        <v>14.877606111314812</v>
      </c>
      <c r="C141" s="151">
        <v>15.914544819751656</v>
      </c>
      <c r="D141" s="151">
        <v>16.167954539131692</v>
      </c>
      <c r="E141" s="151">
        <v>18.680473557036279</v>
      </c>
      <c r="F141" s="151">
        <v>17.665931983292108</v>
      </c>
      <c r="G141" s="151">
        <v>15.594023564416716</v>
      </c>
      <c r="H141" s="151">
        <v>14.784070580175982</v>
      </c>
      <c r="I141" s="151">
        <v>21.287914155293095</v>
      </c>
      <c r="J141" s="151">
        <v>17.951965100708247</v>
      </c>
      <c r="K141" s="151">
        <v>19.469826334622603</v>
      </c>
      <c r="L141" s="151">
        <v>11.462344809046204</v>
      </c>
      <c r="M141" s="151">
        <v>12.427162478246586</v>
      </c>
      <c r="N141" s="151">
        <v>16.594841699781043</v>
      </c>
      <c r="O141" s="151">
        <v>16.04323177794414</v>
      </c>
      <c r="P141" s="151">
        <v>13.583855544201104</v>
      </c>
      <c r="Q141" s="151">
        <v>9.9214874058820719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0</v>
      </c>
      <c r="C145" s="87">
        <v>0</v>
      </c>
      <c r="D145" s="87">
        <v>0</v>
      </c>
      <c r="E145" s="87">
        <v>0</v>
      </c>
      <c r="F145" s="87">
        <v>0.39965879475997945</v>
      </c>
      <c r="G145" s="87">
        <v>0.360284811610319</v>
      </c>
      <c r="H145" s="87">
        <v>0.22028384024786812</v>
      </c>
      <c r="I145" s="87">
        <v>3.0614112008139946E-2</v>
      </c>
      <c r="J145" s="87">
        <v>3.9752638375931737E-2</v>
      </c>
      <c r="K145" s="87">
        <v>0</v>
      </c>
      <c r="L145" s="87">
        <v>0</v>
      </c>
      <c r="M145" s="87">
        <v>4.236111133657154</v>
      </c>
      <c r="N145" s="87">
        <v>4.8672283979903815E-2</v>
      </c>
      <c r="O145" s="87">
        <v>2.6012815032452903E-2</v>
      </c>
      <c r="P145" s="87">
        <v>7.2571075103610869E-2</v>
      </c>
      <c r="Q145" s="87">
        <v>1.3448120537958845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19.807884862552957</v>
      </c>
      <c r="J146" s="87">
        <v>15.871206344739711</v>
      </c>
      <c r="K146" s="87">
        <v>18.035570588246536</v>
      </c>
      <c r="L146" s="87">
        <v>0</v>
      </c>
      <c r="M146" s="87">
        <v>0</v>
      </c>
      <c r="N146" s="87">
        <v>16.295759217780272</v>
      </c>
      <c r="O146" s="87">
        <v>15.771242586872923</v>
      </c>
      <c r="P146" s="87">
        <v>12.979034168488779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14.877606111314812</v>
      </c>
      <c r="C148" s="87">
        <v>15.914544819751656</v>
      </c>
      <c r="D148" s="87">
        <v>16.167954539131692</v>
      </c>
      <c r="E148" s="87">
        <v>18.680473557036279</v>
      </c>
      <c r="F148" s="87">
        <v>17.266273188532129</v>
      </c>
      <c r="G148" s="87">
        <v>15.233738752806397</v>
      </c>
      <c r="H148" s="87">
        <v>14.563786739928114</v>
      </c>
      <c r="I148" s="87">
        <v>1.4494151807319957</v>
      </c>
      <c r="J148" s="87">
        <v>2.041006117592604</v>
      </c>
      <c r="K148" s="87">
        <v>1.4342557463760677</v>
      </c>
      <c r="L148" s="87">
        <v>11.462344809046204</v>
      </c>
      <c r="M148" s="87">
        <v>8.1910513445894324</v>
      </c>
      <c r="N148" s="87">
        <v>0.2504101980208655</v>
      </c>
      <c r="O148" s="87">
        <v>0.24597637603876374</v>
      </c>
      <c r="P148" s="87">
        <v>0.53225030060871514</v>
      </c>
      <c r="Q148" s="87">
        <v>8.5766753520861876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</v>
      </c>
      <c r="C152" s="151">
        <v>0</v>
      </c>
      <c r="D152" s="151">
        <v>0</v>
      </c>
      <c r="E152" s="151">
        <v>0</v>
      </c>
      <c r="F152" s="151">
        <v>0</v>
      </c>
      <c r="G152" s="151">
        <v>0</v>
      </c>
      <c r="H152" s="151">
        <v>0</v>
      </c>
      <c r="I152" s="151">
        <v>0</v>
      </c>
      <c r="J152" s="151">
        <v>0</v>
      </c>
      <c r="K152" s="151">
        <v>0</v>
      </c>
      <c r="L152" s="151">
        <v>0</v>
      </c>
      <c r="M152" s="151">
        <v>0</v>
      </c>
      <c r="N152" s="151">
        <v>0</v>
      </c>
      <c r="O152" s="151">
        <v>0</v>
      </c>
      <c r="P152" s="151">
        <v>0</v>
      </c>
      <c r="Q152" s="151">
        <v>0</v>
      </c>
    </row>
    <row r="153" spans="1:17" x14ac:dyDescent="0.25">
      <c r="A153" s="243" t="s">
        <v>179</v>
      </c>
      <c r="B153" s="242">
        <v>0</v>
      </c>
      <c r="C153" s="242">
        <v>0</v>
      </c>
      <c r="D153" s="242">
        <v>0</v>
      </c>
      <c r="E153" s="242">
        <v>0</v>
      </c>
      <c r="F153" s="242">
        <v>0</v>
      </c>
      <c r="G153" s="242">
        <v>0</v>
      </c>
      <c r="H153" s="242">
        <v>0</v>
      </c>
      <c r="I153" s="242">
        <v>0</v>
      </c>
      <c r="J153" s="242">
        <v>0</v>
      </c>
      <c r="K153" s="242">
        <v>0</v>
      </c>
      <c r="L153" s="242">
        <v>0</v>
      </c>
      <c r="M153" s="242">
        <v>0</v>
      </c>
      <c r="N153" s="242">
        <v>0</v>
      </c>
      <c r="O153" s="242">
        <v>0</v>
      </c>
      <c r="P153" s="242">
        <v>0</v>
      </c>
      <c r="Q153" s="242">
        <v>0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98" t="s">
        <v>134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SUM(B$158:B$164,B$166:B$167,B$169:B$172,B173)</f>
        <v>1</v>
      </c>
      <c r="C157" s="77">
        <f t="shared" si="0"/>
        <v>1</v>
      </c>
      <c r="D157" s="77">
        <f t="shared" si="0"/>
        <v>0.99999999999999989</v>
      </c>
      <c r="E157" s="77">
        <f t="shared" si="0"/>
        <v>1</v>
      </c>
      <c r="F157" s="77">
        <f t="shared" si="0"/>
        <v>1.0000000000000002</v>
      </c>
      <c r="G157" s="77">
        <f t="shared" si="0"/>
        <v>1</v>
      </c>
      <c r="H157" s="77">
        <f t="shared" si="0"/>
        <v>1</v>
      </c>
      <c r="I157" s="77">
        <f t="shared" si="0"/>
        <v>1</v>
      </c>
      <c r="J157" s="77">
        <f t="shared" si="0"/>
        <v>1</v>
      </c>
      <c r="K157" s="77">
        <f t="shared" si="0"/>
        <v>1</v>
      </c>
      <c r="L157" s="77">
        <f t="shared" si="0"/>
        <v>1.0000000000000002</v>
      </c>
      <c r="M157" s="77">
        <f t="shared" si="0"/>
        <v>1</v>
      </c>
      <c r="N157" s="77">
        <f t="shared" si="0"/>
        <v>1</v>
      </c>
      <c r="O157" s="77">
        <f t="shared" si="0"/>
        <v>1</v>
      </c>
      <c r="P157" s="77">
        <f t="shared" si="0"/>
        <v>1</v>
      </c>
      <c r="Q157" s="77">
        <f t="shared" si="0"/>
        <v>0.99999999999999978</v>
      </c>
    </row>
    <row r="158" spans="1:17" x14ac:dyDescent="0.25">
      <c r="A158" s="132" t="s">
        <v>83</v>
      </c>
      <c r="B158" s="240">
        <f t="shared" ref="B158:Q158" si="1">IF(B$6=0,0,B$6/B$5)</f>
        <v>0</v>
      </c>
      <c r="C158" s="240">
        <f t="shared" si="1"/>
        <v>0</v>
      </c>
      <c r="D158" s="240">
        <f t="shared" si="1"/>
        <v>0</v>
      </c>
      <c r="E158" s="240">
        <f t="shared" si="1"/>
        <v>0</v>
      </c>
      <c r="F158" s="240">
        <f t="shared" si="1"/>
        <v>0</v>
      </c>
      <c r="G158" s="240">
        <f t="shared" si="1"/>
        <v>0</v>
      </c>
      <c r="H158" s="240">
        <f t="shared" si="1"/>
        <v>0</v>
      </c>
      <c r="I158" s="240">
        <f t="shared" si="1"/>
        <v>0</v>
      </c>
      <c r="J158" s="240">
        <f t="shared" si="1"/>
        <v>0</v>
      </c>
      <c r="K158" s="240">
        <f t="shared" si="1"/>
        <v>0</v>
      </c>
      <c r="L158" s="240">
        <f t="shared" si="1"/>
        <v>0</v>
      </c>
      <c r="M158" s="240">
        <f t="shared" si="1"/>
        <v>0</v>
      </c>
      <c r="N158" s="240">
        <f t="shared" si="1"/>
        <v>0</v>
      </c>
      <c r="O158" s="240">
        <f t="shared" si="1"/>
        <v>0</v>
      </c>
      <c r="P158" s="240">
        <f t="shared" si="1"/>
        <v>0</v>
      </c>
      <c r="Q158" s="240">
        <f t="shared" si="1"/>
        <v>0</v>
      </c>
    </row>
    <row r="159" spans="1:17" x14ac:dyDescent="0.25">
      <c r="A159" s="76" t="s">
        <v>82</v>
      </c>
      <c r="B159" s="239">
        <f t="shared" ref="B159:Q159" si="2">IF(B$7=0,0,B$7/B$5)</f>
        <v>0</v>
      </c>
      <c r="C159" s="239">
        <f t="shared" si="2"/>
        <v>0</v>
      </c>
      <c r="D159" s="239">
        <f t="shared" si="2"/>
        <v>0</v>
      </c>
      <c r="E159" s="239">
        <f t="shared" si="2"/>
        <v>0</v>
      </c>
      <c r="F159" s="239">
        <f t="shared" si="2"/>
        <v>0</v>
      </c>
      <c r="G159" s="239">
        <f t="shared" si="2"/>
        <v>0</v>
      </c>
      <c r="H159" s="239">
        <f t="shared" si="2"/>
        <v>0</v>
      </c>
      <c r="I159" s="239">
        <f t="shared" si="2"/>
        <v>0</v>
      </c>
      <c r="J159" s="239">
        <f t="shared" si="2"/>
        <v>0</v>
      </c>
      <c r="K159" s="239">
        <f t="shared" si="2"/>
        <v>0</v>
      </c>
      <c r="L159" s="239">
        <f t="shared" si="2"/>
        <v>0</v>
      </c>
      <c r="M159" s="239">
        <f t="shared" si="2"/>
        <v>0</v>
      </c>
      <c r="N159" s="239">
        <f t="shared" si="2"/>
        <v>0</v>
      </c>
      <c r="O159" s="239">
        <f t="shared" si="2"/>
        <v>0</v>
      </c>
      <c r="P159" s="239">
        <f t="shared" si="2"/>
        <v>0</v>
      </c>
      <c r="Q159" s="239">
        <f t="shared" si="2"/>
        <v>0</v>
      </c>
    </row>
    <row r="160" spans="1:17" x14ac:dyDescent="0.25">
      <c r="A160" s="76" t="s">
        <v>81</v>
      </c>
      <c r="B160" s="239">
        <f t="shared" ref="B160:Q160" si="3">IF(B$8=0,0,B$8/B$5)</f>
        <v>0</v>
      </c>
      <c r="C160" s="239">
        <f t="shared" si="3"/>
        <v>0</v>
      </c>
      <c r="D160" s="239">
        <f t="shared" si="3"/>
        <v>0</v>
      </c>
      <c r="E160" s="239">
        <f t="shared" si="3"/>
        <v>0</v>
      </c>
      <c r="F160" s="239">
        <f t="shared" si="3"/>
        <v>0</v>
      </c>
      <c r="G160" s="239">
        <f t="shared" si="3"/>
        <v>0</v>
      </c>
      <c r="H160" s="239">
        <f t="shared" si="3"/>
        <v>0</v>
      </c>
      <c r="I160" s="239">
        <f t="shared" si="3"/>
        <v>0</v>
      </c>
      <c r="J160" s="239">
        <f t="shared" si="3"/>
        <v>0</v>
      </c>
      <c r="K160" s="239">
        <f t="shared" si="3"/>
        <v>0</v>
      </c>
      <c r="L160" s="239">
        <f t="shared" si="3"/>
        <v>0</v>
      </c>
      <c r="M160" s="239">
        <f t="shared" si="3"/>
        <v>0</v>
      </c>
      <c r="N160" s="239">
        <f t="shared" si="3"/>
        <v>0</v>
      </c>
      <c r="O160" s="239">
        <f t="shared" si="3"/>
        <v>0</v>
      </c>
      <c r="P160" s="239">
        <f t="shared" si="3"/>
        <v>0</v>
      </c>
      <c r="Q160" s="239">
        <f t="shared" si="3"/>
        <v>0</v>
      </c>
    </row>
    <row r="161" spans="1:17" x14ac:dyDescent="0.25">
      <c r="A161" s="76" t="s">
        <v>80</v>
      </c>
      <c r="B161" s="239">
        <f t="shared" ref="B161:Q161" si="4">IF(B$9=0,0,B$9/B$5)</f>
        <v>0</v>
      </c>
      <c r="C161" s="239">
        <f t="shared" si="4"/>
        <v>0</v>
      </c>
      <c r="D161" s="239">
        <f t="shared" si="4"/>
        <v>0</v>
      </c>
      <c r="E161" s="239">
        <f t="shared" si="4"/>
        <v>0</v>
      </c>
      <c r="F161" s="239">
        <f t="shared" si="4"/>
        <v>0</v>
      </c>
      <c r="G161" s="239">
        <f t="shared" si="4"/>
        <v>0</v>
      </c>
      <c r="H161" s="239">
        <f t="shared" si="4"/>
        <v>0</v>
      </c>
      <c r="I161" s="239">
        <f t="shared" si="4"/>
        <v>0</v>
      </c>
      <c r="J161" s="239">
        <f t="shared" si="4"/>
        <v>0</v>
      </c>
      <c r="K161" s="239">
        <f t="shared" si="4"/>
        <v>0</v>
      </c>
      <c r="L161" s="239">
        <f t="shared" si="4"/>
        <v>0</v>
      </c>
      <c r="M161" s="239">
        <f t="shared" si="4"/>
        <v>0</v>
      </c>
      <c r="N161" s="239">
        <f t="shared" si="4"/>
        <v>0</v>
      </c>
      <c r="O161" s="239">
        <f t="shared" si="4"/>
        <v>0</v>
      </c>
      <c r="P161" s="239">
        <f t="shared" si="4"/>
        <v>0</v>
      </c>
      <c r="Q161" s="239">
        <f t="shared" si="4"/>
        <v>0</v>
      </c>
    </row>
    <row r="162" spans="1:17" x14ac:dyDescent="0.25">
      <c r="A162" s="129" t="s">
        <v>79</v>
      </c>
      <c r="B162" s="238">
        <f t="shared" ref="B162:Q162" si="5">IF(B$10=0,0,B$10/B$5)</f>
        <v>6.8398898111060947E-3</v>
      </c>
      <c r="C162" s="238">
        <f t="shared" si="5"/>
        <v>7.0390209320616943E-3</v>
      </c>
      <c r="D162" s="238">
        <f t="shared" si="5"/>
        <v>6.8177484968929038E-3</v>
      </c>
      <c r="E162" s="238">
        <f t="shared" si="5"/>
        <v>6.4367452674840295E-3</v>
      </c>
      <c r="F162" s="238">
        <f t="shared" si="5"/>
        <v>1.9148294082815605E-2</v>
      </c>
      <c r="G162" s="238">
        <f t="shared" si="5"/>
        <v>1.9374059322697864E-2</v>
      </c>
      <c r="H162" s="238">
        <f t="shared" si="5"/>
        <v>1.735859998513126E-2</v>
      </c>
      <c r="I162" s="238">
        <f t="shared" si="5"/>
        <v>1.8518074884849044E-2</v>
      </c>
      <c r="J162" s="238">
        <f t="shared" si="5"/>
        <v>1.9618406495217417E-2</v>
      </c>
      <c r="K162" s="238">
        <f t="shared" si="5"/>
        <v>1.2805983988499281E-2</v>
      </c>
      <c r="L162" s="238">
        <f t="shared" si="5"/>
        <v>1.079119591097745E-2</v>
      </c>
      <c r="M162" s="238">
        <f t="shared" si="5"/>
        <v>2.0716005808403763E-2</v>
      </c>
      <c r="N162" s="238">
        <f t="shared" si="5"/>
        <v>1.7443099817187422E-2</v>
      </c>
      <c r="O162" s="238">
        <f t="shared" si="5"/>
        <v>2.1916644393532851E-2</v>
      </c>
      <c r="P162" s="238">
        <f t="shared" si="5"/>
        <v>1.827575932106465E-2</v>
      </c>
      <c r="Q162" s="238">
        <f t="shared" si="5"/>
        <v>1.9474759354852496E-2</v>
      </c>
    </row>
    <row r="163" spans="1:17" x14ac:dyDescent="0.25">
      <c r="A163" s="232" t="s">
        <v>185</v>
      </c>
      <c r="B163" s="241">
        <f t="shared" ref="B163:Q163" si="6">IF(B$15=0,0,B$15/B$5)</f>
        <v>0</v>
      </c>
      <c r="C163" s="241">
        <f t="shared" si="6"/>
        <v>0</v>
      </c>
      <c r="D163" s="241">
        <f t="shared" si="6"/>
        <v>0</v>
      </c>
      <c r="E163" s="241">
        <f t="shared" si="6"/>
        <v>0</v>
      </c>
      <c r="F163" s="241">
        <f t="shared" si="6"/>
        <v>0</v>
      </c>
      <c r="G163" s="241">
        <f t="shared" si="6"/>
        <v>0</v>
      </c>
      <c r="H163" s="241">
        <f t="shared" si="6"/>
        <v>0</v>
      </c>
      <c r="I163" s="241">
        <f t="shared" si="6"/>
        <v>0</v>
      </c>
      <c r="J163" s="241">
        <f t="shared" si="6"/>
        <v>0</v>
      </c>
      <c r="K163" s="241">
        <f t="shared" si="6"/>
        <v>0</v>
      </c>
      <c r="L163" s="241">
        <f t="shared" si="6"/>
        <v>0</v>
      </c>
      <c r="M163" s="241">
        <f t="shared" si="6"/>
        <v>0</v>
      </c>
      <c r="N163" s="241">
        <f t="shared" si="6"/>
        <v>0</v>
      </c>
      <c r="O163" s="241">
        <f t="shared" si="6"/>
        <v>0</v>
      </c>
      <c r="P163" s="241">
        <f t="shared" si="6"/>
        <v>0</v>
      </c>
      <c r="Q163" s="241">
        <f t="shared" si="6"/>
        <v>0</v>
      </c>
    </row>
    <row r="164" spans="1:17" x14ac:dyDescent="0.25">
      <c r="A164" s="127" t="s">
        <v>184</v>
      </c>
      <c r="B164" s="237">
        <f t="shared" ref="B164:Q164" si="7">IF(B$24=0,0,B$24/B$5)</f>
        <v>0.60623037103648814</v>
      </c>
      <c r="C164" s="237">
        <f t="shared" si="7"/>
        <v>0.59950609055513326</v>
      </c>
      <c r="D164" s="237">
        <f t="shared" si="7"/>
        <v>0.59406108002210078</v>
      </c>
      <c r="E164" s="237">
        <f t="shared" si="7"/>
        <v>0.59197978975154808</v>
      </c>
      <c r="F164" s="237">
        <f t="shared" si="7"/>
        <v>0.31950419294991123</v>
      </c>
      <c r="G164" s="237">
        <f t="shared" si="7"/>
        <v>0.34046879951785913</v>
      </c>
      <c r="H164" s="237">
        <f t="shared" si="7"/>
        <v>0.34081812861509203</v>
      </c>
      <c r="I164" s="237">
        <f t="shared" si="7"/>
        <v>0.35826206613089029</v>
      </c>
      <c r="J164" s="237">
        <f t="shared" si="7"/>
        <v>0.35863852410080288</v>
      </c>
      <c r="K164" s="237">
        <f t="shared" si="7"/>
        <v>0.24786443198808281</v>
      </c>
      <c r="L164" s="237">
        <f t="shared" si="7"/>
        <v>0.35803004143481182</v>
      </c>
      <c r="M164" s="237">
        <f t="shared" si="7"/>
        <v>0.30747328595308465</v>
      </c>
      <c r="N164" s="237">
        <f t="shared" si="7"/>
        <v>0.41828633987641495</v>
      </c>
      <c r="O164" s="237">
        <f t="shared" si="7"/>
        <v>0.37655510051994662</v>
      </c>
      <c r="P164" s="237">
        <f t="shared" si="7"/>
        <v>0.35902668451916475</v>
      </c>
      <c r="Q164" s="237">
        <f t="shared" si="7"/>
        <v>0.36353585948818873</v>
      </c>
    </row>
    <row r="165" spans="1:17" x14ac:dyDescent="0.25">
      <c r="A165" s="127" t="s">
        <v>181</v>
      </c>
      <c r="B165" s="237">
        <f t="shared" ref="B165:Q165" si="8">IF(B$35=0,0,B$35/B$5)</f>
        <v>0.12344221548671896</v>
      </c>
      <c r="C165" s="237">
        <f t="shared" si="8"/>
        <v>0.12654935507755349</v>
      </c>
      <c r="D165" s="237">
        <f t="shared" si="8"/>
        <v>0.12707140566158295</v>
      </c>
      <c r="E165" s="237">
        <f t="shared" si="8"/>
        <v>0.13085963256850836</v>
      </c>
      <c r="F165" s="237">
        <f t="shared" si="8"/>
        <v>0.20490823900940894</v>
      </c>
      <c r="G165" s="237">
        <f t="shared" si="8"/>
        <v>0.20308505188850498</v>
      </c>
      <c r="H165" s="237">
        <f t="shared" si="8"/>
        <v>0.19693699774368509</v>
      </c>
      <c r="I165" s="237">
        <f t="shared" si="8"/>
        <v>0.21513824469589682</v>
      </c>
      <c r="J165" s="237">
        <f t="shared" si="8"/>
        <v>0.20347089619126432</v>
      </c>
      <c r="K165" s="237">
        <f t="shared" si="8"/>
        <v>0.26980813470548748</v>
      </c>
      <c r="L165" s="237">
        <f t="shared" si="8"/>
        <v>0.19825077000300248</v>
      </c>
      <c r="M165" s="237">
        <f t="shared" si="8"/>
        <v>0.22076243488292022</v>
      </c>
      <c r="N165" s="237">
        <f t="shared" si="8"/>
        <v>0.16941822514327209</v>
      </c>
      <c r="O165" s="237">
        <f t="shared" si="8"/>
        <v>0.13430923089852392</v>
      </c>
      <c r="P165" s="237">
        <f t="shared" si="8"/>
        <v>0.17575540751880206</v>
      </c>
      <c r="Q165" s="237">
        <f t="shared" si="8"/>
        <v>0.16168973953563603</v>
      </c>
    </row>
    <row r="166" spans="1:17" x14ac:dyDescent="0.25">
      <c r="A166" s="142" t="s">
        <v>190</v>
      </c>
      <c r="B166" s="235">
        <f t="shared" ref="B166:Q166" si="9">IF(B$36=0,0,B$36/B$5)</f>
        <v>0.12344221548671896</v>
      </c>
      <c r="C166" s="235">
        <f t="shared" si="9"/>
        <v>0.12654935507755349</v>
      </c>
      <c r="D166" s="235">
        <f t="shared" si="9"/>
        <v>0.12707140566158295</v>
      </c>
      <c r="E166" s="235">
        <f t="shared" si="9"/>
        <v>0.13085963256850836</v>
      </c>
      <c r="F166" s="235">
        <f t="shared" si="9"/>
        <v>0.20490823900940894</v>
      </c>
      <c r="G166" s="235">
        <f t="shared" si="9"/>
        <v>0.20308505188850498</v>
      </c>
      <c r="H166" s="235">
        <f t="shared" si="9"/>
        <v>0.19693699774368509</v>
      </c>
      <c r="I166" s="235">
        <f t="shared" si="9"/>
        <v>0.21513824469589682</v>
      </c>
      <c r="J166" s="235">
        <f t="shared" si="9"/>
        <v>0.20347089619126432</v>
      </c>
      <c r="K166" s="235">
        <f t="shared" si="9"/>
        <v>0.26980813470548748</v>
      </c>
      <c r="L166" s="235">
        <f t="shared" si="9"/>
        <v>0.19825077000300248</v>
      </c>
      <c r="M166" s="235">
        <f t="shared" si="9"/>
        <v>0.22076243488292022</v>
      </c>
      <c r="N166" s="235">
        <f t="shared" si="9"/>
        <v>0.16941822514327209</v>
      </c>
      <c r="O166" s="235">
        <f t="shared" si="9"/>
        <v>0.13430923089852392</v>
      </c>
      <c r="P166" s="235">
        <f t="shared" si="9"/>
        <v>0.17575540751880206</v>
      </c>
      <c r="Q166" s="235">
        <f t="shared" si="9"/>
        <v>0.16168973953563603</v>
      </c>
    </row>
    <row r="167" spans="1:17" x14ac:dyDescent="0.25">
      <c r="A167" s="142" t="s">
        <v>189</v>
      </c>
      <c r="B167" s="235">
        <f t="shared" ref="B167:Q167" si="10">IF(B$42=0,0,B$42/B$5)</f>
        <v>0</v>
      </c>
      <c r="C167" s="235">
        <f t="shared" si="10"/>
        <v>0</v>
      </c>
      <c r="D167" s="235">
        <f t="shared" si="10"/>
        <v>0</v>
      </c>
      <c r="E167" s="235">
        <f t="shared" si="10"/>
        <v>0</v>
      </c>
      <c r="F167" s="235">
        <f t="shared" si="10"/>
        <v>0</v>
      </c>
      <c r="G167" s="235">
        <f t="shared" si="10"/>
        <v>0</v>
      </c>
      <c r="H167" s="235">
        <f t="shared" si="10"/>
        <v>0</v>
      </c>
      <c r="I167" s="235">
        <f t="shared" si="10"/>
        <v>0</v>
      </c>
      <c r="J167" s="235">
        <f t="shared" si="10"/>
        <v>0</v>
      </c>
      <c r="K167" s="235">
        <f t="shared" si="10"/>
        <v>0</v>
      </c>
      <c r="L167" s="235">
        <f t="shared" si="10"/>
        <v>0</v>
      </c>
      <c r="M167" s="235">
        <f t="shared" si="10"/>
        <v>0</v>
      </c>
      <c r="N167" s="235">
        <f t="shared" si="10"/>
        <v>0</v>
      </c>
      <c r="O167" s="235">
        <f t="shared" si="10"/>
        <v>0</v>
      </c>
      <c r="P167" s="235">
        <f t="shared" si="10"/>
        <v>0</v>
      </c>
      <c r="Q167" s="235">
        <f t="shared" si="10"/>
        <v>0</v>
      </c>
    </row>
    <row r="168" spans="1:17" x14ac:dyDescent="0.25">
      <c r="A168" s="127" t="s">
        <v>180</v>
      </c>
      <c r="B168" s="236">
        <f t="shared" ref="B168:Q168" si="11">IF(B$43=0,0,B$43/B$5)</f>
        <v>5.6723114937194889E-2</v>
      </c>
      <c r="C168" s="236">
        <f t="shared" si="11"/>
        <v>5.7173484339851935E-2</v>
      </c>
      <c r="D168" s="236">
        <f t="shared" si="11"/>
        <v>5.7165825597737689E-2</v>
      </c>
      <c r="E168" s="236">
        <f t="shared" si="11"/>
        <v>5.8244739754002871E-2</v>
      </c>
      <c r="F168" s="236">
        <f t="shared" si="11"/>
        <v>6.9096818045314909E-2</v>
      </c>
      <c r="G168" s="236">
        <f t="shared" si="11"/>
        <v>6.9313024632219292E-2</v>
      </c>
      <c r="H168" s="236">
        <f t="shared" si="11"/>
        <v>6.7650196502920229E-2</v>
      </c>
      <c r="I168" s="236">
        <f t="shared" si="11"/>
        <v>7.1537763310277239E-2</v>
      </c>
      <c r="J168" s="236">
        <f t="shared" si="11"/>
        <v>6.9357974520320415E-2</v>
      </c>
      <c r="K168" s="236">
        <f t="shared" si="11"/>
        <v>8.3977126033055058E-2</v>
      </c>
      <c r="L168" s="236">
        <f t="shared" si="11"/>
        <v>6.8777303297337611E-2</v>
      </c>
      <c r="M168" s="236">
        <f t="shared" si="11"/>
        <v>6.7270303336338447E-2</v>
      </c>
      <c r="N168" s="236">
        <f t="shared" si="11"/>
        <v>6.378965365956453E-2</v>
      </c>
      <c r="O168" s="236">
        <f t="shared" si="11"/>
        <v>7.2354641587898186E-2</v>
      </c>
      <c r="P168" s="236">
        <f t="shared" si="11"/>
        <v>6.0912008538715763E-2</v>
      </c>
      <c r="Q168" s="236">
        <f t="shared" si="11"/>
        <v>5.7072071343430966E-2</v>
      </c>
    </row>
    <row r="169" spans="1:17" x14ac:dyDescent="0.25">
      <c r="A169" s="142" t="s">
        <v>188</v>
      </c>
      <c r="B169" s="235">
        <f t="shared" ref="B169:Q169" si="12">IF(B$44=0,0,B$44/B$5)</f>
        <v>3.4678374172231671E-2</v>
      </c>
      <c r="C169" s="235">
        <f t="shared" si="12"/>
        <v>3.5373262865119846E-2</v>
      </c>
      <c r="D169" s="235">
        <f t="shared" si="12"/>
        <v>3.5563604506025005E-2</v>
      </c>
      <c r="E169" s="235">
        <f t="shared" si="12"/>
        <v>3.6718201944855644E-2</v>
      </c>
      <c r="F169" s="235">
        <f t="shared" si="12"/>
        <v>5.7478483756227217E-2</v>
      </c>
      <c r="G169" s="235">
        <f t="shared" si="12"/>
        <v>5.693234101338801E-2</v>
      </c>
      <c r="H169" s="235">
        <f t="shared" si="12"/>
        <v>5.5256810007825938E-2</v>
      </c>
      <c r="I169" s="235">
        <f t="shared" si="12"/>
        <v>5.8510051814608541E-2</v>
      </c>
      <c r="J169" s="235">
        <f t="shared" si="12"/>
        <v>5.6316573643927531E-2</v>
      </c>
      <c r="K169" s="235">
        <f t="shared" si="12"/>
        <v>7.4963873960761124E-2</v>
      </c>
      <c r="L169" s="235">
        <f t="shared" si="12"/>
        <v>5.5758029063344469E-2</v>
      </c>
      <c r="M169" s="235">
        <f t="shared" si="12"/>
        <v>5.6089456574408121E-2</v>
      </c>
      <c r="N169" s="235">
        <f t="shared" si="12"/>
        <v>4.8941388193807632E-2</v>
      </c>
      <c r="O169" s="235">
        <f t="shared" si="12"/>
        <v>6.0088338780850944E-2</v>
      </c>
      <c r="P169" s="235">
        <f t="shared" si="12"/>
        <v>4.7856492738018841E-2</v>
      </c>
      <c r="Q169" s="235">
        <f t="shared" si="12"/>
        <v>4.3852585543860435E-2</v>
      </c>
    </row>
    <row r="170" spans="1:17" x14ac:dyDescent="0.25">
      <c r="A170" s="142" t="s">
        <v>187</v>
      </c>
      <c r="B170" s="235">
        <f t="shared" ref="B170:Q170" si="13">IF(B$45=0,0,B$45/B$5)</f>
        <v>2.2044740764963221E-2</v>
      </c>
      <c r="C170" s="235">
        <f t="shared" si="13"/>
        <v>2.1800221474732085E-2</v>
      </c>
      <c r="D170" s="235">
        <f t="shared" si="13"/>
        <v>2.1602221091712691E-2</v>
      </c>
      <c r="E170" s="235">
        <f t="shared" si="13"/>
        <v>2.152653780914723E-2</v>
      </c>
      <c r="F170" s="235">
        <f t="shared" si="13"/>
        <v>1.1618334289087691E-2</v>
      </c>
      <c r="G170" s="235">
        <f t="shared" si="13"/>
        <v>1.2380683618831276E-2</v>
      </c>
      <c r="H170" s="235">
        <f t="shared" si="13"/>
        <v>1.2393386495094286E-2</v>
      </c>
      <c r="I170" s="235">
        <f t="shared" si="13"/>
        <v>1.3027711495668707E-2</v>
      </c>
      <c r="J170" s="235">
        <f t="shared" si="13"/>
        <v>1.304140087639287E-2</v>
      </c>
      <c r="K170" s="235">
        <f t="shared" si="13"/>
        <v>9.0132520722939324E-3</v>
      </c>
      <c r="L170" s="235">
        <f t="shared" si="13"/>
        <v>1.3019274233993156E-2</v>
      </c>
      <c r="M170" s="235">
        <f t="shared" si="13"/>
        <v>1.1180846761930333E-2</v>
      </c>
      <c r="N170" s="235">
        <f t="shared" si="13"/>
        <v>1.4848265465756905E-2</v>
      </c>
      <c r="O170" s="235">
        <f t="shared" si="13"/>
        <v>1.2266302807047236E-2</v>
      </c>
      <c r="P170" s="235">
        <f t="shared" si="13"/>
        <v>1.3055515800696922E-2</v>
      </c>
      <c r="Q170" s="235">
        <f t="shared" si="13"/>
        <v>1.3219485799570527E-2</v>
      </c>
    </row>
    <row r="171" spans="1:17" x14ac:dyDescent="0.25">
      <c r="A171" s="142" t="s">
        <v>186</v>
      </c>
      <c r="B171" s="235">
        <f t="shared" ref="B171:Q171" si="14">IF(B$56=0,0,B$56/B$5)</f>
        <v>0</v>
      </c>
      <c r="C171" s="235">
        <f t="shared" si="14"/>
        <v>0</v>
      </c>
      <c r="D171" s="235">
        <f t="shared" si="14"/>
        <v>0</v>
      </c>
      <c r="E171" s="235">
        <f t="shared" si="14"/>
        <v>0</v>
      </c>
      <c r="F171" s="235">
        <f t="shared" si="14"/>
        <v>0</v>
      </c>
      <c r="G171" s="235">
        <f t="shared" si="14"/>
        <v>0</v>
      </c>
      <c r="H171" s="235">
        <f t="shared" si="14"/>
        <v>0</v>
      </c>
      <c r="I171" s="235">
        <f t="shared" si="14"/>
        <v>0</v>
      </c>
      <c r="J171" s="235">
        <f t="shared" si="14"/>
        <v>0</v>
      </c>
      <c r="K171" s="235">
        <f t="shared" si="14"/>
        <v>0</v>
      </c>
      <c r="L171" s="235">
        <f t="shared" si="14"/>
        <v>0</v>
      </c>
      <c r="M171" s="235">
        <f t="shared" si="14"/>
        <v>0</v>
      </c>
      <c r="N171" s="235">
        <f t="shared" si="14"/>
        <v>0</v>
      </c>
      <c r="O171" s="235">
        <f t="shared" si="14"/>
        <v>0</v>
      </c>
      <c r="P171" s="235">
        <f t="shared" si="14"/>
        <v>0</v>
      </c>
      <c r="Q171" s="235">
        <f t="shared" si="14"/>
        <v>0</v>
      </c>
    </row>
    <row r="172" spans="1:17" x14ac:dyDescent="0.25">
      <c r="A172" s="127" t="s">
        <v>179</v>
      </c>
      <c r="B172" s="236">
        <f t="shared" ref="B172:Q172" si="15">IF(B$57=0,0,B$57/B$5)</f>
        <v>0</v>
      </c>
      <c r="C172" s="236">
        <f t="shared" si="15"/>
        <v>0</v>
      </c>
      <c r="D172" s="236">
        <f t="shared" si="15"/>
        <v>0</v>
      </c>
      <c r="E172" s="236">
        <f t="shared" si="15"/>
        <v>0</v>
      </c>
      <c r="F172" s="236">
        <f t="shared" si="15"/>
        <v>0</v>
      </c>
      <c r="G172" s="236">
        <f t="shared" si="15"/>
        <v>0</v>
      </c>
      <c r="H172" s="236">
        <f t="shared" si="15"/>
        <v>0</v>
      </c>
      <c r="I172" s="236">
        <f t="shared" si="15"/>
        <v>0</v>
      </c>
      <c r="J172" s="236">
        <f t="shared" si="15"/>
        <v>0</v>
      </c>
      <c r="K172" s="236">
        <f t="shared" si="15"/>
        <v>0</v>
      </c>
      <c r="L172" s="236">
        <f t="shared" si="15"/>
        <v>0</v>
      </c>
      <c r="M172" s="236">
        <f t="shared" si="15"/>
        <v>0</v>
      </c>
      <c r="N172" s="236">
        <f t="shared" si="15"/>
        <v>0</v>
      </c>
      <c r="O172" s="236">
        <f t="shared" si="15"/>
        <v>0</v>
      </c>
      <c r="P172" s="236">
        <f t="shared" si="15"/>
        <v>0</v>
      </c>
      <c r="Q172" s="236">
        <f t="shared" si="15"/>
        <v>0</v>
      </c>
    </row>
    <row r="173" spans="1:17" x14ac:dyDescent="0.25">
      <c r="A173" s="177" t="s">
        <v>98</v>
      </c>
      <c r="B173" s="209">
        <f t="shared" ref="B173:Q173" si="16">IF(B$58=0,0,B$58/B$5)</f>
        <v>0.206764408728492</v>
      </c>
      <c r="C173" s="209">
        <f t="shared" si="16"/>
        <v>0.20973204909539972</v>
      </c>
      <c r="D173" s="209">
        <f t="shared" si="16"/>
        <v>0.21488394022168555</v>
      </c>
      <c r="E173" s="209">
        <f t="shared" si="16"/>
        <v>0.21247909265845655</v>
      </c>
      <c r="F173" s="209">
        <f t="shared" si="16"/>
        <v>0.38734245591254951</v>
      </c>
      <c r="G173" s="209">
        <f t="shared" si="16"/>
        <v>0.36775906463871877</v>
      </c>
      <c r="H173" s="209">
        <f t="shared" si="16"/>
        <v>0.37723607715317137</v>
      </c>
      <c r="I173" s="209">
        <f t="shared" si="16"/>
        <v>0.33654385097808664</v>
      </c>
      <c r="J173" s="209">
        <f t="shared" si="16"/>
        <v>0.34891419869239498</v>
      </c>
      <c r="K173" s="209">
        <f t="shared" si="16"/>
        <v>0.38554432328487548</v>
      </c>
      <c r="L173" s="209">
        <f t="shared" si="16"/>
        <v>0.3641506893538709</v>
      </c>
      <c r="M173" s="209">
        <f t="shared" si="16"/>
        <v>0.3837779700192529</v>
      </c>
      <c r="N173" s="209">
        <f t="shared" si="16"/>
        <v>0.33106268150356088</v>
      </c>
      <c r="O173" s="209">
        <f t="shared" si="16"/>
        <v>0.39486438260009843</v>
      </c>
      <c r="P173" s="209">
        <f t="shared" si="16"/>
        <v>0.38603014010225278</v>
      </c>
      <c r="Q173" s="209">
        <f t="shared" si="16"/>
        <v>0.39822757027789157</v>
      </c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7">SUM(B$176:B$180,B$182:B$183,B$185:B$186,B$188:B$191,B192)</f>
        <v>1</v>
      </c>
      <c r="C175" s="77">
        <f t="shared" si="17"/>
        <v>1</v>
      </c>
      <c r="D175" s="77">
        <f t="shared" si="17"/>
        <v>1</v>
      </c>
      <c r="E175" s="77">
        <f t="shared" si="17"/>
        <v>1</v>
      </c>
      <c r="F175" s="77">
        <f t="shared" si="17"/>
        <v>1.0000000000000002</v>
      </c>
      <c r="G175" s="77">
        <f t="shared" si="17"/>
        <v>0.99999999999999989</v>
      </c>
      <c r="H175" s="77">
        <f t="shared" si="17"/>
        <v>0.99999999999999989</v>
      </c>
      <c r="I175" s="77">
        <f t="shared" si="17"/>
        <v>0.99999999999999989</v>
      </c>
      <c r="J175" s="77">
        <f t="shared" si="17"/>
        <v>0.99999999999999989</v>
      </c>
      <c r="K175" s="77">
        <f t="shared" si="17"/>
        <v>1</v>
      </c>
      <c r="L175" s="77">
        <f t="shared" si="17"/>
        <v>1</v>
      </c>
      <c r="M175" s="77">
        <f t="shared" si="17"/>
        <v>0.99999999999999989</v>
      </c>
      <c r="N175" s="77">
        <f t="shared" si="17"/>
        <v>0.99999999999999989</v>
      </c>
      <c r="O175" s="77">
        <f t="shared" si="17"/>
        <v>0.99999999999999989</v>
      </c>
      <c r="P175" s="77">
        <f t="shared" si="17"/>
        <v>1</v>
      </c>
      <c r="Q175" s="77">
        <f t="shared" si="17"/>
        <v>0.99999999999999989</v>
      </c>
    </row>
    <row r="176" spans="1:17" x14ac:dyDescent="0.25">
      <c r="A176" s="132" t="s">
        <v>83</v>
      </c>
      <c r="B176" s="240">
        <f t="shared" ref="B176:Q176" si="18">IF(B$61=0,0,B$61/B$60)</f>
        <v>0</v>
      </c>
      <c r="C176" s="240">
        <f t="shared" si="18"/>
        <v>0</v>
      </c>
      <c r="D176" s="240">
        <f t="shared" si="18"/>
        <v>0</v>
      </c>
      <c r="E176" s="240">
        <f t="shared" si="18"/>
        <v>0</v>
      </c>
      <c r="F176" s="240">
        <f t="shared" si="18"/>
        <v>0</v>
      </c>
      <c r="G176" s="240">
        <f t="shared" si="18"/>
        <v>0</v>
      </c>
      <c r="H176" s="240">
        <f t="shared" si="18"/>
        <v>0</v>
      </c>
      <c r="I176" s="240">
        <f t="shared" si="18"/>
        <v>0</v>
      </c>
      <c r="J176" s="240">
        <f t="shared" si="18"/>
        <v>0</v>
      </c>
      <c r="K176" s="240">
        <f t="shared" si="18"/>
        <v>0</v>
      </c>
      <c r="L176" s="240">
        <f t="shared" si="18"/>
        <v>0</v>
      </c>
      <c r="M176" s="240">
        <f t="shared" si="18"/>
        <v>0</v>
      </c>
      <c r="N176" s="240">
        <f t="shared" si="18"/>
        <v>0</v>
      </c>
      <c r="O176" s="240">
        <f t="shared" si="18"/>
        <v>0</v>
      </c>
      <c r="P176" s="240">
        <f t="shared" si="18"/>
        <v>0</v>
      </c>
      <c r="Q176" s="240">
        <f t="shared" si="18"/>
        <v>0</v>
      </c>
    </row>
    <row r="177" spans="1:17" x14ac:dyDescent="0.25">
      <c r="A177" s="76" t="s">
        <v>82</v>
      </c>
      <c r="B177" s="239">
        <f t="shared" ref="B177:Q177" si="19">IF(B$62=0,0,B$62/B$60)</f>
        <v>0</v>
      </c>
      <c r="C177" s="239">
        <f t="shared" si="19"/>
        <v>0</v>
      </c>
      <c r="D177" s="239">
        <f t="shared" si="19"/>
        <v>0</v>
      </c>
      <c r="E177" s="239">
        <f t="shared" si="19"/>
        <v>0</v>
      </c>
      <c r="F177" s="239">
        <f t="shared" si="19"/>
        <v>0</v>
      </c>
      <c r="G177" s="239">
        <f t="shared" si="19"/>
        <v>0</v>
      </c>
      <c r="H177" s="239">
        <f t="shared" si="19"/>
        <v>0</v>
      </c>
      <c r="I177" s="239">
        <f t="shared" si="19"/>
        <v>0</v>
      </c>
      <c r="J177" s="239">
        <f t="shared" si="19"/>
        <v>0</v>
      </c>
      <c r="K177" s="239">
        <f t="shared" si="19"/>
        <v>0</v>
      </c>
      <c r="L177" s="239">
        <f t="shared" si="19"/>
        <v>0</v>
      </c>
      <c r="M177" s="239">
        <f t="shared" si="19"/>
        <v>0</v>
      </c>
      <c r="N177" s="239">
        <f t="shared" si="19"/>
        <v>0</v>
      </c>
      <c r="O177" s="239">
        <f t="shared" si="19"/>
        <v>0</v>
      </c>
      <c r="P177" s="239">
        <f t="shared" si="19"/>
        <v>0</v>
      </c>
      <c r="Q177" s="239">
        <f t="shared" si="19"/>
        <v>0</v>
      </c>
    </row>
    <row r="178" spans="1:17" x14ac:dyDescent="0.25">
      <c r="A178" s="76" t="s">
        <v>81</v>
      </c>
      <c r="B178" s="239">
        <f t="shared" ref="B178:Q178" si="20">IF(B$63=0,0,B$63/B$60)</f>
        <v>0</v>
      </c>
      <c r="C178" s="239">
        <f t="shared" si="20"/>
        <v>0</v>
      </c>
      <c r="D178" s="239">
        <f t="shared" si="20"/>
        <v>0</v>
      </c>
      <c r="E178" s="239">
        <f t="shared" si="20"/>
        <v>0</v>
      </c>
      <c r="F178" s="239">
        <f t="shared" si="20"/>
        <v>0</v>
      </c>
      <c r="G178" s="239">
        <f t="shared" si="20"/>
        <v>0</v>
      </c>
      <c r="H178" s="239">
        <f t="shared" si="20"/>
        <v>0</v>
      </c>
      <c r="I178" s="239">
        <f t="shared" si="20"/>
        <v>0</v>
      </c>
      <c r="J178" s="239">
        <f t="shared" si="20"/>
        <v>0</v>
      </c>
      <c r="K178" s="239">
        <f t="shared" si="20"/>
        <v>0</v>
      </c>
      <c r="L178" s="239">
        <f t="shared" si="20"/>
        <v>0</v>
      </c>
      <c r="M178" s="239">
        <f t="shared" si="20"/>
        <v>0</v>
      </c>
      <c r="N178" s="239">
        <f t="shared" si="20"/>
        <v>0</v>
      </c>
      <c r="O178" s="239">
        <f t="shared" si="20"/>
        <v>0</v>
      </c>
      <c r="P178" s="239">
        <f t="shared" si="20"/>
        <v>0</v>
      </c>
      <c r="Q178" s="239">
        <f t="shared" si="20"/>
        <v>0</v>
      </c>
    </row>
    <row r="179" spans="1:17" x14ac:dyDescent="0.25">
      <c r="A179" s="76" t="s">
        <v>80</v>
      </c>
      <c r="B179" s="239">
        <f t="shared" ref="B179:Q179" si="21">IF(B$64=0,0,B$64/B$60)</f>
        <v>0</v>
      </c>
      <c r="C179" s="239">
        <f t="shared" si="21"/>
        <v>0</v>
      </c>
      <c r="D179" s="239">
        <f t="shared" si="21"/>
        <v>0</v>
      </c>
      <c r="E179" s="239">
        <f t="shared" si="21"/>
        <v>0</v>
      </c>
      <c r="F179" s="239">
        <f t="shared" si="21"/>
        <v>0</v>
      </c>
      <c r="G179" s="239">
        <f t="shared" si="21"/>
        <v>0</v>
      </c>
      <c r="H179" s="239">
        <f t="shared" si="21"/>
        <v>0</v>
      </c>
      <c r="I179" s="239">
        <f t="shared" si="21"/>
        <v>0</v>
      </c>
      <c r="J179" s="239">
        <f t="shared" si="21"/>
        <v>0</v>
      </c>
      <c r="K179" s="239">
        <f t="shared" si="21"/>
        <v>0</v>
      </c>
      <c r="L179" s="239">
        <f t="shared" si="21"/>
        <v>0</v>
      </c>
      <c r="M179" s="239">
        <f t="shared" si="21"/>
        <v>0</v>
      </c>
      <c r="N179" s="239">
        <f t="shared" si="21"/>
        <v>0</v>
      </c>
      <c r="O179" s="239">
        <f t="shared" si="21"/>
        <v>0</v>
      </c>
      <c r="P179" s="239">
        <f t="shared" si="21"/>
        <v>0</v>
      </c>
      <c r="Q179" s="239">
        <f t="shared" si="21"/>
        <v>0</v>
      </c>
    </row>
    <row r="180" spans="1:17" x14ac:dyDescent="0.25">
      <c r="A180" s="129" t="s">
        <v>79</v>
      </c>
      <c r="B180" s="238">
        <f t="shared" ref="B180:Q180" si="22">IF(B$65=0,0,B$65/B$60)</f>
        <v>1.3992560862981434E-2</v>
      </c>
      <c r="C180" s="238">
        <f t="shared" si="22"/>
        <v>1.4043915538766931E-2</v>
      </c>
      <c r="D180" s="238">
        <f t="shared" si="22"/>
        <v>1.3623322766910419E-2</v>
      </c>
      <c r="E180" s="238">
        <f t="shared" si="22"/>
        <v>1.2652446652681372E-2</v>
      </c>
      <c r="F180" s="238">
        <f t="shared" si="22"/>
        <v>2.4447641018972378E-2</v>
      </c>
      <c r="G180" s="238">
        <f t="shared" si="22"/>
        <v>2.4958156248140025E-2</v>
      </c>
      <c r="H180" s="238">
        <f t="shared" si="22"/>
        <v>2.3012314695231999E-2</v>
      </c>
      <c r="I180" s="238">
        <f t="shared" si="22"/>
        <v>2.2509744811925188E-2</v>
      </c>
      <c r="J180" s="238">
        <f t="shared" si="22"/>
        <v>2.4492473320539505E-2</v>
      </c>
      <c r="K180" s="238">
        <f t="shared" si="22"/>
        <v>1.2492064874432322E-2</v>
      </c>
      <c r="L180" s="238">
        <f t="shared" si="22"/>
        <v>1.4585178353006644E-2</v>
      </c>
      <c r="M180" s="238">
        <f t="shared" si="22"/>
        <v>2.5135225878794507E-2</v>
      </c>
      <c r="N180" s="238">
        <f t="shared" si="22"/>
        <v>2.7123893524093529E-2</v>
      </c>
      <c r="O180" s="238">
        <f t="shared" si="22"/>
        <v>2.8084553416785753E-2</v>
      </c>
      <c r="P180" s="238">
        <f t="shared" si="22"/>
        <v>2.7777132462998146E-2</v>
      </c>
      <c r="Q180" s="238">
        <f t="shared" si="22"/>
        <v>3.1073680995283359E-2</v>
      </c>
    </row>
    <row r="181" spans="1:17" x14ac:dyDescent="0.25">
      <c r="A181" s="127" t="s">
        <v>183</v>
      </c>
      <c r="B181" s="237">
        <f t="shared" ref="B181:Q181" si="23">IF(B$70=0,0,B$70/B$60)</f>
        <v>8.0054252563210596E-2</v>
      </c>
      <c r="C181" s="237">
        <f t="shared" si="23"/>
        <v>8.0348062983325363E-2</v>
      </c>
      <c r="D181" s="237">
        <f t="shared" si="23"/>
        <v>7.7941767215583546E-2</v>
      </c>
      <c r="E181" s="237">
        <f t="shared" si="23"/>
        <v>7.2387189864292351E-2</v>
      </c>
      <c r="F181" s="237">
        <f t="shared" si="23"/>
        <v>5.8103405743333322E-2</v>
      </c>
      <c r="G181" s="237">
        <f t="shared" si="23"/>
        <v>5.785329064664526E-2</v>
      </c>
      <c r="H181" s="237">
        <f t="shared" si="23"/>
        <v>5.9836131568900552E-2</v>
      </c>
      <c r="I181" s="237">
        <f t="shared" si="23"/>
        <v>6.0866403637361212E-2</v>
      </c>
      <c r="J181" s="237">
        <f t="shared" si="23"/>
        <v>7.2393699158116998E-2</v>
      </c>
      <c r="K181" s="237">
        <f t="shared" si="23"/>
        <v>6.2226087564967704E-2</v>
      </c>
      <c r="L181" s="237">
        <f t="shared" si="23"/>
        <v>5.1914736009424915E-2</v>
      </c>
      <c r="M181" s="237">
        <f t="shared" si="23"/>
        <v>5.1332173113446414E-2</v>
      </c>
      <c r="N181" s="237">
        <f t="shared" si="23"/>
        <v>1.3087041355241634E-2</v>
      </c>
      <c r="O181" s="237">
        <f t="shared" si="23"/>
        <v>1.3252474448938149E-2</v>
      </c>
      <c r="P181" s="237">
        <f t="shared" si="23"/>
        <v>4.7876786412087764E-2</v>
      </c>
      <c r="Q181" s="237">
        <f t="shared" si="23"/>
        <v>6.2673675816539501E-2</v>
      </c>
    </row>
    <row r="182" spans="1:17" x14ac:dyDescent="0.25">
      <c r="A182" s="142" t="s">
        <v>192</v>
      </c>
      <c r="B182" s="235">
        <f t="shared" ref="B182:Q182" si="24">IF(B$71=0,0,B$71/B$60)</f>
        <v>8.0054252563210596E-2</v>
      </c>
      <c r="C182" s="235">
        <f t="shared" si="24"/>
        <v>8.0348062983325363E-2</v>
      </c>
      <c r="D182" s="235">
        <f t="shared" si="24"/>
        <v>7.7941767215583546E-2</v>
      </c>
      <c r="E182" s="235">
        <f t="shared" si="24"/>
        <v>7.2387189864292351E-2</v>
      </c>
      <c r="F182" s="235">
        <f t="shared" si="24"/>
        <v>5.8103405743333322E-2</v>
      </c>
      <c r="G182" s="235">
        <f t="shared" si="24"/>
        <v>5.785329064664526E-2</v>
      </c>
      <c r="H182" s="235">
        <f t="shared" si="24"/>
        <v>5.9836131568900552E-2</v>
      </c>
      <c r="I182" s="235">
        <f t="shared" si="24"/>
        <v>6.0866403637361212E-2</v>
      </c>
      <c r="J182" s="235">
        <f t="shared" si="24"/>
        <v>7.2393699158116998E-2</v>
      </c>
      <c r="K182" s="235">
        <f t="shared" si="24"/>
        <v>6.2226087564967704E-2</v>
      </c>
      <c r="L182" s="235">
        <f t="shared" si="24"/>
        <v>5.1914736009424915E-2</v>
      </c>
      <c r="M182" s="235">
        <f t="shared" si="24"/>
        <v>5.1332173113446414E-2</v>
      </c>
      <c r="N182" s="235">
        <f t="shared" si="24"/>
        <v>1.3087041355241634E-2</v>
      </c>
      <c r="O182" s="235">
        <f t="shared" si="24"/>
        <v>1.3252474448938149E-2</v>
      </c>
      <c r="P182" s="235">
        <f t="shared" si="24"/>
        <v>4.7876786412087764E-2</v>
      </c>
      <c r="Q182" s="235">
        <f t="shared" si="24"/>
        <v>6.2673675816539501E-2</v>
      </c>
    </row>
    <row r="183" spans="1:17" x14ac:dyDescent="0.25">
      <c r="A183" s="142" t="s">
        <v>191</v>
      </c>
      <c r="B183" s="235">
        <f t="shared" ref="B183:Q183" si="25">IF(B$82=0,0,B$82/B$60)</f>
        <v>0</v>
      </c>
      <c r="C183" s="235">
        <f t="shared" si="25"/>
        <v>0</v>
      </c>
      <c r="D183" s="235">
        <f t="shared" si="25"/>
        <v>0</v>
      </c>
      <c r="E183" s="235">
        <f t="shared" si="25"/>
        <v>0</v>
      </c>
      <c r="F183" s="235">
        <f t="shared" si="25"/>
        <v>0</v>
      </c>
      <c r="G183" s="235">
        <f t="shared" si="25"/>
        <v>0</v>
      </c>
      <c r="H183" s="235">
        <f t="shared" si="25"/>
        <v>0</v>
      </c>
      <c r="I183" s="235">
        <f t="shared" si="25"/>
        <v>0</v>
      </c>
      <c r="J183" s="235">
        <f t="shared" si="25"/>
        <v>0</v>
      </c>
      <c r="K183" s="235">
        <f t="shared" si="25"/>
        <v>0</v>
      </c>
      <c r="L183" s="235">
        <f t="shared" si="25"/>
        <v>0</v>
      </c>
      <c r="M183" s="235">
        <f t="shared" si="25"/>
        <v>0</v>
      </c>
      <c r="N183" s="235">
        <f t="shared" si="25"/>
        <v>0</v>
      </c>
      <c r="O183" s="235">
        <f t="shared" si="25"/>
        <v>0</v>
      </c>
      <c r="P183" s="235">
        <f t="shared" si="25"/>
        <v>0</v>
      </c>
      <c r="Q183" s="235">
        <f t="shared" si="25"/>
        <v>0</v>
      </c>
    </row>
    <row r="184" spans="1:17" x14ac:dyDescent="0.25">
      <c r="A184" s="127" t="s">
        <v>181</v>
      </c>
      <c r="B184" s="237">
        <f t="shared" ref="B184:Q184" si="26">IF(B$83=0,0,B$83/B$60)</f>
        <v>0.74910875993404469</v>
      </c>
      <c r="C184" s="237">
        <f t="shared" si="26"/>
        <v>0.74897782077597019</v>
      </c>
      <c r="D184" s="237">
        <f t="shared" si="26"/>
        <v>0.75322195907769762</v>
      </c>
      <c r="E184" s="237">
        <f t="shared" si="26"/>
        <v>0.76303938980769903</v>
      </c>
      <c r="F184" s="237">
        <f t="shared" si="26"/>
        <v>0.77606725757066009</v>
      </c>
      <c r="G184" s="237">
        <f t="shared" si="26"/>
        <v>0.77607358386970282</v>
      </c>
      <c r="H184" s="237">
        <f t="shared" si="26"/>
        <v>0.77447248106786926</v>
      </c>
      <c r="I184" s="237">
        <f t="shared" si="26"/>
        <v>0.77575650364226478</v>
      </c>
      <c r="J184" s="237">
        <f t="shared" si="26"/>
        <v>0.75353647889875208</v>
      </c>
      <c r="K184" s="237">
        <f t="shared" si="26"/>
        <v>0.78074531125228785</v>
      </c>
      <c r="L184" s="237">
        <f t="shared" si="26"/>
        <v>0.79485904149203457</v>
      </c>
      <c r="M184" s="237">
        <f t="shared" si="26"/>
        <v>0.79457521210229431</v>
      </c>
      <c r="N184" s="237">
        <f t="shared" si="26"/>
        <v>0.85300245026291621</v>
      </c>
      <c r="O184" s="237">
        <f t="shared" si="26"/>
        <v>0.85061047506542176</v>
      </c>
      <c r="P184" s="237">
        <f t="shared" si="26"/>
        <v>0.79241692797018648</v>
      </c>
      <c r="Q184" s="237">
        <f t="shared" si="26"/>
        <v>0.76530778868454596</v>
      </c>
    </row>
    <row r="185" spans="1:17" x14ac:dyDescent="0.25">
      <c r="A185" s="142" t="s">
        <v>190</v>
      </c>
      <c r="B185" s="235">
        <f t="shared" ref="B185:Q185" si="27">IF(B$84=0,0,B$84/B$60)</f>
        <v>0.74910875993404469</v>
      </c>
      <c r="C185" s="235">
        <f t="shared" si="27"/>
        <v>0.74897782077597019</v>
      </c>
      <c r="D185" s="235">
        <f t="shared" si="27"/>
        <v>0.75322195907769762</v>
      </c>
      <c r="E185" s="235">
        <f t="shared" si="27"/>
        <v>0.76303938980769903</v>
      </c>
      <c r="F185" s="235">
        <f t="shared" si="27"/>
        <v>0.77606725757066009</v>
      </c>
      <c r="G185" s="235">
        <f t="shared" si="27"/>
        <v>0.77607358386970282</v>
      </c>
      <c r="H185" s="235">
        <f t="shared" si="27"/>
        <v>0.77447248106786926</v>
      </c>
      <c r="I185" s="235">
        <f t="shared" si="27"/>
        <v>0.77575650364226478</v>
      </c>
      <c r="J185" s="235">
        <f t="shared" si="27"/>
        <v>0.75353647889875208</v>
      </c>
      <c r="K185" s="235">
        <f t="shared" si="27"/>
        <v>0.78074531125228785</v>
      </c>
      <c r="L185" s="235">
        <f t="shared" si="27"/>
        <v>0.79485904149203457</v>
      </c>
      <c r="M185" s="235">
        <f t="shared" si="27"/>
        <v>0.79457521210229431</v>
      </c>
      <c r="N185" s="235">
        <f t="shared" si="27"/>
        <v>0.85300245026291621</v>
      </c>
      <c r="O185" s="235">
        <f t="shared" si="27"/>
        <v>0.85061047506542176</v>
      </c>
      <c r="P185" s="235">
        <f t="shared" si="27"/>
        <v>0.79241692797018648</v>
      </c>
      <c r="Q185" s="235">
        <f t="shared" si="27"/>
        <v>0.76530778868454596</v>
      </c>
    </row>
    <row r="186" spans="1:17" x14ac:dyDescent="0.25">
      <c r="A186" s="142" t="s">
        <v>189</v>
      </c>
      <c r="B186" s="235">
        <f t="shared" ref="B186:Q186" si="28">IF(B$90=0,0,B$90/B$60)</f>
        <v>0</v>
      </c>
      <c r="C186" s="235">
        <f t="shared" si="28"/>
        <v>0</v>
      </c>
      <c r="D186" s="235">
        <f t="shared" si="28"/>
        <v>0</v>
      </c>
      <c r="E186" s="235">
        <f t="shared" si="28"/>
        <v>0</v>
      </c>
      <c r="F186" s="235">
        <f t="shared" si="28"/>
        <v>0</v>
      </c>
      <c r="G186" s="235">
        <f t="shared" si="28"/>
        <v>0</v>
      </c>
      <c r="H186" s="235">
        <f t="shared" si="28"/>
        <v>0</v>
      </c>
      <c r="I186" s="235">
        <f t="shared" si="28"/>
        <v>0</v>
      </c>
      <c r="J186" s="235">
        <f t="shared" si="28"/>
        <v>0</v>
      </c>
      <c r="K186" s="235">
        <f t="shared" si="28"/>
        <v>0</v>
      </c>
      <c r="L186" s="235">
        <f t="shared" si="28"/>
        <v>0</v>
      </c>
      <c r="M186" s="235">
        <f t="shared" si="28"/>
        <v>0</v>
      </c>
      <c r="N186" s="235">
        <f t="shared" si="28"/>
        <v>0</v>
      </c>
      <c r="O186" s="235">
        <f t="shared" si="28"/>
        <v>0</v>
      </c>
      <c r="P186" s="235">
        <f t="shared" si="28"/>
        <v>0</v>
      </c>
      <c r="Q186" s="235">
        <f t="shared" si="28"/>
        <v>0</v>
      </c>
    </row>
    <row r="187" spans="1:17" x14ac:dyDescent="0.25">
      <c r="A187" s="127" t="s">
        <v>180</v>
      </c>
      <c r="B187" s="236">
        <f t="shared" ref="B187:Q187" si="29">IF(B$91=0,0,B$91/B$60)</f>
        <v>0.15684442663976339</v>
      </c>
      <c r="C187" s="236">
        <f t="shared" si="29"/>
        <v>0.15663020070193753</v>
      </c>
      <c r="D187" s="236">
        <f t="shared" si="29"/>
        <v>0.15521295093980836</v>
      </c>
      <c r="E187" s="236">
        <f t="shared" si="29"/>
        <v>0.15192097367532736</v>
      </c>
      <c r="F187" s="236">
        <f t="shared" si="29"/>
        <v>0.14138169566703435</v>
      </c>
      <c r="G187" s="236">
        <f t="shared" si="29"/>
        <v>0.14111496923551187</v>
      </c>
      <c r="H187" s="236">
        <f t="shared" si="29"/>
        <v>0.14267907266799801</v>
      </c>
      <c r="I187" s="236">
        <f t="shared" si="29"/>
        <v>0.14086734790844871</v>
      </c>
      <c r="J187" s="236">
        <f t="shared" si="29"/>
        <v>0.14957734862259134</v>
      </c>
      <c r="K187" s="236">
        <f t="shared" si="29"/>
        <v>0.1445365363083122</v>
      </c>
      <c r="L187" s="236">
        <f t="shared" si="29"/>
        <v>0.13864104414553391</v>
      </c>
      <c r="M187" s="236">
        <f t="shared" si="29"/>
        <v>0.12895738890546463</v>
      </c>
      <c r="N187" s="236">
        <f t="shared" si="29"/>
        <v>0.10678661485774851</v>
      </c>
      <c r="O187" s="236">
        <f t="shared" si="29"/>
        <v>0.10805249706885427</v>
      </c>
      <c r="P187" s="236">
        <f t="shared" si="29"/>
        <v>0.13192915315472767</v>
      </c>
      <c r="Q187" s="236">
        <f t="shared" si="29"/>
        <v>0.14094485450363106</v>
      </c>
    </row>
    <row r="188" spans="1:17" x14ac:dyDescent="0.25">
      <c r="A188" s="142" t="s">
        <v>188</v>
      </c>
      <c r="B188" s="235">
        <f t="shared" ref="B188:Q188" si="30">IF(B$92=0,0,B$92/B$60)</f>
        <v>8.9243057808607751E-2</v>
      </c>
      <c r="C188" s="235">
        <f t="shared" si="30"/>
        <v>8.8780725293796117E-2</v>
      </c>
      <c r="D188" s="235">
        <f t="shared" si="30"/>
        <v>8.9395458624426702E-2</v>
      </c>
      <c r="E188" s="235">
        <f t="shared" si="30"/>
        <v>9.0794013345480484E-2</v>
      </c>
      <c r="F188" s="235">
        <f t="shared" si="30"/>
        <v>9.2316597483775104E-2</v>
      </c>
      <c r="G188" s="235">
        <f t="shared" si="30"/>
        <v>9.2261079356122516E-2</v>
      </c>
      <c r="H188" s="235">
        <f t="shared" si="30"/>
        <v>9.215078378759306E-2</v>
      </c>
      <c r="I188" s="235">
        <f t="shared" si="30"/>
        <v>8.9469051503565891E-2</v>
      </c>
      <c r="J188" s="235">
        <f t="shared" si="30"/>
        <v>8.8444891555736968E-2</v>
      </c>
      <c r="K188" s="235">
        <f t="shared" si="30"/>
        <v>9.1990062364561684E-2</v>
      </c>
      <c r="L188" s="235">
        <f t="shared" si="30"/>
        <v>9.4801933737575089E-2</v>
      </c>
      <c r="M188" s="235">
        <f t="shared" si="30"/>
        <v>8.5610220498554324E-2</v>
      </c>
      <c r="N188" s="235">
        <f t="shared" si="30"/>
        <v>9.5735335491100026E-2</v>
      </c>
      <c r="O188" s="235">
        <f t="shared" si="30"/>
        <v>9.6861518645306496E-2</v>
      </c>
      <c r="P188" s="235">
        <f t="shared" si="30"/>
        <v>9.1499866851186898E-2</v>
      </c>
      <c r="Q188" s="235">
        <f t="shared" si="30"/>
        <v>8.8020417147442159E-2</v>
      </c>
    </row>
    <row r="189" spans="1:17" x14ac:dyDescent="0.25">
      <c r="A189" s="142" t="s">
        <v>187</v>
      </c>
      <c r="B189" s="235">
        <f t="shared" ref="B189:Q189" si="31">IF(B$93=0,0,B$93/B$60)</f>
        <v>6.7601368831155625E-2</v>
      </c>
      <c r="C189" s="235">
        <f t="shared" si="31"/>
        <v>6.784947540814143E-2</v>
      </c>
      <c r="D189" s="235">
        <f t="shared" si="31"/>
        <v>6.5817492315381657E-2</v>
      </c>
      <c r="E189" s="235">
        <f t="shared" si="31"/>
        <v>6.112696032984688E-2</v>
      </c>
      <c r="F189" s="235">
        <f t="shared" si="31"/>
        <v>4.9065098183259256E-2</v>
      </c>
      <c r="G189" s="235">
        <f t="shared" si="31"/>
        <v>4.885388987938933E-2</v>
      </c>
      <c r="H189" s="235">
        <f t="shared" si="31"/>
        <v>5.0528288880404941E-2</v>
      </c>
      <c r="I189" s="235">
        <f t="shared" si="31"/>
        <v>5.1398296404882811E-2</v>
      </c>
      <c r="J189" s="235">
        <f t="shared" si="31"/>
        <v>6.113245706685435E-2</v>
      </c>
      <c r="K189" s="235">
        <f t="shared" si="31"/>
        <v>5.2546473943750525E-2</v>
      </c>
      <c r="L189" s="235">
        <f t="shared" si="31"/>
        <v>4.383911040795882E-2</v>
      </c>
      <c r="M189" s="235">
        <f t="shared" si="31"/>
        <v>4.3347168406910302E-2</v>
      </c>
      <c r="N189" s="235">
        <f t="shared" si="31"/>
        <v>1.1051279366648487E-2</v>
      </c>
      <c r="O189" s="235">
        <f t="shared" si="31"/>
        <v>1.1190978423547771E-2</v>
      </c>
      <c r="P189" s="235">
        <f t="shared" si="31"/>
        <v>4.0429286303540785E-2</v>
      </c>
      <c r="Q189" s="235">
        <f t="shared" si="31"/>
        <v>5.2924437356188909E-2</v>
      </c>
    </row>
    <row r="190" spans="1:17" x14ac:dyDescent="0.25">
      <c r="A190" s="142" t="s">
        <v>186</v>
      </c>
      <c r="B190" s="235">
        <f t="shared" ref="B190:Q190" si="32">IF(B$104=0,0,B$104/B$60)</f>
        <v>0</v>
      </c>
      <c r="C190" s="235">
        <f t="shared" si="32"/>
        <v>0</v>
      </c>
      <c r="D190" s="235">
        <f t="shared" si="32"/>
        <v>0</v>
      </c>
      <c r="E190" s="235">
        <f t="shared" si="32"/>
        <v>0</v>
      </c>
      <c r="F190" s="235">
        <f t="shared" si="32"/>
        <v>0</v>
      </c>
      <c r="G190" s="235">
        <f t="shared" si="32"/>
        <v>0</v>
      </c>
      <c r="H190" s="235">
        <f t="shared" si="32"/>
        <v>0</v>
      </c>
      <c r="I190" s="235">
        <f t="shared" si="32"/>
        <v>0</v>
      </c>
      <c r="J190" s="235">
        <f t="shared" si="32"/>
        <v>0</v>
      </c>
      <c r="K190" s="235">
        <f t="shared" si="32"/>
        <v>0</v>
      </c>
      <c r="L190" s="235">
        <f t="shared" si="32"/>
        <v>0</v>
      </c>
      <c r="M190" s="235">
        <f t="shared" si="32"/>
        <v>0</v>
      </c>
      <c r="N190" s="235">
        <f t="shared" si="32"/>
        <v>0</v>
      </c>
      <c r="O190" s="235">
        <f t="shared" si="32"/>
        <v>0</v>
      </c>
      <c r="P190" s="235">
        <f t="shared" si="32"/>
        <v>0</v>
      </c>
      <c r="Q190" s="235">
        <f t="shared" si="32"/>
        <v>0</v>
      </c>
    </row>
    <row r="191" spans="1:17" x14ac:dyDescent="0.25">
      <c r="A191" s="72" t="s">
        <v>179</v>
      </c>
      <c r="B191" s="234">
        <f t="shared" ref="B191:Q191" si="33">IF(B$105=0,0,B$105/B$60)</f>
        <v>0</v>
      </c>
      <c r="C191" s="234">
        <f t="shared" si="33"/>
        <v>0</v>
      </c>
      <c r="D191" s="234">
        <f t="shared" si="33"/>
        <v>0</v>
      </c>
      <c r="E191" s="234">
        <f t="shared" si="33"/>
        <v>0</v>
      </c>
      <c r="F191" s="234">
        <f t="shared" si="33"/>
        <v>0</v>
      </c>
      <c r="G191" s="234">
        <f t="shared" si="33"/>
        <v>0</v>
      </c>
      <c r="H191" s="234">
        <f t="shared" si="33"/>
        <v>0</v>
      </c>
      <c r="I191" s="234">
        <f t="shared" si="33"/>
        <v>0</v>
      </c>
      <c r="J191" s="234">
        <f t="shared" si="33"/>
        <v>0</v>
      </c>
      <c r="K191" s="234">
        <f t="shared" si="33"/>
        <v>0</v>
      </c>
      <c r="L191" s="234">
        <f t="shared" si="33"/>
        <v>0</v>
      </c>
      <c r="M191" s="234">
        <f t="shared" si="33"/>
        <v>0</v>
      </c>
      <c r="N191" s="234">
        <f t="shared" si="33"/>
        <v>0</v>
      </c>
      <c r="O191" s="234">
        <f t="shared" si="33"/>
        <v>0</v>
      </c>
      <c r="P191" s="234">
        <f t="shared" si="33"/>
        <v>0</v>
      </c>
      <c r="Q191" s="234">
        <f t="shared" si="33"/>
        <v>0</v>
      </c>
    </row>
    <row r="192" spans="1:17" x14ac:dyDescent="0.25">
      <c r="A192" s="177" t="s">
        <v>98</v>
      </c>
      <c r="B192" s="209">
        <f t="shared" ref="B192:Q192" si="34">IF(B$106=0,0,B$106/B$60)</f>
        <v>0</v>
      </c>
      <c r="C192" s="209">
        <f t="shared" si="34"/>
        <v>0</v>
      </c>
      <c r="D192" s="209">
        <f t="shared" si="34"/>
        <v>0</v>
      </c>
      <c r="E192" s="209">
        <f t="shared" si="34"/>
        <v>0</v>
      </c>
      <c r="F192" s="209">
        <f t="shared" si="34"/>
        <v>0</v>
      </c>
      <c r="G192" s="209">
        <f t="shared" si="34"/>
        <v>0</v>
      </c>
      <c r="H192" s="209">
        <f t="shared" si="34"/>
        <v>0</v>
      </c>
      <c r="I192" s="209">
        <f t="shared" si="34"/>
        <v>0</v>
      </c>
      <c r="J192" s="209">
        <f t="shared" si="34"/>
        <v>0</v>
      </c>
      <c r="K192" s="209">
        <f t="shared" si="34"/>
        <v>0</v>
      </c>
      <c r="L192" s="209">
        <f t="shared" si="34"/>
        <v>0</v>
      </c>
      <c r="M192" s="209">
        <f t="shared" si="34"/>
        <v>0</v>
      </c>
      <c r="N192" s="209">
        <f t="shared" si="34"/>
        <v>0</v>
      </c>
      <c r="O192" s="209">
        <f t="shared" si="34"/>
        <v>0</v>
      </c>
      <c r="P192" s="209">
        <f t="shared" si="34"/>
        <v>0</v>
      </c>
      <c r="Q192" s="209">
        <f t="shared" si="34"/>
        <v>0</v>
      </c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5">SUM(B$195:B$199,B$201:B$202,B$204:B$205,B$207:B$210)</f>
        <v>1</v>
      </c>
      <c r="C194" s="77">
        <f t="shared" si="35"/>
        <v>1</v>
      </c>
      <c r="D194" s="77">
        <f t="shared" si="35"/>
        <v>1</v>
      </c>
      <c r="E194" s="77">
        <f t="shared" si="35"/>
        <v>1</v>
      </c>
      <c r="F194" s="77">
        <f t="shared" si="35"/>
        <v>1</v>
      </c>
      <c r="G194" s="77">
        <f t="shared" si="35"/>
        <v>1</v>
      </c>
      <c r="H194" s="77">
        <f t="shared" si="35"/>
        <v>0.99999999999999989</v>
      </c>
      <c r="I194" s="77">
        <f t="shared" si="35"/>
        <v>1</v>
      </c>
      <c r="J194" s="77">
        <f t="shared" si="35"/>
        <v>0.99999999999999989</v>
      </c>
      <c r="K194" s="77">
        <f t="shared" si="35"/>
        <v>1</v>
      </c>
      <c r="L194" s="77">
        <f t="shared" si="35"/>
        <v>1</v>
      </c>
      <c r="M194" s="77">
        <f t="shared" si="35"/>
        <v>1</v>
      </c>
      <c r="N194" s="77">
        <f t="shared" si="35"/>
        <v>1.0000000000000002</v>
      </c>
      <c r="O194" s="77">
        <f t="shared" si="35"/>
        <v>1.0000000000000002</v>
      </c>
      <c r="P194" s="77">
        <f t="shared" si="35"/>
        <v>1</v>
      </c>
      <c r="Q194" s="77">
        <f t="shared" si="35"/>
        <v>1</v>
      </c>
    </row>
    <row r="195" spans="1:17" x14ac:dyDescent="0.25">
      <c r="A195" s="132" t="s">
        <v>83</v>
      </c>
      <c r="B195" s="240">
        <f t="shared" ref="B195:Q195" si="36">IF(B$109=0,0,B$109/B$108)</f>
        <v>0</v>
      </c>
      <c r="C195" s="240">
        <f t="shared" si="36"/>
        <v>0</v>
      </c>
      <c r="D195" s="240">
        <f t="shared" si="36"/>
        <v>0</v>
      </c>
      <c r="E195" s="240">
        <f t="shared" si="36"/>
        <v>0</v>
      </c>
      <c r="F195" s="240">
        <f t="shared" si="36"/>
        <v>0</v>
      </c>
      <c r="G195" s="240">
        <f t="shared" si="36"/>
        <v>0</v>
      </c>
      <c r="H195" s="240">
        <f t="shared" si="36"/>
        <v>0</v>
      </c>
      <c r="I195" s="240">
        <f t="shared" si="36"/>
        <v>0</v>
      </c>
      <c r="J195" s="240">
        <f t="shared" si="36"/>
        <v>0</v>
      </c>
      <c r="K195" s="240">
        <f t="shared" si="36"/>
        <v>0</v>
      </c>
      <c r="L195" s="240">
        <f t="shared" si="36"/>
        <v>0</v>
      </c>
      <c r="M195" s="240">
        <f t="shared" si="36"/>
        <v>0</v>
      </c>
      <c r="N195" s="240">
        <f t="shared" si="36"/>
        <v>0</v>
      </c>
      <c r="O195" s="240">
        <f t="shared" si="36"/>
        <v>0</v>
      </c>
      <c r="P195" s="240">
        <f t="shared" si="36"/>
        <v>0</v>
      </c>
      <c r="Q195" s="240">
        <f t="shared" si="36"/>
        <v>0</v>
      </c>
    </row>
    <row r="196" spans="1:17" x14ac:dyDescent="0.25">
      <c r="A196" s="76" t="s">
        <v>82</v>
      </c>
      <c r="B196" s="239">
        <f t="shared" ref="B196:Q196" si="37">IF(B$110=0,0,B$110/B$108)</f>
        <v>0</v>
      </c>
      <c r="C196" s="239">
        <f t="shared" si="37"/>
        <v>0</v>
      </c>
      <c r="D196" s="239">
        <f t="shared" si="37"/>
        <v>0</v>
      </c>
      <c r="E196" s="239">
        <f t="shared" si="37"/>
        <v>0</v>
      </c>
      <c r="F196" s="239">
        <f t="shared" si="37"/>
        <v>0</v>
      </c>
      <c r="G196" s="239">
        <f t="shared" si="37"/>
        <v>0</v>
      </c>
      <c r="H196" s="239">
        <f t="shared" si="37"/>
        <v>0</v>
      </c>
      <c r="I196" s="239">
        <f t="shared" si="37"/>
        <v>0</v>
      </c>
      <c r="J196" s="239">
        <f t="shared" si="37"/>
        <v>0</v>
      </c>
      <c r="K196" s="239">
        <f t="shared" si="37"/>
        <v>0</v>
      </c>
      <c r="L196" s="239">
        <f t="shared" si="37"/>
        <v>0</v>
      </c>
      <c r="M196" s="239">
        <f t="shared" si="37"/>
        <v>0</v>
      </c>
      <c r="N196" s="239">
        <f t="shared" si="37"/>
        <v>0</v>
      </c>
      <c r="O196" s="239">
        <f t="shared" si="37"/>
        <v>0</v>
      </c>
      <c r="P196" s="239">
        <f t="shared" si="37"/>
        <v>0</v>
      </c>
      <c r="Q196" s="239">
        <f t="shared" si="37"/>
        <v>0</v>
      </c>
    </row>
    <row r="197" spans="1:17" x14ac:dyDescent="0.25">
      <c r="A197" s="76" t="s">
        <v>81</v>
      </c>
      <c r="B197" s="239">
        <f t="shared" ref="B197:Q197" si="38">IF(B$111=0,0,B$111/B$108)</f>
        <v>0</v>
      </c>
      <c r="C197" s="239">
        <f t="shared" si="38"/>
        <v>0</v>
      </c>
      <c r="D197" s="239">
        <f t="shared" si="38"/>
        <v>0</v>
      </c>
      <c r="E197" s="239">
        <f t="shared" si="38"/>
        <v>0</v>
      </c>
      <c r="F197" s="239">
        <f t="shared" si="38"/>
        <v>0</v>
      </c>
      <c r="G197" s="239">
        <f t="shared" si="38"/>
        <v>0</v>
      </c>
      <c r="H197" s="239">
        <f t="shared" si="38"/>
        <v>0</v>
      </c>
      <c r="I197" s="239">
        <f t="shared" si="38"/>
        <v>0</v>
      </c>
      <c r="J197" s="239">
        <f t="shared" si="38"/>
        <v>0</v>
      </c>
      <c r="K197" s="239">
        <f t="shared" si="38"/>
        <v>0</v>
      </c>
      <c r="L197" s="239">
        <f t="shared" si="38"/>
        <v>0</v>
      </c>
      <c r="M197" s="239">
        <f t="shared" si="38"/>
        <v>0</v>
      </c>
      <c r="N197" s="239">
        <f t="shared" si="38"/>
        <v>0</v>
      </c>
      <c r="O197" s="239">
        <f t="shared" si="38"/>
        <v>0</v>
      </c>
      <c r="P197" s="239">
        <f t="shared" si="38"/>
        <v>0</v>
      </c>
      <c r="Q197" s="239">
        <f t="shared" si="38"/>
        <v>0</v>
      </c>
    </row>
    <row r="198" spans="1:17" x14ac:dyDescent="0.25">
      <c r="A198" s="76" t="s">
        <v>80</v>
      </c>
      <c r="B198" s="239">
        <f t="shared" ref="B198:Q198" si="39">IF(B$112=0,0,B$112/B$108)</f>
        <v>0</v>
      </c>
      <c r="C198" s="239">
        <f t="shared" si="39"/>
        <v>0</v>
      </c>
      <c r="D198" s="239">
        <f t="shared" si="39"/>
        <v>0</v>
      </c>
      <c r="E198" s="239">
        <f t="shared" si="39"/>
        <v>0</v>
      </c>
      <c r="F198" s="239">
        <f t="shared" si="39"/>
        <v>0</v>
      </c>
      <c r="G198" s="239">
        <f t="shared" si="39"/>
        <v>0</v>
      </c>
      <c r="H198" s="239">
        <f t="shared" si="39"/>
        <v>0</v>
      </c>
      <c r="I198" s="239">
        <f t="shared" si="39"/>
        <v>0</v>
      </c>
      <c r="J198" s="239">
        <f t="shared" si="39"/>
        <v>0</v>
      </c>
      <c r="K198" s="239">
        <f t="shared" si="39"/>
        <v>0</v>
      </c>
      <c r="L198" s="239">
        <f t="shared" si="39"/>
        <v>0</v>
      </c>
      <c r="M198" s="239">
        <f t="shared" si="39"/>
        <v>0</v>
      </c>
      <c r="N198" s="239">
        <f t="shared" si="39"/>
        <v>0</v>
      </c>
      <c r="O198" s="239">
        <f t="shared" si="39"/>
        <v>0</v>
      </c>
      <c r="P198" s="239">
        <f t="shared" si="39"/>
        <v>0</v>
      </c>
      <c r="Q198" s="239">
        <f t="shared" si="39"/>
        <v>0</v>
      </c>
    </row>
    <row r="199" spans="1:17" x14ac:dyDescent="0.25">
      <c r="A199" s="129" t="s">
        <v>79</v>
      </c>
      <c r="B199" s="238">
        <f t="shared" ref="B199:Q199" si="40">IF(B$113=0,0,B$113/B$108)</f>
        <v>2.1165339091012862E-2</v>
      </c>
      <c r="C199" s="238">
        <f t="shared" si="40"/>
        <v>2.1238297401825302E-2</v>
      </c>
      <c r="D199" s="238">
        <f t="shared" si="40"/>
        <v>2.07469693492697E-2</v>
      </c>
      <c r="E199" s="238">
        <f t="shared" si="40"/>
        <v>1.9586685724703418E-2</v>
      </c>
      <c r="F199" s="238">
        <f t="shared" si="40"/>
        <v>3.6391048095437098E-2</v>
      </c>
      <c r="G199" s="238">
        <f t="shared" si="40"/>
        <v>3.6885476487006831E-2</v>
      </c>
      <c r="H199" s="238">
        <f t="shared" si="40"/>
        <v>3.3857309134571995E-2</v>
      </c>
      <c r="I199" s="238">
        <f t="shared" si="40"/>
        <v>3.1521855952603067E-2</v>
      </c>
      <c r="J199" s="238">
        <f t="shared" si="40"/>
        <v>3.2824487663216384E-2</v>
      </c>
      <c r="K199" s="238">
        <f t="shared" si="40"/>
        <v>1.7339259743077175E-2</v>
      </c>
      <c r="L199" s="238">
        <f t="shared" si="40"/>
        <v>2.0920299444947846E-2</v>
      </c>
      <c r="M199" s="238">
        <f t="shared" si="40"/>
        <v>3.6220471848357867E-2</v>
      </c>
      <c r="N199" s="238">
        <f t="shared" si="40"/>
        <v>3.3154489910833286E-2</v>
      </c>
      <c r="O199" s="238">
        <f t="shared" si="40"/>
        <v>3.379164650644418E-2</v>
      </c>
      <c r="P199" s="238">
        <f t="shared" si="40"/>
        <v>3.4998975554218333E-2</v>
      </c>
      <c r="Q199" s="238">
        <f t="shared" si="40"/>
        <v>4.2472535275877521E-2</v>
      </c>
    </row>
    <row r="200" spans="1:17" x14ac:dyDescent="0.25">
      <c r="A200" s="127" t="s">
        <v>183</v>
      </c>
      <c r="B200" s="237">
        <f t="shared" ref="B200:Q200" si="41">IF(B$118=0,0,B$118/B$108)</f>
        <v>0.21250728758436935</v>
      </c>
      <c r="C200" s="237">
        <f t="shared" si="41"/>
        <v>0.21323981413028575</v>
      </c>
      <c r="D200" s="237">
        <f t="shared" si="41"/>
        <v>0.20830671141391885</v>
      </c>
      <c r="E200" s="237">
        <f t="shared" si="41"/>
        <v>0.19665706456324131</v>
      </c>
      <c r="F200" s="237">
        <f t="shared" si="41"/>
        <v>0.19536502158744293</v>
      </c>
      <c r="G200" s="237">
        <f t="shared" si="41"/>
        <v>0.19804261855127919</v>
      </c>
      <c r="H200" s="237">
        <f t="shared" si="41"/>
        <v>0.20247568136423882</v>
      </c>
      <c r="I200" s="237">
        <f t="shared" si="41"/>
        <v>0.22632759193777471</v>
      </c>
      <c r="J200" s="237">
        <f t="shared" si="41"/>
        <v>0.25035956610126547</v>
      </c>
      <c r="K200" s="237">
        <f t="shared" si="41"/>
        <v>0.23365609459528017</v>
      </c>
      <c r="L200" s="237">
        <f t="shared" si="41"/>
        <v>0.21004700521837499</v>
      </c>
      <c r="M200" s="237">
        <f t="shared" si="41"/>
        <v>0.21083892900970552</v>
      </c>
      <c r="N200" s="237">
        <f t="shared" si="41"/>
        <v>0.24354337246901642</v>
      </c>
      <c r="O200" s="237">
        <f t="shared" si="41"/>
        <v>0.24826247167632781</v>
      </c>
      <c r="P200" s="237">
        <f t="shared" si="41"/>
        <v>0.25476279266828955</v>
      </c>
      <c r="Q200" s="237">
        <f t="shared" si="41"/>
        <v>0.23386850306667731</v>
      </c>
    </row>
    <row r="201" spans="1:17" x14ac:dyDescent="0.25">
      <c r="A201" s="142" t="s">
        <v>192</v>
      </c>
      <c r="B201" s="235">
        <f t="shared" ref="B201:Q201" si="42">IF(B$119=0,0,B$119/B$108)</f>
        <v>0.21250728758436935</v>
      </c>
      <c r="C201" s="235">
        <f t="shared" si="42"/>
        <v>0.21323981413028575</v>
      </c>
      <c r="D201" s="235">
        <f t="shared" si="42"/>
        <v>0.20830671141391885</v>
      </c>
      <c r="E201" s="235">
        <f t="shared" si="42"/>
        <v>0.19665706456324131</v>
      </c>
      <c r="F201" s="235">
        <f t="shared" si="42"/>
        <v>0.19536502158744293</v>
      </c>
      <c r="G201" s="235">
        <f t="shared" si="42"/>
        <v>0.19804261855127919</v>
      </c>
      <c r="H201" s="235">
        <f t="shared" si="42"/>
        <v>0.20247568136423882</v>
      </c>
      <c r="I201" s="235">
        <f t="shared" si="42"/>
        <v>0.22632759193777471</v>
      </c>
      <c r="J201" s="235">
        <f t="shared" si="42"/>
        <v>0.25035956610126547</v>
      </c>
      <c r="K201" s="235">
        <f t="shared" si="42"/>
        <v>0.23365609459528017</v>
      </c>
      <c r="L201" s="235">
        <f t="shared" si="42"/>
        <v>0.21004700521837499</v>
      </c>
      <c r="M201" s="235">
        <f t="shared" si="42"/>
        <v>0.21083892900970552</v>
      </c>
      <c r="N201" s="235">
        <f t="shared" si="42"/>
        <v>0.24354337246901642</v>
      </c>
      <c r="O201" s="235">
        <f t="shared" si="42"/>
        <v>0.24826247167632781</v>
      </c>
      <c r="P201" s="235">
        <f t="shared" si="42"/>
        <v>0.25476279266828955</v>
      </c>
      <c r="Q201" s="235">
        <f t="shared" si="42"/>
        <v>0.23386850306667731</v>
      </c>
    </row>
    <row r="202" spans="1:17" x14ac:dyDescent="0.25">
      <c r="A202" s="142" t="s">
        <v>191</v>
      </c>
      <c r="B202" s="235">
        <f t="shared" ref="B202:Q202" si="43">IF(B$130=0,0,B$130/B$108)</f>
        <v>0</v>
      </c>
      <c r="C202" s="235">
        <f t="shared" si="43"/>
        <v>0</v>
      </c>
      <c r="D202" s="235">
        <f t="shared" si="43"/>
        <v>0</v>
      </c>
      <c r="E202" s="235">
        <f t="shared" si="43"/>
        <v>0</v>
      </c>
      <c r="F202" s="235">
        <f t="shared" si="43"/>
        <v>0</v>
      </c>
      <c r="G202" s="235">
        <f t="shared" si="43"/>
        <v>0</v>
      </c>
      <c r="H202" s="235">
        <f t="shared" si="43"/>
        <v>0</v>
      </c>
      <c r="I202" s="235">
        <f t="shared" si="43"/>
        <v>0</v>
      </c>
      <c r="J202" s="235">
        <f t="shared" si="43"/>
        <v>0</v>
      </c>
      <c r="K202" s="235">
        <f t="shared" si="43"/>
        <v>0</v>
      </c>
      <c r="L202" s="235">
        <f t="shared" si="43"/>
        <v>0</v>
      </c>
      <c r="M202" s="235">
        <f t="shared" si="43"/>
        <v>0</v>
      </c>
      <c r="N202" s="235">
        <f t="shared" si="43"/>
        <v>0</v>
      </c>
      <c r="O202" s="235">
        <f t="shared" si="43"/>
        <v>0</v>
      </c>
      <c r="P202" s="235">
        <f t="shared" si="43"/>
        <v>0</v>
      </c>
      <c r="Q202" s="235">
        <f t="shared" si="43"/>
        <v>0</v>
      </c>
    </row>
    <row r="203" spans="1:17" x14ac:dyDescent="0.25">
      <c r="A203" s="127" t="s">
        <v>181</v>
      </c>
      <c r="B203" s="237">
        <f t="shared" ref="B203:Q203" si="44">IF(B$131=0,0,B$131/B$108)</f>
        <v>0.44162740327465738</v>
      </c>
      <c r="C203" s="237">
        <f t="shared" si="44"/>
        <v>0.44145207080598425</v>
      </c>
      <c r="D203" s="237">
        <f t="shared" si="44"/>
        <v>0.4470722398789938</v>
      </c>
      <c r="E203" s="237">
        <f t="shared" si="44"/>
        <v>0.46038006508530666</v>
      </c>
      <c r="F203" s="237">
        <f t="shared" si="44"/>
        <v>0.45023585429323276</v>
      </c>
      <c r="G203" s="237">
        <f t="shared" si="44"/>
        <v>0.44702201511357398</v>
      </c>
      <c r="H203" s="237">
        <f t="shared" si="44"/>
        <v>0.44410047464384655</v>
      </c>
      <c r="I203" s="237">
        <f t="shared" si="44"/>
        <v>0.42339891995310652</v>
      </c>
      <c r="J203" s="237">
        <f t="shared" si="44"/>
        <v>0.39359783967232498</v>
      </c>
      <c r="K203" s="237">
        <f t="shared" si="44"/>
        <v>0.42236587120015462</v>
      </c>
      <c r="L203" s="237">
        <f t="shared" si="44"/>
        <v>0.44435429582709457</v>
      </c>
      <c r="M203" s="237">
        <f t="shared" si="44"/>
        <v>0.44626151532583164</v>
      </c>
      <c r="N203" s="237">
        <f t="shared" si="44"/>
        <v>0.40637193831942453</v>
      </c>
      <c r="O203" s="237">
        <f t="shared" si="44"/>
        <v>0.39889231534977898</v>
      </c>
      <c r="P203" s="237">
        <f t="shared" si="44"/>
        <v>0.38913901849327726</v>
      </c>
      <c r="Q203" s="237">
        <f t="shared" si="44"/>
        <v>0.40769438309398492</v>
      </c>
    </row>
    <row r="204" spans="1:17" x14ac:dyDescent="0.25">
      <c r="A204" s="142" t="s">
        <v>190</v>
      </c>
      <c r="B204" s="235">
        <f t="shared" ref="B204:Q204" si="45">IF(B$132=0,0,B$132/B$108)</f>
        <v>0.44162740327465738</v>
      </c>
      <c r="C204" s="235">
        <f t="shared" si="45"/>
        <v>0.44145207080598425</v>
      </c>
      <c r="D204" s="235">
        <f t="shared" si="45"/>
        <v>0.4470722398789938</v>
      </c>
      <c r="E204" s="235">
        <f t="shared" si="45"/>
        <v>0.46038006508530666</v>
      </c>
      <c r="F204" s="235">
        <f t="shared" si="45"/>
        <v>0.45023585429323276</v>
      </c>
      <c r="G204" s="235">
        <f t="shared" si="45"/>
        <v>0.44702201511357398</v>
      </c>
      <c r="H204" s="235">
        <f t="shared" si="45"/>
        <v>0.44410047464384655</v>
      </c>
      <c r="I204" s="235">
        <f t="shared" si="45"/>
        <v>0.42339891995310652</v>
      </c>
      <c r="J204" s="235">
        <f t="shared" si="45"/>
        <v>0.39359783967232498</v>
      </c>
      <c r="K204" s="235">
        <f t="shared" si="45"/>
        <v>0.42236587120015462</v>
      </c>
      <c r="L204" s="235">
        <f t="shared" si="45"/>
        <v>0.44435429582709457</v>
      </c>
      <c r="M204" s="235">
        <f t="shared" si="45"/>
        <v>0.44626151532583164</v>
      </c>
      <c r="N204" s="235">
        <f t="shared" si="45"/>
        <v>0.40637193831942453</v>
      </c>
      <c r="O204" s="235">
        <f t="shared" si="45"/>
        <v>0.39889231534977898</v>
      </c>
      <c r="P204" s="235">
        <f t="shared" si="45"/>
        <v>0.38913901849327726</v>
      </c>
      <c r="Q204" s="235">
        <f t="shared" si="45"/>
        <v>0.40769438309398492</v>
      </c>
    </row>
    <row r="205" spans="1:17" x14ac:dyDescent="0.25">
      <c r="A205" s="142" t="s">
        <v>189</v>
      </c>
      <c r="B205" s="235">
        <f t="shared" ref="B205:Q205" si="46">IF(B$138=0,0,B$138/B$108)</f>
        <v>0</v>
      </c>
      <c r="C205" s="235">
        <f t="shared" si="46"/>
        <v>0</v>
      </c>
      <c r="D205" s="235">
        <f t="shared" si="46"/>
        <v>0</v>
      </c>
      <c r="E205" s="235">
        <f t="shared" si="46"/>
        <v>0</v>
      </c>
      <c r="F205" s="235">
        <f t="shared" si="46"/>
        <v>0</v>
      </c>
      <c r="G205" s="235">
        <f t="shared" si="46"/>
        <v>0</v>
      </c>
      <c r="H205" s="235">
        <f t="shared" si="46"/>
        <v>0</v>
      </c>
      <c r="I205" s="235">
        <f t="shared" si="46"/>
        <v>0</v>
      </c>
      <c r="J205" s="235">
        <f t="shared" si="46"/>
        <v>0</v>
      </c>
      <c r="K205" s="235">
        <f t="shared" si="46"/>
        <v>0</v>
      </c>
      <c r="L205" s="235">
        <f t="shared" si="46"/>
        <v>0</v>
      </c>
      <c r="M205" s="235">
        <f t="shared" si="46"/>
        <v>0</v>
      </c>
      <c r="N205" s="235">
        <f t="shared" si="46"/>
        <v>0</v>
      </c>
      <c r="O205" s="235">
        <f t="shared" si="46"/>
        <v>0</v>
      </c>
      <c r="P205" s="235">
        <f t="shared" si="46"/>
        <v>0</v>
      </c>
      <c r="Q205" s="235">
        <f t="shared" si="46"/>
        <v>0</v>
      </c>
    </row>
    <row r="206" spans="1:17" x14ac:dyDescent="0.25">
      <c r="A206" s="127" t="s">
        <v>180</v>
      </c>
      <c r="B206" s="236">
        <f t="shared" ref="B206:Q206" si="47">IF(B$139=0,0,B$139/B$108)</f>
        <v>0.32469997004996043</v>
      </c>
      <c r="C206" s="236">
        <f t="shared" si="47"/>
        <v>0.32406981766190468</v>
      </c>
      <c r="D206" s="236">
        <f t="shared" si="47"/>
        <v>0.32387407935781765</v>
      </c>
      <c r="E206" s="236">
        <f t="shared" si="47"/>
        <v>0.32337618462674872</v>
      </c>
      <c r="F206" s="236">
        <f t="shared" si="47"/>
        <v>0.31800807602388725</v>
      </c>
      <c r="G206" s="236">
        <f t="shared" si="47"/>
        <v>0.31804988984814014</v>
      </c>
      <c r="H206" s="236">
        <f t="shared" si="47"/>
        <v>0.31956653485734249</v>
      </c>
      <c r="I206" s="236">
        <f t="shared" si="47"/>
        <v>0.31875163215651581</v>
      </c>
      <c r="J206" s="236">
        <f t="shared" si="47"/>
        <v>0.32321810656319305</v>
      </c>
      <c r="K206" s="236">
        <f t="shared" si="47"/>
        <v>0.32663877446148815</v>
      </c>
      <c r="L206" s="236">
        <f t="shared" si="47"/>
        <v>0.32467839950958255</v>
      </c>
      <c r="M206" s="236">
        <f t="shared" si="47"/>
        <v>0.30667908381610492</v>
      </c>
      <c r="N206" s="236">
        <f t="shared" si="47"/>
        <v>0.31693019930072597</v>
      </c>
      <c r="O206" s="236">
        <f t="shared" si="47"/>
        <v>0.31905356646744909</v>
      </c>
      <c r="P206" s="236">
        <f t="shared" si="47"/>
        <v>0.32109921328421492</v>
      </c>
      <c r="Q206" s="236">
        <f t="shared" si="47"/>
        <v>0.31596457856346033</v>
      </c>
    </row>
    <row r="207" spans="1:17" x14ac:dyDescent="0.25">
      <c r="A207" s="142" t="s">
        <v>188</v>
      </c>
      <c r="B207" s="235">
        <f t="shared" ref="B207:Q207" si="48">IF(B$140=0,0,B$140/B$108)</f>
        <v>0.19770135255684915</v>
      </c>
      <c r="C207" s="235">
        <f t="shared" si="48"/>
        <v>0.19663342761206898</v>
      </c>
      <c r="D207" s="235">
        <f t="shared" si="48"/>
        <v>0.19938581043856377</v>
      </c>
      <c r="E207" s="235">
        <f t="shared" si="48"/>
        <v>0.20584997833196664</v>
      </c>
      <c r="F207" s="235">
        <f t="shared" si="48"/>
        <v>0.20125402052700631</v>
      </c>
      <c r="G207" s="235">
        <f t="shared" si="48"/>
        <v>0.1996956486989156</v>
      </c>
      <c r="H207" s="235">
        <f t="shared" si="48"/>
        <v>0.19856300645352215</v>
      </c>
      <c r="I207" s="235">
        <f t="shared" si="48"/>
        <v>0.18349372357664737</v>
      </c>
      <c r="J207" s="235">
        <f t="shared" si="48"/>
        <v>0.17359820819423666</v>
      </c>
      <c r="K207" s="235">
        <f t="shared" si="48"/>
        <v>0.18700120569971534</v>
      </c>
      <c r="L207" s="235">
        <f t="shared" si="48"/>
        <v>0.19915009610628767</v>
      </c>
      <c r="M207" s="235">
        <f t="shared" si="48"/>
        <v>0.18067751087084694</v>
      </c>
      <c r="N207" s="235">
        <f t="shared" si="48"/>
        <v>0.17138379496437911</v>
      </c>
      <c r="O207" s="235">
        <f t="shared" si="48"/>
        <v>0.17068693378997576</v>
      </c>
      <c r="P207" s="235">
        <f t="shared" si="48"/>
        <v>0.16884785839968391</v>
      </c>
      <c r="Q207" s="235">
        <f t="shared" si="48"/>
        <v>0.17620007023872991</v>
      </c>
    </row>
    <row r="208" spans="1:17" x14ac:dyDescent="0.25">
      <c r="A208" s="142" t="s">
        <v>187</v>
      </c>
      <c r="B208" s="235">
        <f t="shared" ref="B208:Q208" si="49">IF(B$141=0,0,B$141/B$108)</f>
        <v>0.12699861749311128</v>
      </c>
      <c r="C208" s="235">
        <f t="shared" si="49"/>
        <v>0.12743639004983567</v>
      </c>
      <c r="D208" s="235">
        <f t="shared" si="49"/>
        <v>0.12448826891925391</v>
      </c>
      <c r="E208" s="235">
        <f t="shared" si="49"/>
        <v>0.11752620629478205</v>
      </c>
      <c r="F208" s="235">
        <f t="shared" si="49"/>
        <v>0.11675405549688093</v>
      </c>
      <c r="G208" s="235">
        <f t="shared" si="49"/>
        <v>0.11835424114922452</v>
      </c>
      <c r="H208" s="235">
        <f t="shared" si="49"/>
        <v>0.12100352840382032</v>
      </c>
      <c r="I208" s="235">
        <f t="shared" si="49"/>
        <v>0.13525790857986841</v>
      </c>
      <c r="J208" s="235">
        <f t="shared" si="49"/>
        <v>0.14961989836895637</v>
      </c>
      <c r="K208" s="235">
        <f t="shared" si="49"/>
        <v>0.13963756876177277</v>
      </c>
      <c r="L208" s="235">
        <f t="shared" si="49"/>
        <v>0.12552830340329488</v>
      </c>
      <c r="M208" s="235">
        <f t="shared" si="49"/>
        <v>0.12600157294525802</v>
      </c>
      <c r="N208" s="235">
        <f t="shared" si="49"/>
        <v>0.1455464043363468</v>
      </c>
      <c r="O208" s="235">
        <f t="shared" si="49"/>
        <v>0.14836663267747333</v>
      </c>
      <c r="P208" s="235">
        <f t="shared" si="49"/>
        <v>0.15225135488453101</v>
      </c>
      <c r="Q208" s="235">
        <f t="shared" si="49"/>
        <v>0.13976450832473042</v>
      </c>
    </row>
    <row r="209" spans="1:17" x14ac:dyDescent="0.25">
      <c r="A209" s="142" t="s">
        <v>186</v>
      </c>
      <c r="B209" s="235">
        <f t="shared" ref="B209:Q209" si="50">IF(B$152=0,0,B$152/B$108)</f>
        <v>0</v>
      </c>
      <c r="C209" s="235">
        <f t="shared" si="50"/>
        <v>0</v>
      </c>
      <c r="D209" s="235">
        <f t="shared" si="50"/>
        <v>0</v>
      </c>
      <c r="E209" s="235">
        <f t="shared" si="50"/>
        <v>0</v>
      </c>
      <c r="F209" s="235">
        <f t="shared" si="50"/>
        <v>0</v>
      </c>
      <c r="G209" s="235">
        <f t="shared" si="50"/>
        <v>0</v>
      </c>
      <c r="H209" s="235">
        <f t="shared" si="50"/>
        <v>0</v>
      </c>
      <c r="I209" s="235">
        <f t="shared" si="50"/>
        <v>0</v>
      </c>
      <c r="J209" s="235">
        <f t="shared" si="50"/>
        <v>0</v>
      </c>
      <c r="K209" s="235">
        <f t="shared" si="50"/>
        <v>0</v>
      </c>
      <c r="L209" s="235">
        <f t="shared" si="50"/>
        <v>0</v>
      </c>
      <c r="M209" s="235">
        <f t="shared" si="50"/>
        <v>0</v>
      </c>
      <c r="N209" s="235">
        <f t="shared" si="50"/>
        <v>0</v>
      </c>
      <c r="O209" s="235">
        <f t="shared" si="50"/>
        <v>0</v>
      </c>
      <c r="P209" s="235">
        <f t="shared" si="50"/>
        <v>0</v>
      </c>
      <c r="Q209" s="235">
        <f t="shared" si="50"/>
        <v>0</v>
      </c>
    </row>
    <row r="210" spans="1:17" x14ac:dyDescent="0.25">
      <c r="A210" s="72" t="s">
        <v>179</v>
      </c>
      <c r="B210" s="234">
        <f t="shared" ref="B210:Q210" si="51">IF(B$153=0,0,B$153/B$108)</f>
        <v>0</v>
      </c>
      <c r="C210" s="234">
        <f t="shared" si="51"/>
        <v>0</v>
      </c>
      <c r="D210" s="234">
        <f t="shared" si="51"/>
        <v>0</v>
      </c>
      <c r="E210" s="234">
        <f t="shared" si="51"/>
        <v>0</v>
      </c>
      <c r="F210" s="234">
        <f t="shared" si="51"/>
        <v>0</v>
      </c>
      <c r="G210" s="234">
        <f t="shared" si="51"/>
        <v>0</v>
      </c>
      <c r="H210" s="234">
        <f t="shared" si="51"/>
        <v>0</v>
      </c>
      <c r="I210" s="234">
        <f t="shared" si="51"/>
        <v>0</v>
      </c>
      <c r="J210" s="234">
        <f t="shared" si="51"/>
        <v>0</v>
      </c>
      <c r="K210" s="234">
        <f t="shared" si="51"/>
        <v>0</v>
      </c>
      <c r="L210" s="234">
        <f t="shared" si="51"/>
        <v>0</v>
      </c>
      <c r="M210" s="234">
        <f t="shared" si="51"/>
        <v>0</v>
      </c>
      <c r="N210" s="234">
        <f t="shared" si="51"/>
        <v>0</v>
      </c>
      <c r="O210" s="234">
        <f t="shared" si="51"/>
        <v>0</v>
      </c>
      <c r="P210" s="234">
        <f t="shared" si="51"/>
        <v>0</v>
      </c>
      <c r="Q210" s="234">
        <f t="shared" si="51"/>
        <v>0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137" t="s">
        <v>133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196</v>
      </c>
      <c r="B214" s="230">
        <f>IF(B$5=0,0,(B$5-B$15-B$58)/(CHI_fec!B$5-CHI_fec!B$15))</f>
        <v>2.0176580499968364</v>
      </c>
      <c r="C214" s="230">
        <f>IF(C$5=0,0,(C$5-C$15-C$58)/(CHI_fec!C$5-CHI_fec!C$15))</f>
        <v>1.9532444128952213</v>
      </c>
      <c r="D214" s="230">
        <f>IF(D$5=0,0,(D$5-D$15-D$58)/(CHI_fec!D$5-CHI_fec!D$15))</f>
        <v>2.0034908464162049</v>
      </c>
      <c r="E214" s="230">
        <f>IF(E$5=0,0,(E$5-E$15-E$58)/(CHI_fec!E$5-CHI_fec!E$15))</f>
        <v>2.1285813261388409</v>
      </c>
      <c r="F214" s="230">
        <f>IF(F$5=0,0,(F$5-F$15-F$58)/(CHI_fec!F$5-CHI_fec!F$15))</f>
        <v>1.0468194252130518</v>
      </c>
      <c r="G214" s="230">
        <f>IF(G$5=0,0,(G$5-G$15-G$58)/(CHI_fec!G$5-CHI_fec!G$15))</f>
        <v>1.0676921813233278</v>
      </c>
      <c r="H214" s="230">
        <f>IF(H$5=0,0,(H$5-H$15-H$58)/(CHI_fec!H$5-CHI_fec!H$15))</f>
        <v>1.0517345844391588</v>
      </c>
      <c r="I214" s="230">
        <f>IF(I$5=0,0,(I$5-I$15-I$58)/(CHI_fec!I$5-CHI_fec!I$15))</f>
        <v>1.1721966171729483</v>
      </c>
      <c r="J214" s="230">
        <f>IF(J$5=0,0,(J$5-J$15-J$58)/(CHI_fec!J$5-CHI_fec!J$15))</f>
        <v>1.0051587513958127</v>
      </c>
      <c r="K214" s="230">
        <f>IF(K$5=0,0,(K$5-K$15-K$58)/(CHI_fec!K$5-CHI_fec!K$15))</f>
        <v>0.83478009350291782</v>
      </c>
      <c r="L214" s="230">
        <f>IF(L$5=0,0,(L$5-L$15-L$58)/(CHI_fec!L$5-CHI_fec!L$15))</f>
        <v>1.0251303831565695</v>
      </c>
      <c r="M214" s="230">
        <f>IF(M$5=0,0,(M$5-M$15-M$58)/(CHI_fec!M$5-CHI_fec!M$15))</f>
        <v>0.9732295175050617</v>
      </c>
      <c r="N214" s="230">
        <f>IF(N$5=0,0,(N$5-N$15-N$58)/(CHI_fec!N$5-CHI_fec!N$15))</f>
        <v>1.2507117029624928</v>
      </c>
      <c r="O214" s="230">
        <f>IF(O$5=0,0,(O$5-O$15-O$58)/(CHI_fec!O$5-CHI_fec!O$15))</f>
        <v>0.90030051678701628</v>
      </c>
      <c r="P214" s="230">
        <f>IF(P$5=0,0,(P$5-P$15-P$58)/(CHI_fec!P$5-CHI_fec!P$15))</f>
        <v>1.0953300499336547</v>
      </c>
      <c r="Q214" s="230">
        <f>IF(Q$5=0,0,(Q$5-Q$15-Q$58)/(CHI_fec!Q$5-CHI_fec!Q$15))</f>
        <v>1.0071288099857192</v>
      </c>
    </row>
    <row r="215" spans="1:17" x14ac:dyDescent="0.25">
      <c r="A215" s="132" t="s">
        <v>83</v>
      </c>
      <c r="B215" s="229">
        <f>IF(B$6=0,0,B$6/CHI_fec!B$6)</f>
        <v>0</v>
      </c>
      <c r="C215" s="229">
        <f>IF(C$6=0,0,C$6/CHI_fec!C$6)</f>
        <v>0</v>
      </c>
      <c r="D215" s="229">
        <f>IF(D$6=0,0,D$6/CHI_fec!D$6)</f>
        <v>0</v>
      </c>
      <c r="E215" s="229">
        <f>IF(E$6=0,0,E$6/CHI_fec!E$6)</f>
        <v>0</v>
      </c>
      <c r="F215" s="229">
        <f>IF(F$6=0,0,F$6/CHI_fec!F$6)</f>
        <v>0</v>
      </c>
      <c r="G215" s="229">
        <f>IF(G$6=0,0,G$6/CHI_fec!G$6)</f>
        <v>0</v>
      </c>
      <c r="H215" s="229">
        <f>IF(H$6=0,0,H$6/CHI_fec!H$6)</f>
        <v>0</v>
      </c>
      <c r="I215" s="229">
        <f>IF(I$6=0,0,I$6/CHI_fec!I$6)</f>
        <v>0</v>
      </c>
      <c r="J215" s="229">
        <f>IF(J$6=0,0,J$6/CHI_fec!J$6)</f>
        <v>0</v>
      </c>
      <c r="K215" s="229">
        <f>IF(K$6=0,0,K$6/CHI_fec!K$6)</f>
        <v>0</v>
      </c>
      <c r="L215" s="229">
        <f>IF(L$6=0,0,L$6/CHI_fec!L$6)</f>
        <v>0</v>
      </c>
      <c r="M215" s="229">
        <f>IF(M$6=0,0,M$6/CHI_fec!M$6)</f>
        <v>0</v>
      </c>
      <c r="N215" s="229">
        <f>IF(N$6=0,0,N$6/CHI_fec!N$6)</f>
        <v>0</v>
      </c>
      <c r="O215" s="229">
        <f>IF(O$6=0,0,O$6/CHI_fec!O$6)</f>
        <v>0</v>
      </c>
      <c r="P215" s="229">
        <f>IF(P$6=0,0,P$6/CHI_fec!P$6)</f>
        <v>0</v>
      </c>
      <c r="Q215" s="229">
        <f>IF(Q$6=0,0,Q$6/CHI_fec!Q$6)</f>
        <v>0</v>
      </c>
    </row>
    <row r="216" spans="1:17" x14ac:dyDescent="0.25">
      <c r="A216" s="76" t="s">
        <v>82</v>
      </c>
      <c r="B216" s="228">
        <f>IF(B$7=0,0,B$7/CHI_fec!B$7)</f>
        <v>0</v>
      </c>
      <c r="C216" s="228">
        <f>IF(C$7=0,0,C$7/CHI_fec!C$7)</f>
        <v>0</v>
      </c>
      <c r="D216" s="228">
        <f>IF(D$7=0,0,D$7/CHI_fec!D$7)</f>
        <v>0</v>
      </c>
      <c r="E216" s="228">
        <f>IF(E$7=0,0,E$7/CHI_fec!E$7)</f>
        <v>0</v>
      </c>
      <c r="F216" s="228">
        <f>IF(F$7=0,0,F$7/CHI_fec!F$7)</f>
        <v>0</v>
      </c>
      <c r="G216" s="228">
        <f>IF(G$7=0,0,G$7/CHI_fec!G$7)</f>
        <v>0</v>
      </c>
      <c r="H216" s="228">
        <f>IF(H$7=0,0,H$7/CHI_fec!H$7)</f>
        <v>0</v>
      </c>
      <c r="I216" s="228">
        <f>IF(I$7=0,0,I$7/CHI_fec!I$7)</f>
        <v>0</v>
      </c>
      <c r="J216" s="228">
        <f>IF(J$7=0,0,J$7/CHI_fec!J$7)</f>
        <v>0</v>
      </c>
      <c r="K216" s="228">
        <f>IF(K$7=0,0,K$7/CHI_fec!K$7)</f>
        <v>0</v>
      </c>
      <c r="L216" s="228">
        <f>IF(L$7=0,0,L$7/CHI_fec!L$7)</f>
        <v>0</v>
      </c>
      <c r="M216" s="228">
        <f>IF(M$7=0,0,M$7/CHI_fec!M$7)</f>
        <v>0</v>
      </c>
      <c r="N216" s="228">
        <f>IF(N$7=0,0,N$7/CHI_fec!N$7)</f>
        <v>0</v>
      </c>
      <c r="O216" s="228">
        <f>IF(O$7=0,0,O$7/CHI_fec!O$7)</f>
        <v>0</v>
      </c>
      <c r="P216" s="228">
        <f>IF(P$7=0,0,P$7/CHI_fec!P$7)</f>
        <v>0</v>
      </c>
      <c r="Q216" s="228">
        <f>IF(Q$7=0,0,Q$7/CHI_fec!Q$7)</f>
        <v>0</v>
      </c>
    </row>
    <row r="217" spans="1:17" x14ac:dyDescent="0.25">
      <c r="A217" s="76" t="s">
        <v>81</v>
      </c>
      <c r="B217" s="228">
        <f>IF(B$8=0,0,B$8/CHI_fec!B$8)</f>
        <v>0</v>
      </c>
      <c r="C217" s="228">
        <f>IF(C$8=0,0,C$8/CHI_fec!C$8)</f>
        <v>0</v>
      </c>
      <c r="D217" s="228">
        <f>IF(D$8=0,0,D$8/CHI_fec!D$8)</f>
        <v>0</v>
      </c>
      <c r="E217" s="228">
        <f>IF(E$8=0,0,E$8/CHI_fec!E$8)</f>
        <v>0</v>
      </c>
      <c r="F217" s="228">
        <f>IF(F$8=0,0,F$8/CHI_fec!F$8)</f>
        <v>0</v>
      </c>
      <c r="G217" s="228">
        <f>IF(G$8=0,0,G$8/CHI_fec!G$8)</f>
        <v>0</v>
      </c>
      <c r="H217" s="228">
        <f>IF(H$8=0,0,H$8/CHI_fec!H$8)</f>
        <v>0</v>
      </c>
      <c r="I217" s="228">
        <f>IF(I$8=0,0,I$8/CHI_fec!I$8)</f>
        <v>0</v>
      </c>
      <c r="J217" s="228">
        <f>IF(J$8=0,0,J$8/CHI_fec!J$8)</f>
        <v>0</v>
      </c>
      <c r="K217" s="228">
        <f>IF(K$8=0,0,K$8/CHI_fec!K$8)</f>
        <v>0</v>
      </c>
      <c r="L217" s="228">
        <f>IF(L$8=0,0,L$8/CHI_fec!L$8)</f>
        <v>0</v>
      </c>
      <c r="M217" s="228">
        <f>IF(M$8=0,0,M$8/CHI_fec!M$8)</f>
        <v>0</v>
      </c>
      <c r="N217" s="228">
        <f>IF(N$8=0,0,N$8/CHI_fec!N$8)</f>
        <v>0</v>
      </c>
      <c r="O217" s="228">
        <f>IF(O$8=0,0,O$8/CHI_fec!O$8)</f>
        <v>0</v>
      </c>
      <c r="P217" s="228">
        <f>IF(P$8=0,0,P$8/CHI_fec!P$8)</f>
        <v>0</v>
      </c>
      <c r="Q217" s="228">
        <f>IF(Q$8=0,0,Q$8/CHI_fec!Q$8)</f>
        <v>0</v>
      </c>
    </row>
    <row r="218" spans="1:17" x14ac:dyDescent="0.25">
      <c r="A218" s="76" t="s">
        <v>80</v>
      </c>
      <c r="B218" s="228">
        <f>IF(B$9=0,0,B$9/CHI_fec!B$9)</f>
        <v>0</v>
      </c>
      <c r="C218" s="228">
        <f>IF(C$9=0,0,C$9/CHI_fec!C$9)</f>
        <v>0</v>
      </c>
      <c r="D218" s="228">
        <f>IF(D$9=0,0,D$9/CHI_fec!D$9)</f>
        <v>0</v>
      </c>
      <c r="E218" s="228">
        <f>IF(E$9=0,0,E$9/CHI_fec!E$9)</f>
        <v>0</v>
      </c>
      <c r="F218" s="228">
        <f>IF(F$9=0,0,F$9/CHI_fec!F$9)</f>
        <v>0</v>
      </c>
      <c r="G218" s="228">
        <f>IF(G$9=0,0,G$9/CHI_fec!G$9)</f>
        <v>0</v>
      </c>
      <c r="H218" s="228">
        <f>IF(H$9=0,0,H$9/CHI_fec!H$9)</f>
        <v>0</v>
      </c>
      <c r="I218" s="228">
        <f>IF(I$9=0,0,I$9/CHI_fec!I$9)</f>
        <v>0</v>
      </c>
      <c r="J218" s="228">
        <f>IF(J$9=0,0,J$9/CHI_fec!J$9)</f>
        <v>0</v>
      </c>
      <c r="K218" s="228">
        <f>IF(K$9=0,0,K$9/CHI_fec!K$9)</f>
        <v>0</v>
      </c>
      <c r="L218" s="228">
        <f>IF(L$9=0,0,L$9/CHI_fec!L$9)</f>
        <v>0</v>
      </c>
      <c r="M218" s="228">
        <f>IF(M$9=0,0,M$9/CHI_fec!M$9)</f>
        <v>0</v>
      </c>
      <c r="N218" s="228">
        <f>IF(N$9=0,0,N$9/CHI_fec!N$9)</f>
        <v>0</v>
      </c>
      <c r="O218" s="228">
        <f>IF(O$9=0,0,O$9/CHI_fec!O$9)</f>
        <v>0</v>
      </c>
      <c r="P218" s="228">
        <f>IF(P$9=0,0,P$9/CHI_fec!P$9)</f>
        <v>0</v>
      </c>
      <c r="Q218" s="228">
        <f>IF(Q$9=0,0,Q$9/CHI_fec!Q$9)</f>
        <v>0</v>
      </c>
    </row>
    <row r="219" spans="1:17" x14ac:dyDescent="0.25">
      <c r="A219" s="129" t="s">
        <v>79</v>
      </c>
      <c r="B219" s="227">
        <f>IF(B$10=0,0,B$10/CHI_fec!B$10)</f>
        <v>0.70463843999999998</v>
      </c>
      <c r="C219" s="227">
        <f>IF(C$10=0,0,C$10/CHI_fec!C$10)</f>
        <v>0.70463843999999998</v>
      </c>
      <c r="D219" s="227">
        <f>IF(D$10=0,0,D$10/CHI_fec!D$10)</f>
        <v>0.70463844000000009</v>
      </c>
      <c r="E219" s="227">
        <f>IF(E$10=0,0,E$10/CHI_fec!E$10)</f>
        <v>0.7046384400000002</v>
      </c>
      <c r="F219" s="227">
        <f>IF(F$10=0,0,F$10/CHI_fec!F$10)</f>
        <v>1.3251221999999998</v>
      </c>
      <c r="G219" s="227">
        <f>IF(G$10=0,0,G$10/CHI_fec!G$10)</f>
        <v>1.3251222</v>
      </c>
      <c r="H219" s="227">
        <f>IF(H$10=0,0,H$10/CHI_fec!H$10)</f>
        <v>1.1873240328163788</v>
      </c>
      <c r="I219" s="227">
        <f>IF(I$10=0,0,I$10/CHI_fec!I$10)</f>
        <v>1.3251222</v>
      </c>
      <c r="J219" s="227">
        <f>IF(J$10=0,0,J$10/CHI_fec!J$10)</f>
        <v>1.2266820669460201</v>
      </c>
      <c r="K219" s="227">
        <f>IF(K$10=0,0,K$10/CHI_fec!K$10)</f>
        <v>0.7046384400000002</v>
      </c>
      <c r="L219" s="227">
        <f>IF(L$10=0,0,L$10/CHI_fec!L$10)</f>
        <v>0.7046384400000002</v>
      </c>
      <c r="M219" s="227">
        <f>IF(M$10=0,0,M$10/CHI_fec!M$10)</f>
        <v>1.3251222000000002</v>
      </c>
      <c r="N219" s="227">
        <f>IF(N$10=0,0,N$10/CHI_fec!N$10)</f>
        <v>1.3208919953675873</v>
      </c>
      <c r="O219" s="227">
        <f>IF(O$10=0,0,O$10/CHI_fec!O$10)</f>
        <v>1.3206286009335702</v>
      </c>
      <c r="P219" s="227">
        <f>IF(P$10=0,0,P$10/CHI_fec!P$10)</f>
        <v>1.3205207636059606</v>
      </c>
      <c r="Q219" s="227">
        <f>IF(Q$10=0,0,Q$10/CHI_fec!Q$10)</f>
        <v>1.3200691647737446</v>
      </c>
    </row>
    <row r="220" spans="1:17" x14ac:dyDescent="0.25">
      <c r="A220" s="232" t="s">
        <v>185</v>
      </c>
      <c r="B220" s="231">
        <f>IF(B$15=0,0,B$15/CHI_fec!B$15)</f>
        <v>0</v>
      </c>
      <c r="C220" s="231">
        <f>IF(C$15=0,0,C$15/CHI_fec!C$15)</f>
        <v>0</v>
      </c>
      <c r="D220" s="231">
        <f>IF(D$15=0,0,D$15/CHI_fec!D$15)</f>
        <v>0</v>
      </c>
      <c r="E220" s="231">
        <f>IF(E$15=0,0,E$15/CHI_fec!E$15)</f>
        <v>0</v>
      </c>
      <c r="F220" s="231">
        <f>IF(F$15=0,0,F$15/CHI_fec!F$15)</f>
        <v>0</v>
      </c>
      <c r="G220" s="231">
        <f>IF(G$15=0,0,G$15/CHI_fec!G$15)</f>
        <v>0</v>
      </c>
      <c r="H220" s="231">
        <f>IF(H$15=0,0,H$15/CHI_fec!H$15)</f>
        <v>0</v>
      </c>
      <c r="I220" s="231">
        <f>IF(I$15=0,0,I$15/CHI_fec!I$15)</f>
        <v>0</v>
      </c>
      <c r="J220" s="231">
        <f>IF(J$15=0,0,J$15/CHI_fec!J$15)</f>
        <v>0</v>
      </c>
      <c r="K220" s="231">
        <f>IF(K$15=0,0,K$15/CHI_fec!K$15)</f>
        <v>0</v>
      </c>
      <c r="L220" s="231">
        <f>IF(L$15=0,0,L$15/CHI_fec!L$15)</f>
        <v>0</v>
      </c>
      <c r="M220" s="231">
        <f>IF(M$15=0,0,M$15/CHI_fec!M$15)</f>
        <v>0</v>
      </c>
      <c r="N220" s="231">
        <f>IF(N$15=0,0,N$15/CHI_fec!N$15)</f>
        <v>0</v>
      </c>
      <c r="O220" s="231">
        <f>IF(O$15=0,0,O$15/CHI_fec!O$15)</f>
        <v>0</v>
      </c>
      <c r="P220" s="231">
        <f>IF(P$15=0,0,P$15/CHI_fec!P$15)</f>
        <v>0</v>
      </c>
      <c r="Q220" s="231">
        <f>IF(Q$15=0,0,Q$15/CHI_fec!Q$15)</f>
        <v>0</v>
      </c>
    </row>
    <row r="221" spans="1:17" x14ac:dyDescent="0.25">
      <c r="A221" s="127" t="s">
        <v>184</v>
      </c>
      <c r="B221" s="226">
        <f>IF(B$24=0,0,B$24/CHI_fec!B$24)</f>
        <v>2.7182207439306141</v>
      </c>
      <c r="C221" s="226">
        <f>IF(C$24=0,0,C$24/CHI_fec!C$24)</f>
        <v>2.6120259111993964</v>
      </c>
      <c r="D221" s="226">
        <f>IF(D$24=0,0,D$24/CHI_fec!D$24)</f>
        <v>2.6723064632665658</v>
      </c>
      <c r="E221" s="226">
        <f>IF(E$24=0,0,E$24/CHI_fec!E$24)</f>
        <v>2.8205687872570948</v>
      </c>
      <c r="F221" s="226">
        <f>IF(F$24=0,0,F$24/CHI_fec!F$24)</f>
        <v>0.96234813579453238</v>
      </c>
      <c r="G221" s="226">
        <f>IF(G$24=0,0,G$24/CHI_fec!G$24)</f>
        <v>1.013543588014318</v>
      </c>
      <c r="H221" s="226">
        <f>IF(H$24=0,0,H$24/CHI_fec!H$24)</f>
        <v>1.0146285000367621</v>
      </c>
      <c r="I221" s="226">
        <f>IF(I$24=0,0,I$24/CHI_fec!I$24)</f>
        <v>1.1158112260193216</v>
      </c>
      <c r="J221" s="226">
        <f>IF(J$24=0,0,J$24/CHI_fec!J$24)</f>
        <v>0.97601171934547981</v>
      </c>
      <c r="K221" s="226">
        <f>IF(K$24=0,0,K$24/CHI_fec!K$24)</f>
        <v>0.59360478669280692</v>
      </c>
      <c r="L221" s="226">
        <f>IF(L$24=0,0,L$24/CHI_fec!L$24)</f>
        <v>1.0175272051425261</v>
      </c>
      <c r="M221" s="226">
        <f>IF(M$24=0,0,M$24/CHI_fec!M$24)</f>
        <v>0.85602628711418949</v>
      </c>
      <c r="N221" s="226">
        <f>IF(N$24=0,0,N$24/CHI_fec!N$24)</f>
        <v>1.3458041590341905</v>
      </c>
      <c r="O221" s="226">
        <f>IF(O$24=0,0,O$24/CHI_fec!O$24)</f>
        <v>0.88467309443997899</v>
      </c>
      <c r="P221" s="226">
        <f>IF(P$24=0,0,P$24/CHI_fec!P$24)</f>
        <v>1.1290842238768886</v>
      </c>
      <c r="Q221" s="226">
        <f>IF(Q$24=0,0,Q$24/CHI_fec!Q$24)</f>
        <v>1.0725107393690794</v>
      </c>
    </row>
    <row r="222" spans="1:17" x14ac:dyDescent="0.25">
      <c r="A222" s="127" t="s">
        <v>181</v>
      </c>
      <c r="B222" s="226">
        <f>IF(B$35=0,0,B$35/CHI_fec!B$35)</f>
        <v>1.9026260865927691</v>
      </c>
      <c r="C222" s="226">
        <f>IF(C$35=0,0,C$35/CHI_fec!C$35)</f>
        <v>1.8953373644120535</v>
      </c>
      <c r="D222" s="226">
        <f>IF(D$35=0,0,D$35/CHI_fec!D$35)</f>
        <v>1.9649237525400001</v>
      </c>
      <c r="E222" s="226">
        <f>IF(E$35=0,0,E$35/CHI_fec!E$35)</f>
        <v>2.1432765826480629</v>
      </c>
      <c r="F222" s="226">
        <f>IF(F$35=0,0,F$35/CHI_fec!F$35)</f>
        <v>2.1215720011264363</v>
      </c>
      <c r="G222" s="226">
        <f>IF(G$35=0,0,G$35/CHI_fec!G$35)</f>
        <v>2.0781925144471591</v>
      </c>
      <c r="H222" s="226">
        <f>IF(H$35=0,0,H$35/CHI_fec!H$35)</f>
        <v>2.0153681431374046</v>
      </c>
      <c r="I222" s="226">
        <f>IF(I$35=0,0,I$35/CHI_fec!I$35)</f>
        <v>2.3032985173334448</v>
      </c>
      <c r="J222" s="226">
        <f>IF(J$35=0,0,J$35/CHI_fec!J$35)</f>
        <v>1.9034571238804121</v>
      </c>
      <c r="K222" s="226">
        <f>IF(K$35=0,0,K$35/CHI_fec!K$35)</f>
        <v>2.2211655538592079</v>
      </c>
      <c r="L222" s="226">
        <f>IF(L$35=0,0,L$35/CHI_fec!L$35)</f>
        <v>1.9367972082480418</v>
      </c>
      <c r="M222" s="226">
        <f>IF(M$35=0,0,M$35/CHI_fec!M$35)</f>
        <v>2.1127474900935801</v>
      </c>
      <c r="N222" s="226">
        <f>IF(N$35=0,0,N$35/CHI_fec!N$35)</f>
        <v>2.0951011761288818</v>
      </c>
      <c r="O222" s="226">
        <f>IF(O$35=0,0,O$35/CHI_fec!O$35)</f>
        <v>2.0173597300701043</v>
      </c>
      <c r="P222" s="226">
        <f>IF(P$35=0,0,P$35/CHI_fec!P$35)</f>
        <v>1.8999886802628279</v>
      </c>
      <c r="Q222" s="226">
        <f>IF(Q$35=0,0,Q$35/CHI_fec!Q$35)</f>
        <v>1.6397572561350402</v>
      </c>
    </row>
    <row r="223" spans="1:17" x14ac:dyDescent="0.25">
      <c r="A223" s="127" t="s">
        <v>180</v>
      </c>
      <c r="B223" s="225">
        <f>IF(B$43=0,0,B$43/CHI_fec!B$43)</f>
        <v>2.1520702176548006</v>
      </c>
      <c r="C223" s="225">
        <f>IF(C$43=0,0,C$43/CHI_fec!C$43)</f>
        <v>2.1077925949914631</v>
      </c>
      <c r="D223" s="225">
        <f>IF(D$43=0,0,D$43/CHI_fec!D$43)</f>
        <v>2.17591023233908</v>
      </c>
      <c r="E223" s="225">
        <f>IF(E$43=0,0,E$43/CHI_fec!E$43)</f>
        <v>2.3482041837572023</v>
      </c>
      <c r="F223" s="225">
        <f>IF(F$43=0,0,F$43/CHI_fec!F$43)</f>
        <v>1.7610148919857103</v>
      </c>
      <c r="G223" s="225">
        <f>IF(G$43=0,0,G$43/CHI_fec!G$43)</f>
        <v>1.7459399184862232</v>
      </c>
      <c r="H223" s="225">
        <f>IF(H$43=0,0,H$43/CHI_fec!H$43)</f>
        <v>1.7041301685594781</v>
      </c>
      <c r="I223" s="225">
        <f>IF(I$43=0,0,I$43/CHI_fec!I$43)</f>
        <v>1.8852744879183416</v>
      </c>
      <c r="J223" s="225">
        <f>IF(J$43=0,0,J$43/CHI_fec!J$43)</f>
        <v>1.5971430960761024</v>
      </c>
      <c r="K223" s="225">
        <f>IF(K$43=0,0,K$43/CHI_fec!K$43)</f>
        <v>1.7017412407724701</v>
      </c>
      <c r="L223" s="225">
        <f>IF(L$43=0,0,L$43/CHI_fec!L$43)</f>
        <v>1.6539448996001906</v>
      </c>
      <c r="M223" s="225">
        <f>IF(M$43=0,0,M$43/CHI_fec!M$43)</f>
        <v>1.5847196060904036</v>
      </c>
      <c r="N223" s="225">
        <f>IF(N$43=0,0,N$43/CHI_fec!N$43)</f>
        <v>1.7789880295109499</v>
      </c>
      <c r="O223" s="225">
        <f>IF(O$43=0,0,O$43/CHI_fec!O$43)</f>
        <v>1.6056547682531885</v>
      </c>
      <c r="P223" s="225">
        <f>IF(P$43=0,0,P$43/CHI_fec!P$43)</f>
        <v>1.620883733638163</v>
      </c>
      <c r="Q223" s="225">
        <f>IF(Q$43=0,0,Q$43/CHI_fec!Q$43)</f>
        <v>1.4247129138797321</v>
      </c>
    </row>
    <row r="224" spans="1:17" x14ac:dyDescent="0.25">
      <c r="A224" s="72" t="s">
        <v>179</v>
      </c>
      <c r="B224" s="224">
        <f>IF(B$57=0,0,B$57/CHI_fec!B$57)</f>
        <v>0</v>
      </c>
      <c r="C224" s="224">
        <f>IF(C$57=0,0,C$57/CHI_fec!C$57)</f>
        <v>0</v>
      </c>
      <c r="D224" s="224">
        <f>IF(D$57=0,0,D$57/CHI_fec!D$57)</f>
        <v>0</v>
      </c>
      <c r="E224" s="224">
        <f>IF(E$57=0,0,E$57/CHI_fec!E$57)</f>
        <v>0</v>
      </c>
      <c r="F224" s="224">
        <f>IF(F$57=0,0,F$57/CHI_fec!F$57)</f>
        <v>0</v>
      </c>
      <c r="G224" s="224">
        <f>IF(G$57=0,0,G$57/CHI_fec!G$57)</f>
        <v>0</v>
      </c>
      <c r="H224" s="224">
        <f>IF(H$57=0,0,H$57/CHI_fec!H$57)</f>
        <v>0</v>
      </c>
      <c r="I224" s="224">
        <f>IF(I$57=0,0,I$57/CHI_fec!I$57)</f>
        <v>0</v>
      </c>
      <c r="J224" s="224">
        <f>IF(J$57=0,0,J$57/CHI_fec!J$57)</f>
        <v>0</v>
      </c>
      <c r="K224" s="224">
        <f>IF(K$57=0,0,K$57/CHI_fec!K$57)</f>
        <v>0</v>
      </c>
      <c r="L224" s="224">
        <f>IF(L$57=0,0,L$57/CHI_fec!L$57)</f>
        <v>0</v>
      </c>
      <c r="M224" s="224">
        <f>IF(M$57=0,0,M$57/CHI_fec!M$57)</f>
        <v>0</v>
      </c>
      <c r="N224" s="224">
        <f>IF(N$57=0,0,N$57/CHI_fec!N$57)</f>
        <v>0</v>
      </c>
      <c r="O224" s="224">
        <f>IF(O$57=0,0,O$57/CHI_fec!O$57)</f>
        <v>0</v>
      </c>
      <c r="P224" s="224">
        <f>IF(P$57=0,0,P$57/CHI_fec!P$57)</f>
        <v>0</v>
      </c>
      <c r="Q224" s="224">
        <f>IF(Q$57=0,0,Q$57/CHI_fec!Q$57)</f>
        <v>0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195</v>
      </c>
      <c r="B226" s="230">
        <f>IF(B$60=0,0,(B$60-B$106)/CHI_fec!B$60)</f>
        <v>1.3383965827375177</v>
      </c>
      <c r="C226" s="230">
        <f>IF(C$60=0,0,(C$60-C$106)/CHI_fec!C$60)</f>
        <v>1.3335024403319204</v>
      </c>
      <c r="D226" s="230">
        <f>IF(D$60=0,0,(D$60-D$106)/CHI_fec!D$60)</f>
        <v>1.374671654131868</v>
      </c>
      <c r="E226" s="230">
        <f>IF(E$60=0,0,(E$60-E$106)/CHI_fec!E$60)</f>
        <v>1.4801560644234948</v>
      </c>
      <c r="F226" s="230">
        <f>IF(F$60=0,0,(F$60-F$106)/CHI_fec!F$60)</f>
        <v>1.4405709814111118</v>
      </c>
      <c r="G226" s="230">
        <f>IF(G$60=0,0,(G$60-G$106)/CHI_fec!G$60)</f>
        <v>1.411104324603794</v>
      </c>
      <c r="H226" s="230">
        <f>IF(H$60=0,0,(H$60-H$106)/CHI_fec!H$60)</f>
        <v>1.3712752778048831</v>
      </c>
      <c r="I226" s="230">
        <f>IF(I$60=0,0,(I$60-I$106)/CHI_fec!I$60)</f>
        <v>1.5645918028013159</v>
      </c>
      <c r="J226" s="230">
        <f>IF(J$60=0,0,(J$60-J$106)/CHI_fec!J$60)</f>
        <v>1.3311134291136821</v>
      </c>
      <c r="K226" s="230">
        <f>IF(K$60=0,0,(K$60-K$106)/CHI_fec!K$60)</f>
        <v>1.4991593328250408</v>
      </c>
      <c r="L226" s="230">
        <f>IF(L$60=0,0,(L$60-L$106)/CHI_fec!L$60)</f>
        <v>1.2840155388912682</v>
      </c>
      <c r="M226" s="230">
        <f>IF(M$60=0,0,(M$60-M$106)/CHI_fec!M$60)</f>
        <v>1.401163545763078</v>
      </c>
      <c r="N226" s="230">
        <f>IF(N$60=0,0,(N$60-N$106)/CHI_fec!N$60)</f>
        <v>1.2942881344021016</v>
      </c>
      <c r="O226" s="230">
        <f>IF(O$60=0,0,(O$60-O$106)/CHI_fec!O$60)</f>
        <v>1.2497664689672066</v>
      </c>
      <c r="P226" s="230">
        <f>IF(P$60=0,0,(P$60-P$106)/CHI_fec!P$60)</f>
        <v>1.2634949682464034</v>
      </c>
      <c r="Q226" s="230">
        <f>IF(Q$60=0,0,(Q$60-Q$106)/CHI_fec!Q$60)</f>
        <v>1.1290669004876326</v>
      </c>
    </row>
    <row r="227" spans="1:17" x14ac:dyDescent="0.25">
      <c r="A227" s="132" t="s">
        <v>83</v>
      </c>
      <c r="B227" s="229">
        <f>IF(B$61=0,0,B$61/CHI_fec!B$61)</f>
        <v>0</v>
      </c>
      <c r="C227" s="229">
        <f>IF(C$61=0,0,C$61/CHI_fec!C$61)</f>
        <v>0</v>
      </c>
      <c r="D227" s="229">
        <f>IF(D$61=0,0,D$61/CHI_fec!D$61)</f>
        <v>0</v>
      </c>
      <c r="E227" s="229">
        <f>IF(E$61=0,0,E$61/CHI_fec!E$61)</f>
        <v>0</v>
      </c>
      <c r="F227" s="229">
        <f>IF(F$61=0,0,F$61/CHI_fec!F$61)</f>
        <v>0</v>
      </c>
      <c r="G227" s="229">
        <f>IF(G$61=0,0,G$61/CHI_fec!G$61)</f>
        <v>0</v>
      </c>
      <c r="H227" s="229">
        <f>IF(H$61=0,0,H$61/CHI_fec!H$61)</f>
        <v>0</v>
      </c>
      <c r="I227" s="229">
        <f>IF(I$61=0,0,I$61/CHI_fec!I$61)</f>
        <v>0</v>
      </c>
      <c r="J227" s="229">
        <f>IF(J$61=0,0,J$61/CHI_fec!J$61)</f>
        <v>0</v>
      </c>
      <c r="K227" s="229">
        <f>IF(K$61=0,0,K$61/CHI_fec!K$61)</f>
        <v>0</v>
      </c>
      <c r="L227" s="229">
        <f>IF(L$61=0,0,L$61/CHI_fec!L$61)</f>
        <v>0</v>
      </c>
      <c r="M227" s="229">
        <f>IF(M$61=0,0,M$61/CHI_fec!M$61)</f>
        <v>0</v>
      </c>
      <c r="N227" s="229">
        <f>IF(N$61=0,0,N$61/CHI_fec!N$61)</f>
        <v>0</v>
      </c>
      <c r="O227" s="229">
        <f>IF(O$61=0,0,O$61/CHI_fec!O$61)</f>
        <v>0</v>
      </c>
      <c r="P227" s="229">
        <f>IF(P$61=0,0,P$61/CHI_fec!P$61)</f>
        <v>0</v>
      </c>
      <c r="Q227" s="229">
        <f>IF(Q$61=0,0,Q$61/CHI_fec!Q$61)</f>
        <v>0</v>
      </c>
    </row>
    <row r="228" spans="1:17" x14ac:dyDescent="0.25">
      <c r="A228" s="76" t="s">
        <v>82</v>
      </c>
      <c r="B228" s="228">
        <f>IF(B$62=0,0,B$62/CHI_fec!B$62)</f>
        <v>0</v>
      </c>
      <c r="C228" s="228">
        <f>IF(C$62=0,0,C$62/CHI_fec!C$62)</f>
        <v>0</v>
      </c>
      <c r="D228" s="228">
        <f>IF(D$62=0,0,D$62/CHI_fec!D$62)</f>
        <v>0</v>
      </c>
      <c r="E228" s="228">
        <f>IF(E$62=0,0,E$62/CHI_fec!E$62)</f>
        <v>0</v>
      </c>
      <c r="F228" s="228">
        <f>IF(F$62=0,0,F$62/CHI_fec!F$62)</f>
        <v>0</v>
      </c>
      <c r="G228" s="228">
        <f>IF(G$62=0,0,G$62/CHI_fec!G$62)</f>
        <v>0</v>
      </c>
      <c r="H228" s="228">
        <f>IF(H$62=0,0,H$62/CHI_fec!H$62)</f>
        <v>0</v>
      </c>
      <c r="I228" s="228">
        <f>IF(I$62=0,0,I$62/CHI_fec!I$62)</f>
        <v>0</v>
      </c>
      <c r="J228" s="228">
        <f>IF(J$62=0,0,J$62/CHI_fec!J$62)</f>
        <v>0</v>
      </c>
      <c r="K228" s="228">
        <f>IF(K$62=0,0,K$62/CHI_fec!K$62)</f>
        <v>0</v>
      </c>
      <c r="L228" s="228">
        <f>IF(L$62=0,0,L$62/CHI_fec!L$62)</f>
        <v>0</v>
      </c>
      <c r="M228" s="228">
        <f>IF(M$62=0,0,M$62/CHI_fec!M$62)</f>
        <v>0</v>
      </c>
      <c r="N228" s="228">
        <f>IF(N$62=0,0,N$62/CHI_fec!N$62)</f>
        <v>0</v>
      </c>
      <c r="O228" s="228">
        <f>IF(O$62=0,0,O$62/CHI_fec!O$62)</f>
        <v>0</v>
      </c>
      <c r="P228" s="228">
        <f>IF(P$62=0,0,P$62/CHI_fec!P$62)</f>
        <v>0</v>
      </c>
      <c r="Q228" s="228">
        <f>IF(Q$62=0,0,Q$62/CHI_fec!Q$62)</f>
        <v>0</v>
      </c>
    </row>
    <row r="229" spans="1:17" x14ac:dyDescent="0.25">
      <c r="A229" s="76" t="s">
        <v>81</v>
      </c>
      <c r="B229" s="228">
        <f>IF(B$63=0,0,B$63/CHI_fec!B$63)</f>
        <v>0</v>
      </c>
      <c r="C229" s="228">
        <f>IF(C$63=0,0,C$63/CHI_fec!C$63)</f>
        <v>0</v>
      </c>
      <c r="D229" s="228">
        <f>IF(D$63=0,0,D$63/CHI_fec!D$63)</f>
        <v>0</v>
      </c>
      <c r="E229" s="228">
        <f>IF(E$63=0,0,E$63/CHI_fec!E$63)</f>
        <v>0</v>
      </c>
      <c r="F229" s="228">
        <f>IF(F$63=0,0,F$63/CHI_fec!F$63)</f>
        <v>0</v>
      </c>
      <c r="G229" s="228">
        <f>IF(G$63=0,0,G$63/CHI_fec!G$63)</f>
        <v>0</v>
      </c>
      <c r="H229" s="228">
        <f>IF(H$63=0,0,H$63/CHI_fec!H$63)</f>
        <v>0</v>
      </c>
      <c r="I229" s="228">
        <f>IF(I$63=0,0,I$63/CHI_fec!I$63)</f>
        <v>0</v>
      </c>
      <c r="J229" s="228">
        <f>IF(J$63=0,0,J$63/CHI_fec!J$63)</f>
        <v>0</v>
      </c>
      <c r="K229" s="228">
        <f>IF(K$63=0,0,K$63/CHI_fec!K$63)</f>
        <v>0</v>
      </c>
      <c r="L229" s="228">
        <f>IF(L$63=0,0,L$63/CHI_fec!L$63)</f>
        <v>0</v>
      </c>
      <c r="M229" s="228">
        <f>IF(M$63=0,0,M$63/CHI_fec!M$63)</f>
        <v>0</v>
      </c>
      <c r="N229" s="228">
        <f>IF(N$63=0,0,N$63/CHI_fec!N$63)</f>
        <v>0</v>
      </c>
      <c r="O229" s="228">
        <f>IF(O$63=0,0,O$63/CHI_fec!O$63)</f>
        <v>0</v>
      </c>
      <c r="P229" s="228">
        <f>IF(P$63=0,0,P$63/CHI_fec!P$63)</f>
        <v>0</v>
      </c>
      <c r="Q229" s="228">
        <f>IF(Q$63=0,0,Q$63/CHI_fec!Q$63)</f>
        <v>0</v>
      </c>
    </row>
    <row r="230" spans="1:17" x14ac:dyDescent="0.25">
      <c r="A230" s="76" t="s">
        <v>80</v>
      </c>
      <c r="B230" s="228">
        <f>IF(B$64=0,0,B$64/CHI_fec!B$64)</f>
        <v>0</v>
      </c>
      <c r="C230" s="228">
        <f>IF(C$64=0,0,C$64/CHI_fec!C$64)</f>
        <v>0</v>
      </c>
      <c r="D230" s="228">
        <f>IF(D$64=0,0,D$64/CHI_fec!D$64)</f>
        <v>0</v>
      </c>
      <c r="E230" s="228">
        <f>IF(E$64=0,0,E$64/CHI_fec!E$64)</f>
        <v>0</v>
      </c>
      <c r="F230" s="228">
        <f>IF(F$64=0,0,F$64/CHI_fec!F$64)</f>
        <v>0</v>
      </c>
      <c r="G230" s="228">
        <f>IF(G$64=0,0,G$64/CHI_fec!G$64)</f>
        <v>0</v>
      </c>
      <c r="H230" s="228">
        <f>IF(H$64=0,0,H$64/CHI_fec!H$64)</f>
        <v>0</v>
      </c>
      <c r="I230" s="228">
        <f>IF(I$64=0,0,I$64/CHI_fec!I$64)</f>
        <v>0</v>
      </c>
      <c r="J230" s="228">
        <f>IF(J$64=0,0,J$64/CHI_fec!J$64)</f>
        <v>0</v>
      </c>
      <c r="K230" s="228">
        <f>IF(K$64=0,0,K$64/CHI_fec!K$64)</f>
        <v>0</v>
      </c>
      <c r="L230" s="228">
        <f>IF(L$64=0,0,L$64/CHI_fec!L$64)</f>
        <v>0</v>
      </c>
      <c r="M230" s="228">
        <f>IF(M$64=0,0,M$64/CHI_fec!M$64)</f>
        <v>0</v>
      </c>
      <c r="N230" s="228">
        <f>IF(N$64=0,0,N$64/CHI_fec!N$64)</f>
        <v>0</v>
      </c>
      <c r="O230" s="228">
        <f>IF(O$64=0,0,O$64/CHI_fec!O$64)</f>
        <v>0</v>
      </c>
      <c r="P230" s="228">
        <f>IF(P$64=0,0,P$64/CHI_fec!P$64)</f>
        <v>0</v>
      </c>
      <c r="Q230" s="228">
        <f>IF(Q$64=0,0,Q$64/CHI_fec!Q$64)</f>
        <v>0</v>
      </c>
    </row>
    <row r="231" spans="1:17" x14ac:dyDescent="0.25">
      <c r="A231" s="129" t="s">
        <v>79</v>
      </c>
      <c r="B231" s="227">
        <f>IF(B$65=0,0,B$65/CHI_fec!B$65)</f>
        <v>0.70463844000000009</v>
      </c>
      <c r="C231" s="227">
        <f>IF(C$65=0,0,C$65/CHI_fec!C$65)</f>
        <v>0.70463844000000009</v>
      </c>
      <c r="D231" s="227">
        <f>IF(D$65=0,0,D$65/CHI_fec!D$65)</f>
        <v>0.70463844000000009</v>
      </c>
      <c r="E231" s="227">
        <f>IF(E$65=0,0,E$65/CHI_fec!E$65)</f>
        <v>0.70463843999999998</v>
      </c>
      <c r="F231" s="227">
        <f>IF(F$65=0,0,F$65/CHI_fec!F$65)</f>
        <v>1.3251222</v>
      </c>
      <c r="G231" s="227">
        <f>IF(G$65=0,0,G$65/CHI_fec!G$65)</f>
        <v>1.3251222</v>
      </c>
      <c r="H231" s="227">
        <f>IF(H$65=0,0,H$65/CHI_fec!H$65)</f>
        <v>1.1873240328163788</v>
      </c>
      <c r="I231" s="227">
        <f>IF(I$65=0,0,I$65/CHI_fec!I$65)</f>
        <v>1.3251222</v>
      </c>
      <c r="J231" s="227">
        <f>IF(J$65=0,0,J$65/CHI_fec!J$65)</f>
        <v>1.2266820669460203</v>
      </c>
      <c r="K231" s="227">
        <f>IF(K$65=0,0,K$65/CHI_fec!K$65)</f>
        <v>0.70463844000000009</v>
      </c>
      <c r="L231" s="227">
        <f>IF(L$65=0,0,L$65/CHI_fec!L$65)</f>
        <v>0.70463843999999998</v>
      </c>
      <c r="M231" s="227">
        <f>IF(M$65=0,0,M$65/CHI_fec!M$65)</f>
        <v>1.3251222000000002</v>
      </c>
      <c r="N231" s="227">
        <f>IF(N$65=0,0,N$65/CHI_fec!N$65)</f>
        <v>1.3208919953675877</v>
      </c>
      <c r="O231" s="227">
        <f>IF(O$65=0,0,O$65/CHI_fec!O$65)</f>
        <v>1.3206286009335702</v>
      </c>
      <c r="P231" s="227">
        <f>IF(P$65=0,0,P$65/CHI_fec!P$65)</f>
        <v>1.3205207636059604</v>
      </c>
      <c r="Q231" s="227">
        <f>IF(Q$65=0,0,Q$65/CHI_fec!Q$65)</f>
        <v>1.3200691647737446</v>
      </c>
    </row>
    <row r="232" spans="1:17" x14ac:dyDescent="0.25">
      <c r="A232" s="127" t="s">
        <v>183</v>
      </c>
      <c r="B232" s="226">
        <f>IF(B$70=0,0,B$70/CHI_fec!B$70)</f>
        <v>2.1139153199999998</v>
      </c>
      <c r="C232" s="226">
        <f>IF(C$70=0,0,C$70/CHI_fec!C$70)</f>
        <v>2.1139153199999998</v>
      </c>
      <c r="D232" s="226">
        <f>IF(D$70=0,0,D$70/CHI_fec!D$70)</f>
        <v>2.1139153199999998</v>
      </c>
      <c r="E232" s="226">
        <f>IF(E$70=0,0,E$70/CHI_fec!E$70)</f>
        <v>2.1139153199999998</v>
      </c>
      <c r="F232" s="226">
        <f>IF(F$70=0,0,F$70/CHI_fec!F$70)</f>
        <v>1.6514088651012706</v>
      </c>
      <c r="G232" s="226">
        <f>IF(G$70=0,0,G$70/CHI_fec!G$70)</f>
        <v>1.6106662153647648</v>
      </c>
      <c r="H232" s="226">
        <f>IF(H$70=0,0,H$70/CHI_fec!H$70)</f>
        <v>1.6188496468561806</v>
      </c>
      <c r="I232" s="226">
        <f>IF(I$70=0,0,I$70/CHI_fec!I$70)</f>
        <v>1.8788713855538768</v>
      </c>
      <c r="J232" s="226">
        <f>IF(J$70=0,0,J$70/CHI_fec!J$70)</f>
        <v>1.9012279648937549</v>
      </c>
      <c r="K232" s="226">
        <f>IF(K$70=0,0,K$70/CHI_fec!K$70)</f>
        <v>1.8405119798398499</v>
      </c>
      <c r="L232" s="226">
        <f>IF(L$70=0,0,L$70/CHI_fec!L$70)</f>
        <v>1.3151621136749887</v>
      </c>
      <c r="M232" s="226">
        <f>IF(M$70=0,0,M$70/CHI_fec!M$70)</f>
        <v>1.4190471963803262</v>
      </c>
      <c r="N232" s="226">
        <f>IF(N$70=0,0,N$70/CHI_fec!N$70)</f>
        <v>0.3341879641133193</v>
      </c>
      <c r="O232" s="226">
        <f>IF(O$70=0,0,O$70/CHI_fec!O$70)</f>
        <v>0.32677152436556406</v>
      </c>
      <c r="P232" s="226">
        <f>IF(P$70=0,0,P$70/CHI_fec!P$70)</f>
        <v>1.1934847353673239</v>
      </c>
      <c r="Q232" s="226">
        <f>IF(Q$70=0,0,Q$70/CHI_fec!Q$70)</f>
        <v>1.3961214602084477</v>
      </c>
    </row>
    <row r="233" spans="1:17" x14ac:dyDescent="0.25">
      <c r="A233" s="127" t="s">
        <v>181</v>
      </c>
      <c r="B233" s="226">
        <f>IF(B$83=0,0,B$83/CHI_fec!B$83)</f>
        <v>1.9026260865927691</v>
      </c>
      <c r="C233" s="226">
        <f>IF(C$83=0,0,C$83/CHI_fec!C$83)</f>
        <v>1.8953373644120537</v>
      </c>
      <c r="D233" s="226">
        <f>IF(D$83=0,0,D$83/CHI_fec!D$83)</f>
        <v>1.9649237525399998</v>
      </c>
      <c r="E233" s="226">
        <f>IF(E$83=0,0,E$83/CHI_fec!E$83)</f>
        <v>2.1432765826480629</v>
      </c>
      <c r="F233" s="226">
        <f>IF(F$83=0,0,F$83/CHI_fec!F$83)</f>
        <v>2.1215720011264363</v>
      </c>
      <c r="G233" s="226">
        <f>IF(G$83=0,0,G$83/CHI_fec!G$83)</f>
        <v>2.0781925144471591</v>
      </c>
      <c r="H233" s="226">
        <f>IF(H$83=0,0,H$83/CHI_fec!H$83)</f>
        <v>2.0153681431374042</v>
      </c>
      <c r="I233" s="226">
        <f>IF(I$83=0,0,I$83/CHI_fec!I$83)</f>
        <v>2.3032985173334453</v>
      </c>
      <c r="J233" s="226">
        <f>IF(J$83=0,0,J$83/CHI_fec!J$83)</f>
        <v>1.9034571238804119</v>
      </c>
      <c r="K233" s="226">
        <f>IF(K$83=0,0,K$83/CHI_fec!K$83)</f>
        <v>2.2211655538592074</v>
      </c>
      <c r="L233" s="226">
        <f>IF(L$83=0,0,L$83/CHI_fec!L$83)</f>
        <v>1.9367972082480418</v>
      </c>
      <c r="M233" s="226">
        <f>IF(M$83=0,0,M$83/CHI_fec!M$83)</f>
        <v>2.1127474900935801</v>
      </c>
      <c r="N233" s="226">
        <f>IF(N$83=0,0,N$83/CHI_fec!N$83)</f>
        <v>2.0951011761288818</v>
      </c>
      <c r="O233" s="226">
        <f>IF(O$83=0,0,O$83/CHI_fec!O$83)</f>
        <v>2.0173597300701038</v>
      </c>
      <c r="P233" s="226">
        <f>IF(P$83=0,0,P$83/CHI_fec!P$83)</f>
        <v>1.8999886802628281</v>
      </c>
      <c r="Q233" s="226">
        <f>IF(Q$83=0,0,Q$83/CHI_fec!Q$83)</f>
        <v>1.63975725613504</v>
      </c>
    </row>
    <row r="234" spans="1:17" x14ac:dyDescent="0.25">
      <c r="A234" s="127" t="s">
        <v>180</v>
      </c>
      <c r="B234" s="225">
        <f>IF(B$91=0,0,B$91/CHI_fec!B$91)</f>
        <v>2.0708196361499747</v>
      </c>
      <c r="C234" s="225">
        <f>IF(C$91=0,0,C$91/CHI_fec!C$91)</f>
        <v>2.0604291413174098</v>
      </c>
      <c r="D234" s="225">
        <f>IF(D$91=0,0,D$91/CHI_fec!D$91)</f>
        <v>2.1048216288613237</v>
      </c>
      <c r="E234" s="225">
        <f>IF(E$91=0,0,E$91/CHI_fec!E$91)</f>
        <v>2.2182659271872724</v>
      </c>
      <c r="F234" s="225">
        <f>IF(F$91=0,0,F$91/CHI_fec!F$91)</f>
        <v>2.0091678155576917</v>
      </c>
      <c r="G234" s="225">
        <f>IF(G$91=0,0,G$91/CHI_fec!G$91)</f>
        <v>1.9643576959010618</v>
      </c>
      <c r="H234" s="225">
        <f>IF(H$91=0,0,H$91/CHI_fec!H$91)</f>
        <v>1.9300710151724121</v>
      </c>
      <c r="I234" s="225">
        <f>IF(I$91=0,0,I$91/CHI_fec!I$91)</f>
        <v>2.1742013107998499</v>
      </c>
      <c r="J234" s="225">
        <f>IF(J$91=0,0,J$91/CHI_fec!J$91)</f>
        <v>1.9641256174436519</v>
      </c>
      <c r="K234" s="225">
        <f>IF(K$91=0,0,K$91/CHI_fec!K$91)</f>
        <v>2.1375377836688196</v>
      </c>
      <c r="L234" s="225">
        <f>IF(L$91=0,0,L$91/CHI_fec!L$91)</f>
        <v>1.7561049393321146</v>
      </c>
      <c r="M234" s="225">
        <f>IF(M$91=0,0,M$91/CHI_fec!M$91)</f>
        <v>1.7824749088100769</v>
      </c>
      <c r="N234" s="225">
        <f>IF(N$91=0,0,N$91/CHI_fec!N$91)</f>
        <v>1.3634403852315633</v>
      </c>
      <c r="O234" s="225">
        <f>IF(O$91=0,0,O$91/CHI_fec!O$91)</f>
        <v>1.3321466611665203</v>
      </c>
      <c r="P234" s="225">
        <f>IF(P$91=0,0,P$91/CHI_fec!P$91)</f>
        <v>1.6443817791449711</v>
      </c>
      <c r="Q234" s="225">
        <f>IF(Q$91=0,0,Q$91/CHI_fec!Q$91)</f>
        <v>1.5698467778919367</v>
      </c>
    </row>
    <row r="235" spans="1:17" x14ac:dyDescent="0.25">
      <c r="A235" s="72" t="s">
        <v>179</v>
      </c>
      <c r="B235" s="224">
        <f>IF(B$105=0,0,B$105/CHI_fec!B$105)</f>
        <v>0</v>
      </c>
      <c r="C235" s="224">
        <f>IF(C$105=0,0,C$105/CHI_fec!C$105)</f>
        <v>0</v>
      </c>
      <c r="D235" s="224">
        <f>IF(D$105=0,0,D$105/CHI_fec!D$105)</f>
        <v>0</v>
      </c>
      <c r="E235" s="224">
        <f>IF(E$105=0,0,E$105/CHI_fec!E$105)</f>
        <v>0</v>
      </c>
      <c r="F235" s="224">
        <f>IF(F$105=0,0,F$105/CHI_fec!F$105)</f>
        <v>0</v>
      </c>
      <c r="G235" s="224">
        <f>IF(G$105=0,0,G$105/CHI_fec!G$105)</f>
        <v>0</v>
      </c>
      <c r="H235" s="224">
        <f>IF(H$105=0,0,H$105/CHI_fec!H$105)</f>
        <v>0</v>
      </c>
      <c r="I235" s="224">
        <f>IF(I$105=0,0,I$105/CHI_fec!I$105)</f>
        <v>0</v>
      </c>
      <c r="J235" s="224">
        <f>IF(J$105=0,0,J$105/CHI_fec!J$105)</f>
        <v>0</v>
      </c>
      <c r="K235" s="224">
        <f>IF(K$105=0,0,K$105/CHI_fec!K$105)</f>
        <v>0</v>
      </c>
      <c r="L235" s="224">
        <f>IF(L$105=0,0,L$105/CHI_fec!L$105)</f>
        <v>0</v>
      </c>
      <c r="M235" s="224">
        <f>IF(M$105=0,0,M$105/CHI_fec!M$105)</f>
        <v>0</v>
      </c>
      <c r="N235" s="224">
        <f>IF(N$105=0,0,N$105/CHI_fec!N$105)</f>
        <v>0</v>
      </c>
      <c r="O235" s="224">
        <f>IF(O$105=0,0,O$105/CHI_fec!O$105)</f>
        <v>0</v>
      </c>
      <c r="P235" s="224">
        <f>IF(P$105=0,0,P$105/CHI_fec!P$105)</f>
        <v>0</v>
      </c>
      <c r="Q235" s="224">
        <f>IF(Q$105=0,0,Q$105/CHI_fec!Q$105)</f>
        <v>0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>IF(B$108=0,0,B$108/CHI_fec!B$108)</f>
        <v>0.96177854376896421</v>
      </c>
      <c r="C237" s="230">
        <f>IF(C$108=0,0,C$108/CHI_fec!C$108)</f>
        <v>0.95847461894855934</v>
      </c>
      <c r="D237" s="230">
        <f>IF(D$108=0,0,D$108/CHI_fec!D$108)</f>
        <v>0.98117313746584567</v>
      </c>
      <c r="E237" s="230">
        <f>IF(E$108=0,0,E$108/CHI_fec!E$108)</f>
        <v>1.0392962492708258</v>
      </c>
      <c r="F237" s="230">
        <f>IF(F$108=0,0,F$108/CHI_fec!F$108)</f>
        <v>1.0519506092056023</v>
      </c>
      <c r="G237" s="230">
        <f>IF(G$108=0,0,G$108/CHI_fec!G$108)</f>
        <v>1.0378498221952044</v>
      </c>
      <c r="H237" s="230">
        <f>IF(H$108=0,0,H$108/CHI_fec!H$108)</f>
        <v>1.0130964722936453</v>
      </c>
      <c r="I237" s="230">
        <f>IF(I$108=0,0,I$108/CHI_fec!I$108)</f>
        <v>1.2144457886993214</v>
      </c>
      <c r="J237" s="230">
        <f>IF(J$108=0,0,J$108/CHI_fec!J$108)</f>
        <v>1.0796128462898094</v>
      </c>
      <c r="K237" s="230">
        <f>IF(K$108=0,0,K$108/CHI_fec!K$108)</f>
        <v>1.1740045025542749</v>
      </c>
      <c r="L237" s="230">
        <f>IF(L$108=0,0,L$108/CHI_fec!L$108)</f>
        <v>0.97304386406603993</v>
      </c>
      <c r="M237" s="230">
        <f>IF(M$108=0,0,M$108/CHI_fec!M$108)</f>
        <v>1.0569046525372923</v>
      </c>
      <c r="N237" s="230">
        <f>IF(N$108=0,0,N$108/CHI_fec!N$108)</f>
        <v>1.1509565829453805</v>
      </c>
      <c r="O237" s="230">
        <f>IF(O$108=0,0,O$108/CHI_fec!O$108)</f>
        <v>1.1290296015068135</v>
      </c>
      <c r="P237" s="230">
        <f>IF(P$108=0,0,P$108/CHI_fec!P$108)</f>
        <v>1.0899934430137062</v>
      </c>
      <c r="Q237" s="230">
        <f>IF(Q$108=0,0,Q$108/CHI_fec!Q$108)</f>
        <v>0.89788865523632222</v>
      </c>
    </row>
    <row r="238" spans="1:17" x14ac:dyDescent="0.25">
      <c r="A238" s="132" t="s">
        <v>83</v>
      </c>
      <c r="B238" s="229">
        <f>IF(B$109=0,0,B$109/CHI_fec!B$109)</f>
        <v>0</v>
      </c>
      <c r="C238" s="229">
        <f>IF(C$109=0,0,C$109/CHI_fec!C$109)</f>
        <v>0</v>
      </c>
      <c r="D238" s="229">
        <f>IF(D$109=0,0,D$109/CHI_fec!D$109)</f>
        <v>0</v>
      </c>
      <c r="E238" s="229">
        <f>IF(E$109=0,0,E$109/CHI_fec!E$109)</f>
        <v>0</v>
      </c>
      <c r="F238" s="229">
        <f>IF(F$109=0,0,F$109/CHI_fec!F$109)</f>
        <v>0</v>
      </c>
      <c r="G238" s="229">
        <f>IF(G$109=0,0,G$109/CHI_fec!G$109)</f>
        <v>0</v>
      </c>
      <c r="H238" s="229">
        <f>IF(H$109=0,0,H$109/CHI_fec!H$109)</f>
        <v>0</v>
      </c>
      <c r="I238" s="229">
        <f>IF(I$109=0,0,I$109/CHI_fec!I$109)</f>
        <v>0</v>
      </c>
      <c r="J238" s="229">
        <f>IF(J$109=0,0,J$109/CHI_fec!J$109)</f>
        <v>0</v>
      </c>
      <c r="K238" s="229">
        <f>IF(K$109=0,0,K$109/CHI_fec!K$109)</f>
        <v>0</v>
      </c>
      <c r="L238" s="229">
        <f>IF(L$109=0,0,L$109/CHI_fec!L$109)</f>
        <v>0</v>
      </c>
      <c r="M238" s="229">
        <f>IF(M$109=0,0,M$109/CHI_fec!M$109)</f>
        <v>0</v>
      </c>
      <c r="N238" s="229">
        <f>IF(N$109=0,0,N$109/CHI_fec!N$109)</f>
        <v>0</v>
      </c>
      <c r="O238" s="229">
        <f>IF(O$109=0,0,O$109/CHI_fec!O$109)</f>
        <v>0</v>
      </c>
      <c r="P238" s="229">
        <f>IF(P$109=0,0,P$109/CHI_fec!P$109)</f>
        <v>0</v>
      </c>
      <c r="Q238" s="229">
        <f>IF(Q$109=0,0,Q$109/CHI_fec!Q$109)</f>
        <v>0</v>
      </c>
    </row>
    <row r="239" spans="1:17" x14ac:dyDescent="0.25">
      <c r="A239" s="76" t="s">
        <v>82</v>
      </c>
      <c r="B239" s="228">
        <f>IF(B$110=0,0,B$110/CHI_fec!B$110)</f>
        <v>0</v>
      </c>
      <c r="C239" s="228">
        <f>IF(C$110=0,0,C$110/CHI_fec!C$110)</f>
        <v>0</v>
      </c>
      <c r="D239" s="228">
        <f>IF(D$110=0,0,D$110/CHI_fec!D$110)</f>
        <v>0</v>
      </c>
      <c r="E239" s="228">
        <f>IF(E$110=0,0,E$110/CHI_fec!E$110)</f>
        <v>0</v>
      </c>
      <c r="F239" s="228">
        <f>IF(F$110=0,0,F$110/CHI_fec!F$110)</f>
        <v>0</v>
      </c>
      <c r="G239" s="228">
        <f>IF(G$110=0,0,G$110/CHI_fec!G$110)</f>
        <v>0</v>
      </c>
      <c r="H239" s="228">
        <f>IF(H$110=0,0,H$110/CHI_fec!H$110)</f>
        <v>0</v>
      </c>
      <c r="I239" s="228">
        <f>IF(I$110=0,0,I$110/CHI_fec!I$110)</f>
        <v>0</v>
      </c>
      <c r="J239" s="228">
        <f>IF(J$110=0,0,J$110/CHI_fec!J$110)</f>
        <v>0</v>
      </c>
      <c r="K239" s="228">
        <f>IF(K$110=0,0,K$110/CHI_fec!K$110)</f>
        <v>0</v>
      </c>
      <c r="L239" s="228">
        <f>IF(L$110=0,0,L$110/CHI_fec!L$110)</f>
        <v>0</v>
      </c>
      <c r="M239" s="228">
        <f>IF(M$110=0,0,M$110/CHI_fec!M$110)</f>
        <v>0</v>
      </c>
      <c r="N239" s="228">
        <f>IF(N$110=0,0,N$110/CHI_fec!N$110)</f>
        <v>0</v>
      </c>
      <c r="O239" s="228">
        <f>IF(O$110=0,0,O$110/CHI_fec!O$110)</f>
        <v>0</v>
      </c>
      <c r="P239" s="228">
        <f>IF(P$110=0,0,P$110/CHI_fec!P$110)</f>
        <v>0</v>
      </c>
      <c r="Q239" s="228">
        <f>IF(Q$110=0,0,Q$110/CHI_fec!Q$110)</f>
        <v>0</v>
      </c>
    </row>
    <row r="240" spans="1:17" x14ac:dyDescent="0.25">
      <c r="A240" s="76" t="s">
        <v>81</v>
      </c>
      <c r="B240" s="228">
        <f>IF(B$111=0,0,B$111/CHI_fec!B$111)</f>
        <v>0</v>
      </c>
      <c r="C240" s="228">
        <f>IF(C$111=0,0,C$111/CHI_fec!C$111)</f>
        <v>0</v>
      </c>
      <c r="D240" s="228">
        <f>IF(D$111=0,0,D$111/CHI_fec!D$111)</f>
        <v>0</v>
      </c>
      <c r="E240" s="228">
        <f>IF(E$111=0,0,E$111/CHI_fec!E$111)</f>
        <v>0</v>
      </c>
      <c r="F240" s="228">
        <f>IF(F$111=0,0,F$111/CHI_fec!F$111)</f>
        <v>0</v>
      </c>
      <c r="G240" s="228">
        <f>IF(G$111=0,0,G$111/CHI_fec!G$111)</f>
        <v>0</v>
      </c>
      <c r="H240" s="228">
        <f>IF(H$111=0,0,H$111/CHI_fec!H$111)</f>
        <v>0</v>
      </c>
      <c r="I240" s="228">
        <f>IF(I$111=0,0,I$111/CHI_fec!I$111)</f>
        <v>0</v>
      </c>
      <c r="J240" s="228">
        <f>IF(J$111=0,0,J$111/CHI_fec!J$111)</f>
        <v>0</v>
      </c>
      <c r="K240" s="228">
        <f>IF(K$111=0,0,K$111/CHI_fec!K$111)</f>
        <v>0</v>
      </c>
      <c r="L240" s="228">
        <f>IF(L$111=0,0,L$111/CHI_fec!L$111)</f>
        <v>0</v>
      </c>
      <c r="M240" s="228">
        <f>IF(M$111=0,0,M$111/CHI_fec!M$111)</f>
        <v>0</v>
      </c>
      <c r="N240" s="228">
        <f>IF(N$111=0,0,N$111/CHI_fec!N$111)</f>
        <v>0</v>
      </c>
      <c r="O240" s="228">
        <f>IF(O$111=0,0,O$111/CHI_fec!O$111)</f>
        <v>0</v>
      </c>
      <c r="P240" s="228">
        <f>IF(P$111=0,0,P$111/CHI_fec!P$111)</f>
        <v>0</v>
      </c>
      <c r="Q240" s="228">
        <f>IF(Q$111=0,0,Q$111/CHI_fec!Q$111)</f>
        <v>0</v>
      </c>
    </row>
    <row r="241" spans="1:17" x14ac:dyDescent="0.25">
      <c r="A241" s="76" t="s">
        <v>80</v>
      </c>
      <c r="B241" s="228">
        <f>IF(B$112=0,0,B$112/CHI_fec!B$112)</f>
        <v>0</v>
      </c>
      <c r="C241" s="228">
        <f>IF(C$112=0,0,C$112/CHI_fec!C$112)</f>
        <v>0</v>
      </c>
      <c r="D241" s="228">
        <f>IF(D$112=0,0,D$112/CHI_fec!D$112)</f>
        <v>0</v>
      </c>
      <c r="E241" s="228">
        <f>IF(E$112=0,0,E$112/CHI_fec!E$112)</f>
        <v>0</v>
      </c>
      <c r="F241" s="228">
        <f>IF(F$112=0,0,F$112/CHI_fec!F$112)</f>
        <v>0</v>
      </c>
      <c r="G241" s="228">
        <f>IF(G$112=0,0,G$112/CHI_fec!G$112)</f>
        <v>0</v>
      </c>
      <c r="H241" s="228">
        <f>IF(H$112=0,0,H$112/CHI_fec!H$112)</f>
        <v>0</v>
      </c>
      <c r="I241" s="228">
        <f>IF(I$112=0,0,I$112/CHI_fec!I$112)</f>
        <v>0</v>
      </c>
      <c r="J241" s="228">
        <f>IF(J$112=0,0,J$112/CHI_fec!J$112)</f>
        <v>0</v>
      </c>
      <c r="K241" s="228">
        <f>IF(K$112=0,0,K$112/CHI_fec!K$112)</f>
        <v>0</v>
      </c>
      <c r="L241" s="228">
        <f>IF(L$112=0,0,L$112/CHI_fec!L$112)</f>
        <v>0</v>
      </c>
      <c r="M241" s="228">
        <f>IF(M$112=0,0,M$112/CHI_fec!M$112)</f>
        <v>0</v>
      </c>
      <c r="N241" s="228">
        <f>IF(N$112=0,0,N$112/CHI_fec!N$112)</f>
        <v>0</v>
      </c>
      <c r="O241" s="228">
        <f>IF(O$112=0,0,O$112/CHI_fec!O$112)</f>
        <v>0</v>
      </c>
      <c r="P241" s="228">
        <f>IF(P$112=0,0,P$112/CHI_fec!P$112)</f>
        <v>0</v>
      </c>
      <c r="Q241" s="228">
        <f>IF(Q$112=0,0,Q$112/CHI_fec!Q$112)</f>
        <v>0</v>
      </c>
    </row>
    <row r="242" spans="1:17" x14ac:dyDescent="0.25">
      <c r="A242" s="129" t="s">
        <v>79</v>
      </c>
      <c r="B242" s="227">
        <f>IF(B$113=0,0,B$113/CHI_fec!B$113)</f>
        <v>0.70463844000000009</v>
      </c>
      <c r="C242" s="227">
        <f>IF(C$113=0,0,C$113/CHI_fec!C$113)</f>
        <v>0.70463844000000009</v>
      </c>
      <c r="D242" s="227">
        <f>IF(D$113=0,0,D$113/CHI_fec!D$113)</f>
        <v>0.70463844000000009</v>
      </c>
      <c r="E242" s="227">
        <f>IF(E$113=0,0,E$113/CHI_fec!E$113)</f>
        <v>0.70463844000000009</v>
      </c>
      <c r="F242" s="227">
        <f>IF(F$113=0,0,F$113/CHI_fec!F$113)</f>
        <v>1.3251221999999998</v>
      </c>
      <c r="G242" s="227">
        <f>IF(G$113=0,0,G$113/CHI_fec!G$113)</f>
        <v>1.3251222000000002</v>
      </c>
      <c r="H242" s="227">
        <f>IF(H$113=0,0,H$113/CHI_fec!H$113)</f>
        <v>1.1873240328163788</v>
      </c>
      <c r="I242" s="227">
        <f>IF(I$113=0,0,I$113/CHI_fec!I$113)</f>
        <v>1.3251222000000002</v>
      </c>
      <c r="J242" s="227">
        <f>IF(J$113=0,0,J$113/CHI_fec!J$113)</f>
        <v>1.2266820669460201</v>
      </c>
      <c r="K242" s="227">
        <f>IF(K$113=0,0,K$113/CHI_fec!K$113)</f>
        <v>0.7046384400000002</v>
      </c>
      <c r="L242" s="227">
        <f>IF(L$113=0,0,L$113/CHI_fec!L$113)</f>
        <v>0.70463843999999998</v>
      </c>
      <c r="M242" s="227">
        <f>IF(M$113=0,0,M$113/CHI_fec!M$113)</f>
        <v>1.3251222</v>
      </c>
      <c r="N242" s="227">
        <f>IF(N$113=0,0,N$113/CHI_fec!N$113)</f>
        <v>1.3208919953675875</v>
      </c>
      <c r="O242" s="227">
        <f>IF(O$113=0,0,O$113/CHI_fec!O$113)</f>
        <v>1.3206286009335699</v>
      </c>
      <c r="P242" s="227">
        <f>IF(P$113=0,0,P$113/CHI_fec!P$113)</f>
        <v>1.3205207636059602</v>
      </c>
      <c r="Q242" s="227">
        <f>IF(Q$113=0,0,Q$113/CHI_fec!Q$113)</f>
        <v>1.3200691647737448</v>
      </c>
    </row>
    <row r="243" spans="1:17" x14ac:dyDescent="0.25">
      <c r="A243" s="127" t="s">
        <v>182</v>
      </c>
      <c r="B243" s="226">
        <f>IF(B$118=0,0,B$118/CHI_fec!B$118)</f>
        <v>1.9964755800000005</v>
      </c>
      <c r="C243" s="226">
        <f>IF(C$118=0,0,C$118/CHI_fec!C$118)</f>
        <v>1.9964755800000005</v>
      </c>
      <c r="D243" s="226">
        <f>IF(D$118=0,0,D$118/CHI_fec!D$118)</f>
        <v>1.9964755800000002</v>
      </c>
      <c r="E243" s="226">
        <f>IF(E$118=0,0,E$118/CHI_fec!E$118)</f>
        <v>1.9964755800000005</v>
      </c>
      <c r="F243" s="226">
        <f>IF(F$118=0,0,F$118/CHI_fec!F$118)</f>
        <v>2.0075078369114419</v>
      </c>
      <c r="G243" s="226">
        <f>IF(G$118=0,0,G$118/CHI_fec!G$118)</f>
        <v>2.0077436706085812</v>
      </c>
      <c r="H243" s="226">
        <f>IF(H$118=0,0,H$118/CHI_fec!H$118)</f>
        <v>2.0037279786989783</v>
      </c>
      <c r="I243" s="226">
        <f>IF(I$118=0,0,I$118/CHI_fec!I$118)</f>
        <v>2.6849161431418165</v>
      </c>
      <c r="J243" s="226">
        <f>IF(J$118=0,0,J$118/CHI_fec!J$118)</f>
        <v>2.6402638166548495</v>
      </c>
      <c r="K243" s="226">
        <f>IF(K$118=0,0,K$118/CHI_fec!K$118)</f>
        <v>2.6795506224527026</v>
      </c>
      <c r="L243" s="226">
        <f>IF(L$118=0,0,L$118/CHI_fec!L$118)</f>
        <v>1.9964755800000002</v>
      </c>
      <c r="M243" s="226">
        <f>IF(M$118=0,0,M$118/CHI_fec!M$118)</f>
        <v>2.1767156582213989</v>
      </c>
      <c r="N243" s="226">
        <f>IF(N$118=0,0,N$118/CHI_fec!N$118)</f>
        <v>2.7381065684185888</v>
      </c>
      <c r="O243" s="226">
        <f>IF(O$118=0,0,O$118/CHI_fec!O$118)</f>
        <v>2.7379877057819932</v>
      </c>
      <c r="P243" s="226">
        <f>IF(P$118=0,0,P$118/CHI_fec!P$118)</f>
        <v>2.7125326633710167</v>
      </c>
      <c r="Q243" s="226">
        <f>IF(Q$118=0,0,Q$118/CHI_fec!Q$118)</f>
        <v>2.0512061519541946</v>
      </c>
    </row>
    <row r="244" spans="1:17" x14ac:dyDescent="0.25">
      <c r="A244" s="127" t="s">
        <v>181</v>
      </c>
      <c r="B244" s="226">
        <f>IF(B$131=0,0,B$131/CHI_fec!B$131)</f>
        <v>1.9026260865927689</v>
      </c>
      <c r="C244" s="226">
        <f>IF(C$131=0,0,C$131/CHI_fec!C$131)</f>
        <v>1.8953373644120537</v>
      </c>
      <c r="D244" s="226">
        <f>IF(D$131=0,0,D$131/CHI_fec!D$131)</f>
        <v>1.9649237525400001</v>
      </c>
      <c r="E244" s="226">
        <f>IF(E$131=0,0,E$131/CHI_fec!E$131)</f>
        <v>2.1432765826480629</v>
      </c>
      <c r="F244" s="226">
        <f>IF(F$131=0,0,F$131/CHI_fec!F$131)</f>
        <v>2.1215720011264363</v>
      </c>
      <c r="G244" s="226">
        <f>IF(G$131=0,0,G$131/CHI_fec!G$131)</f>
        <v>2.0781925144471596</v>
      </c>
      <c r="H244" s="226">
        <f>IF(H$131=0,0,H$131/CHI_fec!H$131)</f>
        <v>2.0153681431374042</v>
      </c>
      <c r="I244" s="226">
        <f>IF(I$131=0,0,I$131/CHI_fec!I$131)</f>
        <v>2.3032985173334453</v>
      </c>
      <c r="J244" s="226">
        <f>IF(J$131=0,0,J$131/CHI_fec!J$131)</f>
        <v>1.9034571238804117</v>
      </c>
      <c r="K244" s="226">
        <f>IF(K$131=0,0,K$131/CHI_fec!K$131)</f>
        <v>2.2211655538592074</v>
      </c>
      <c r="L244" s="226">
        <f>IF(L$131=0,0,L$131/CHI_fec!L$131)</f>
        <v>1.936797208248042</v>
      </c>
      <c r="M244" s="226">
        <f>IF(M$131=0,0,M$131/CHI_fec!M$131)</f>
        <v>2.1127474900935801</v>
      </c>
      <c r="N244" s="226">
        <f>IF(N$131=0,0,N$131/CHI_fec!N$131)</f>
        <v>2.0951011761288818</v>
      </c>
      <c r="O244" s="226">
        <f>IF(O$131=0,0,O$131/CHI_fec!O$131)</f>
        <v>2.0173597300701043</v>
      </c>
      <c r="P244" s="226">
        <f>IF(P$131=0,0,P$131/CHI_fec!P$131)</f>
        <v>1.8999886802628279</v>
      </c>
      <c r="Q244" s="226">
        <f>IF(Q$131=0,0,Q$131/CHI_fec!Q$131)</f>
        <v>1.6397572561350402</v>
      </c>
    </row>
    <row r="245" spans="1:17" x14ac:dyDescent="0.25">
      <c r="A245" s="127" t="s">
        <v>180</v>
      </c>
      <c r="B245" s="225">
        <f>IF(B$139=0,0,B$139/CHI_fec!B$139)</f>
        <v>2.0537824486881986</v>
      </c>
      <c r="C245" s="225">
        <f>IF(C$139=0,0,C$139/CHI_fec!C$139)</f>
        <v>2.0427551170755742</v>
      </c>
      <c r="D245" s="225">
        <f>IF(D$139=0,0,D$139/CHI_fec!D$139)</f>
        <v>2.0898684345012111</v>
      </c>
      <c r="E245" s="225">
        <f>IF(E$139=0,0,E$139/CHI_fec!E$139)</f>
        <v>2.2102657704664921</v>
      </c>
      <c r="F245" s="225">
        <f>IF(F$139=0,0,F$139/CHI_fec!F$139)</f>
        <v>2.2000401373533069</v>
      </c>
      <c r="G245" s="225">
        <f>IF(G$139=0,0,G$139/CHI_fec!G$139)</f>
        <v>2.1708352753397469</v>
      </c>
      <c r="H245" s="225">
        <f>IF(H$139=0,0,H$139/CHI_fec!H$139)</f>
        <v>2.1291644288538976</v>
      </c>
      <c r="I245" s="225">
        <f>IF(I$139=0,0,I$139/CHI_fec!I$139)</f>
        <v>2.545819776202034</v>
      </c>
      <c r="J245" s="225">
        <f>IF(J$139=0,0,J$139/CHI_fec!J$139)</f>
        <v>2.2948844897259675</v>
      </c>
      <c r="K245" s="225">
        <f>IF(K$139=0,0,K$139/CHI_fec!K$139)</f>
        <v>2.5219391600853371</v>
      </c>
      <c r="L245" s="225">
        <f>IF(L$139=0,0,L$139/CHI_fec!L$139)</f>
        <v>2.077700384627212</v>
      </c>
      <c r="M245" s="225">
        <f>IF(M$139=0,0,M$139/CHI_fec!M$139)</f>
        <v>2.1316557608361184</v>
      </c>
      <c r="N245" s="225">
        <f>IF(N$139=0,0,N$139/CHI_fec!N$139)</f>
        <v>2.3989415708199067</v>
      </c>
      <c r="O245" s="225">
        <f>IF(O$139=0,0,O$139/CHI_fec!O$139)</f>
        <v>2.3690053288899278</v>
      </c>
      <c r="P245" s="225">
        <f>IF(P$139=0,0,P$139/CHI_fec!P$139)</f>
        <v>2.3017610262886707</v>
      </c>
      <c r="Q245" s="225">
        <f>IF(Q$139=0,0,Q$139/CHI_fec!Q$139)</f>
        <v>1.8657694947877979</v>
      </c>
    </row>
    <row r="246" spans="1:17" x14ac:dyDescent="0.25">
      <c r="A246" s="72" t="s">
        <v>179</v>
      </c>
      <c r="B246" s="224">
        <f>IF(B$153=0,0,B$153/CHI_fec!B$153)</f>
        <v>0</v>
      </c>
      <c r="C246" s="224">
        <f>IF(C$153=0,0,C$153/CHI_fec!C$153)</f>
        <v>0</v>
      </c>
      <c r="D246" s="224">
        <f>IF(D$153=0,0,D$153/CHI_fec!D$153)</f>
        <v>0</v>
      </c>
      <c r="E246" s="224">
        <f>IF(E$153=0,0,E$153/CHI_fec!E$153)</f>
        <v>0</v>
      </c>
      <c r="F246" s="224">
        <f>IF(F$153=0,0,F$153/CHI_fec!F$153)</f>
        <v>0</v>
      </c>
      <c r="G246" s="224">
        <f>IF(G$153=0,0,G$153/CHI_fec!G$153)</f>
        <v>0</v>
      </c>
      <c r="H246" s="224">
        <f>IF(H$153=0,0,H$153/CHI_fec!H$153)</f>
        <v>0</v>
      </c>
      <c r="I246" s="224">
        <f>IF(I$153=0,0,I$153/CHI_fec!I$153)</f>
        <v>0</v>
      </c>
      <c r="J246" s="224">
        <f>IF(J$153=0,0,J$153/CHI_fec!J$153)</f>
        <v>0</v>
      </c>
      <c r="K246" s="224">
        <f>IF(K$153=0,0,K$153/CHI_fec!K$153)</f>
        <v>0</v>
      </c>
      <c r="L246" s="224">
        <f>IF(L$153=0,0,L$153/CHI_fec!L$153)</f>
        <v>0</v>
      </c>
      <c r="M246" s="224">
        <f>IF(M$153=0,0,M$153/CHI_fec!M$153)</f>
        <v>0</v>
      </c>
      <c r="N246" s="224">
        <f>IF(N$153=0,0,N$153/CHI_fec!N$153)</f>
        <v>0</v>
      </c>
      <c r="O246" s="224">
        <f>IF(O$153=0,0,O$153/CHI_fec!O$153)</f>
        <v>0</v>
      </c>
      <c r="P246" s="224">
        <f>IF(P$153=0,0,P$153/CHI_fec!P$153)</f>
        <v>0</v>
      </c>
      <c r="Q246" s="224">
        <f>IF(Q$153=0,0,Q$153/CHI_fec!Q$153)</f>
        <v>0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79998168889431442"/>
    <pageSetUpPr fitToPage="1"/>
  </sheetPr>
  <dimension ref="A1:Q78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31" t="s">
        <v>78</v>
      </c>
      <c r="B3" s="46">
        <f>SUM(B4:B6)</f>
        <v>14931.294633298487</v>
      </c>
      <c r="C3" s="46">
        <f t="shared" ref="C3:Q3" si="0">SUM(C4:C6)</f>
        <v>15296.437890648707</v>
      </c>
      <c r="D3" s="46">
        <f t="shared" si="0"/>
        <v>16227.117847491483</v>
      </c>
      <c r="E3" s="46">
        <f t="shared" si="0"/>
        <v>15260.55970403323</v>
      </c>
      <c r="F3" s="46">
        <f t="shared" si="0"/>
        <v>15165.128864836091</v>
      </c>
      <c r="G3" s="46">
        <f t="shared" si="0"/>
        <v>15100.51919497567</v>
      </c>
      <c r="H3" s="46">
        <f t="shared" si="0"/>
        <v>14768.005502950313</v>
      </c>
      <c r="I3" s="46">
        <f t="shared" si="0"/>
        <v>15104.84969100241</v>
      </c>
      <c r="J3" s="46">
        <f t="shared" si="0"/>
        <v>13615.771983118922</v>
      </c>
      <c r="K3" s="46">
        <f t="shared" si="0"/>
        <v>11792.111118872048</v>
      </c>
      <c r="L3" s="46">
        <f t="shared" si="0"/>
        <v>11482.199999999999</v>
      </c>
      <c r="M3" s="46">
        <f t="shared" si="0"/>
        <v>10735.851664626198</v>
      </c>
      <c r="N3" s="46">
        <f t="shared" si="0"/>
        <v>9537.5106355928019</v>
      </c>
      <c r="O3" s="46">
        <f t="shared" si="0"/>
        <v>9084.4104406963052</v>
      </c>
      <c r="P3" s="46">
        <f t="shared" si="0"/>
        <v>8803.1343512621788</v>
      </c>
      <c r="Q3" s="46">
        <f t="shared" si="0"/>
        <v>8892.668142475748</v>
      </c>
    </row>
    <row r="4" spans="1:17" x14ac:dyDescent="0.25">
      <c r="A4" s="257" t="s">
        <v>38</v>
      </c>
      <c r="B4" s="215">
        <v>5133.2214329776216</v>
      </c>
      <c r="C4" s="215">
        <v>5588.3681554956065</v>
      </c>
      <c r="D4" s="215">
        <v>6055.1858813598765</v>
      </c>
      <c r="E4" s="215">
        <v>5339.998510485455</v>
      </c>
      <c r="F4" s="215">
        <v>5222.9829043587615</v>
      </c>
      <c r="G4" s="215">
        <v>4540.1472686489951</v>
      </c>
      <c r="H4" s="215">
        <v>5521.4362219513505</v>
      </c>
      <c r="I4" s="215">
        <v>5592.5841150901288</v>
      </c>
      <c r="J4" s="215">
        <v>4583.048291805153</v>
      </c>
      <c r="K4" s="215">
        <v>4049.8182539992854</v>
      </c>
      <c r="L4" s="215">
        <v>3533.8605810010235</v>
      </c>
      <c r="M4" s="215">
        <v>3150.1649035717369</v>
      </c>
      <c r="N4" s="215">
        <v>2624.2683670907386</v>
      </c>
      <c r="O4" s="215">
        <v>2241.8472927894204</v>
      </c>
      <c r="P4" s="215">
        <v>2155.2466265097628</v>
      </c>
      <c r="Q4" s="215">
        <v>2108.5231406828511</v>
      </c>
    </row>
    <row r="5" spans="1:17" x14ac:dyDescent="0.25">
      <c r="A5" s="256" t="s">
        <v>37</v>
      </c>
      <c r="B5" s="214">
        <v>7035.65247596871</v>
      </c>
      <c r="C5" s="214">
        <v>6716.705247583478</v>
      </c>
      <c r="D5" s="214">
        <v>7205.0057995960397</v>
      </c>
      <c r="E5" s="214">
        <v>7243.8911066724941</v>
      </c>
      <c r="F5" s="214">
        <v>7407.6213055744865</v>
      </c>
      <c r="G5" s="214">
        <v>8008.8496541021668</v>
      </c>
      <c r="H5" s="214">
        <v>6632.6334749755551</v>
      </c>
      <c r="I5" s="214">
        <v>6820.6688606358384</v>
      </c>
      <c r="J5" s="214">
        <v>6604.6909527017542</v>
      </c>
      <c r="K5" s="214">
        <v>5706.1965149946127</v>
      </c>
      <c r="L5" s="214">
        <v>5552.9380257133653</v>
      </c>
      <c r="M5" s="214">
        <v>5412.9392471348692</v>
      </c>
      <c r="N5" s="214">
        <v>4741.7958389264986</v>
      </c>
      <c r="O5" s="214">
        <v>4676.2508747870561</v>
      </c>
      <c r="P5" s="214">
        <v>4646.7705353122028</v>
      </c>
      <c r="Q5" s="214">
        <v>4724.2049635149178</v>
      </c>
    </row>
    <row r="6" spans="1:17" x14ac:dyDescent="0.25">
      <c r="A6" s="223" t="s">
        <v>57</v>
      </c>
      <c r="B6" s="213">
        <v>2762.420724352155</v>
      </c>
      <c r="C6" s="213">
        <v>2991.3644875696236</v>
      </c>
      <c r="D6" s="213">
        <v>2966.9261665355684</v>
      </c>
      <c r="E6" s="213">
        <v>2676.6700868752819</v>
      </c>
      <c r="F6" s="213">
        <v>2534.5246549028434</v>
      </c>
      <c r="G6" s="213">
        <v>2551.5222722245085</v>
      </c>
      <c r="H6" s="213">
        <v>2613.9358060234085</v>
      </c>
      <c r="I6" s="213">
        <v>2691.5967152764424</v>
      </c>
      <c r="J6" s="213">
        <v>2428.0327386120152</v>
      </c>
      <c r="K6" s="213">
        <v>2036.09634987815</v>
      </c>
      <c r="L6" s="213">
        <v>2395.4013932856101</v>
      </c>
      <c r="M6" s="213">
        <v>2172.7475139195922</v>
      </c>
      <c r="N6" s="213">
        <v>2171.4464295755643</v>
      </c>
      <c r="O6" s="213">
        <v>2166.3122731198296</v>
      </c>
      <c r="P6" s="213">
        <v>2001.117189440213</v>
      </c>
      <c r="Q6" s="213">
        <v>2059.9400382779781</v>
      </c>
    </row>
    <row r="7" spans="1:17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5">
      <c r="A8" s="31" t="s">
        <v>143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spans="1:17" x14ac:dyDescent="0.25">
      <c r="A9" s="257" t="s">
        <v>202</v>
      </c>
      <c r="B9" s="215">
        <v>38925</v>
      </c>
      <c r="C9" s="215">
        <v>39804</v>
      </c>
      <c r="D9" s="215">
        <v>41722</v>
      </c>
      <c r="E9" s="215">
        <v>43580</v>
      </c>
      <c r="F9" s="215">
        <v>45343</v>
      </c>
      <c r="G9" s="215">
        <v>40284</v>
      </c>
      <c r="H9" s="215">
        <v>47814</v>
      </c>
      <c r="I9" s="215">
        <v>47541.637000000002</v>
      </c>
      <c r="J9" s="215">
        <v>43030</v>
      </c>
      <c r="K9" s="215">
        <v>36317</v>
      </c>
      <c r="L9" s="215">
        <v>34408</v>
      </c>
      <c r="M9" s="215">
        <v>33120</v>
      </c>
      <c r="N9" s="215">
        <v>26240</v>
      </c>
      <c r="O9" s="215">
        <v>23100</v>
      </c>
      <c r="P9" s="215">
        <v>21400</v>
      </c>
      <c r="Q9" s="215">
        <v>21341.612945026591</v>
      </c>
    </row>
    <row r="10" spans="1:17" x14ac:dyDescent="0.25">
      <c r="A10" s="256" t="s">
        <v>201</v>
      </c>
      <c r="B10" s="214">
        <v>53474</v>
      </c>
      <c r="C10" s="214">
        <v>47951</v>
      </c>
      <c r="D10" s="214">
        <v>49759</v>
      </c>
      <c r="E10" s="214">
        <v>59254</v>
      </c>
      <c r="F10" s="214">
        <v>64457</v>
      </c>
      <c r="G10" s="214">
        <v>71225</v>
      </c>
      <c r="H10" s="214">
        <v>57569</v>
      </c>
      <c r="I10" s="214">
        <v>58115</v>
      </c>
      <c r="J10" s="214">
        <v>62154</v>
      </c>
      <c r="K10" s="214">
        <v>46555</v>
      </c>
      <c r="L10" s="214">
        <v>48215</v>
      </c>
      <c r="M10" s="214">
        <v>47498</v>
      </c>
      <c r="N10" s="214">
        <v>49843</v>
      </c>
      <c r="O10" s="214">
        <v>49843</v>
      </c>
      <c r="P10" s="214">
        <v>50014</v>
      </c>
      <c r="Q10" s="214">
        <v>52022.595435824194</v>
      </c>
    </row>
    <row r="11" spans="1:17" x14ac:dyDescent="0.25">
      <c r="A11" s="223" t="s">
        <v>200</v>
      </c>
      <c r="B11" s="213">
        <v>4929.6090000000004</v>
      </c>
      <c r="C11" s="213">
        <v>5014.1239999999998</v>
      </c>
      <c r="D11" s="213">
        <v>4810.9229999999998</v>
      </c>
      <c r="E11" s="213">
        <v>5140.732</v>
      </c>
      <c r="F11" s="213">
        <v>5178.1210000000001</v>
      </c>
      <c r="G11" s="213">
        <v>5327.777</v>
      </c>
      <c r="H11" s="213">
        <v>5326.991</v>
      </c>
      <c r="I11" s="213">
        <v>5384.6270000000004</v>
      </c>
      <c r="J11" s="213">
        <v>5364.8239999999996</v>
      </c>
      <c r="K11" s="213">
        <v>4736.0720000000001</v>
      </c>
      <c r="L11" s="213">
        <v>5063.1059999999998</v>
      </c>
      <c r="M11" s="213">
        <v>5188.0169999999998</v>
      </c>
      <c r="N11" s="213">
        <v>4879.7190000000001</v>
      </c>
      <c r="O11" s="213">
        <v>4771.3429999999998</v>
      </c>
      <c r="P11" s="213">
        <v>4871.5569999999998</v>
      </c>
      <c r="Q11" s="213">
        <v>5243.7330000000002</v>
      </c>
    </row>
    <row r="12" spans="1:17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31" t="s">
        <v>142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17" x14ac:dyDescent="0.25">
      <c r="A14" s="110" t="s">
        <v>202</v>
      </c>
      <c r="B14" s="120">
        <v>43250</v>
      </c>
      <c r="C14" s="120">
        <v>43250</v>
      </c>
      <c r="D14" s="120">
        <v>47130.231570408658</v>
      </c>
      <c r="E14" s="120">
        <v>47130.231570408658</v>
      </c>
      <c r="F14" s="120">
        <v>51010.463140817315</v>
      </c>
      <c r="G14" s="120">
        <v>47130.231570408658</v>
      </c>
      <c r="H14" s="120">
        <v>51010.463140817323</v>
      </c>
      <c r="I14" s="120">
        <v>51010.463140817323</v>
      </c>
      <c r="J14" s="120">
        <v>51010.463140817315</v>
      </c>
      <c r="K14" s="120">
        <v>47130.231570408658</v>
      </c>
      <c r="L14" s="120">
        <v>43250</v>
      </c>
      <c r="M14" s="120">
        <v>43250</v>
      </c>
      <c r="N14" s="120">
        <v>39369.768429591342</v>
      </c>
      <c r="O14" s="120">
        <v>39369.768429591342</v>
      </c>
      <c r="P14" s="120">
        <v>35489.536859182685</v>
      </c>
      <c r="Q14" s="120">
        <v>35489.536859182685</v>
      </c>
    </row>
    <row r="15" spans="1:17" x14ac:dyDescent="0.25">
      <c r="A15" s="180" t="s">
        <v>201</v>
      </c>
      <c r="B15" s="189">
        <v>59415.555555555555</v>
      </c>
      <c r="C15" s="189">
        <v>59415.555555555547</v>
      </c>
      <c r="D15" s="189">
        <v>54856.21918062395</v>
      </c>
      <c r="E15" s="189">
        <v>63974.891930487167</v>
      </c>
      <c r="F15" s="189">
        <v>68534.228305418772</v>
      </c>
      <c r="G15" s="189">
        <v>77652.901055281982</v>
      </c>
      <c r="H15" s="189">
        <v>73093.564680350377</v>
      </c>
      <c r="I15" s="189">
        <v>73093.564680350377</v>
      </c>
      <c r="J15" s="189">
        <v>68534.228305418772</v>
      </c>
      <c r="K15" s="189">
        <v>63974.891930487167</v>
      </c>
      <c r="L15" s="189">
        <v>63974.891930487167</v>
      </c>
      <c r="M15" s="189">
        <v>59415.555555555562</v>
      </c>
      <c r="N15" s="189">
        <v>54856.21918062395</v>
      </c>
      <c r="O15" s="189">
        <v>54856.21918062395</v>
      </c>
      <c r="P15" s="189">
        <v>54856.219180623957</v>
      </c>
      <c r="Q15" s="189">
        <v>54856.21918062395</v>
      </c>
    </row>
    <row r="16" spans="1:17" x14ac:dyDescent="0.25">
      <c r="A16" s="108" t="s">
        <v>200</v>
      </c>
      <c r="B16" s="118">
        <v>6611.1111111111104</v>
      </c>
      <c r="C16" s="118">
        <v>6387.7681605403923</v>
      </c>
      <c r="D16" s="118">
        <v>6077.1857622247499</v>
      </c>
      <c r="E16" s="118">
        <v>5853.8428116540317</v>
      </c>
      <c r="F16" s="118">
        <v>5853.8428116540317</v>
      </c>
      <c r="G16" s="118">
        <v>5853.8428116540317</v>
      </c>
      <c r="H16" s="118">
        <v>5853.8428116540317</v>
      </c>
      <c r="I16" s="118">
        <v>5853.8428116540317</v>
      </c>
      <c r="J16" s="118">
        <v>5853.8428116540317</v>
      </c>
      <c r="K16" s="118">
        <v>5543.2604133383884</v>
      </c>
      <c r="L16" s="118">
        <v>5630.4998610833136</v>
      </c>
      <c r="M16" s="118">
        <v>5630.4998610833136</v>
      </c>
      <c r="N16" s="118">
        <v>5319.9174627676712</v>
      </c>
      <c r="O16" s="118">
        <v>5630.4998610833136</v>
      </c>
      <c r="P16" s="118">
        <v>5407.1569105125964</v>
      </c>
      <c r="Q16" s="118">
        <v>5630.4998610833136</v>
      </c>
    </row>
    <row r="17" spans="1:17" x14ac:dyDescent="0.25">
      <c r="A17" s="124" t="s">
        <v>141</v>
      </c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</row>
    <row r="18" spans="1:17" x14ac:dyDescent="0.25">
      <c r="A18" s="121" t="s">
        <v>202</v>
      </c>
      <c r="B18" s="120"/>
      <c r="C18" s="120">
        <v>3880.2315704086564</v>
      </c>
      <c r="D18" s="120">
        <v>3880.2315704086577</v>
      </c>
      <c r="E18" s="120">
        <v>3880.2315704086564</v>
      </c>
      <c r="F18" s="120">
        <v>3880.2315704086577</v>
      </c>
      <c r="G18" s="120">
        <v>0</v>
      </c>
      <c r="H18" s="120">
        <v>3880.231570408665</v>
      </c>
      <c r="I18" s="120">
        <v>3880.2315704086568</v>
      </c>
      <c r="J18" s="120">
        <v>0</v>
      </c>
      <c r="K18" s="120">
        <v>0</v>
      </c>
      <c r="L18" s="120">
        <v>0</v>
      </c>
      <c r="M18" s="120">
        <v>0</v>
      </c>
      <c r="N18" s="120">
        <v>0</v>
      </c>
      <c r="O18" s="120">
        <v>0</v>
      </c>
      <c r="P18" s="120">
        <v>0</v>
      </c>
      <c r="Q18" s="120">
        <v>0</v>
      </c>
    </row>
    <row r="19" spans="1:17" x14ac:dyDescent="0.25">
      <c r="A19" s="179" t="s">
        <v>201</v>
      </c>
      <c r="B19" s="189"/>
      <c r="C19" s="189">
        <v>0</v>
      </c>
      <c r="D19" s="189">
        <v>0</v>
      </c>
      <c r="E19" s="189">
        <v>13678.009124794822</v>
      </c>
      <c r="F19" s="189">
        <v>4559.3363749316077</v>
      </c>
      <c r="G19" s="189">
        <v>13678.00912479482</v>
      </c>
      <c r="H19" s="189">
        <v>0</v>
      </c>
      <c r="I19" s="189">
        <v>0</v>
      </c>
      <c r="J19" s="189">
        <v>0</v>
      </c>
      <c r="K19" s="189">
        <v>0</v>
      </c>
      <c r="L19" s="189">
        <v>0</v>
      </c>
      <c r="M19" s="189">
        <v>0</v>
      </c>
      <c r="N19" s="189">
        <v>0</v>
      </c>
      <c r="O19" s="189">
        <v>0</v>
      </c>
      <c r="P19" s="189">
        <v>4559.3363749316077</v>
      </c>
      <c r="Q19" s="189">
        <v>0</v>
      </c>
    </row>
    <row r="20" spans="1:17" x14ac:dyDescent="0.25">
      <c r="A20" s="119" t="s">
        <v>200</v>
      </c>
      <c r="B20" s="118"/>
      <c r="C20" s="118">
        <v>0</v>
      </c>
      <c r="D20" s="118">
        <v>0</v>
      </c>
      <c r="E20" s="118">
        <v>310.58239831564356</v>
      </c>
      <c r="F20" s="118">
        <v>0</v>
      </c>
      <c r="G20" s="118">
        <v>533.92534888636123</v>
      </c>
      <c r="H20" s="118">
        <v>533.92534888636123</v>
      </c>
      <c r="I20" s="118">
        <v>0</v>
      </c>
      <c r="J20" s="118">
        <v>533.92534888636123</v>
      </c>
      <c r="K20" s="118">
        <v>0</v>
      </c>
      <c r="L20" s="118">
        <v>621.16479663128712</v>
      </c>
      <c r="M20" s="118">
        <v>0</v>
      </c>
      <c r="N20" s="118">
        <v>223.34295057071765</v>
      </c>
      <c r="O20" s="118">
        <v>621.16479663128712</v>
      </c>
      <c r="P20" s="118">
        <v>0</v>
      </c>
      <c r="Q20" s="118">
        <v>533.92534888636123</v>
      </c>
    </row>
    <row r="21" spans="1:17" x14ac:dyDescent="0.25">
      <c r="A21" s="124" t="s">
        <v>140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</row>
    <row r="22" spans="1:17" x14ac:dyDescent="0.25">
      <c r="A22" s="121" t="s">
        <v>202</v>
      </c>
      <c r="B22" s="120"/>
      <c r="C22" s="120">
        <f>B14+C18-C14</f>
        <v>3880.2315704086577</v>
      </c>
      <c r="D22" s="120">
        <f t="shared" ref="D22:Q22" si="1">C14+D18-D14</f>
        <v>0</v>
      </c>
      <c r="E22" s="120">
        <f t="shared" si="1"/>
        <v>3880.2315704086577</v>
      </c>
      <c r="F22" s="120">
        <f t="shared" si="1"/>
        <v>0</v>
      </c>
      <c r="G22" s="120">
        <f t="shared" si="1"/>
        <v>3880.2315704086577</v>
      </c>
      <c r="H22" s="120">
        <f t="shared" si="1"/>
        <v>0</v>
      </c>
      <c r="I22" s="120">
        <f t="shared" si="1"/>
        <v>3880.2315704086577</v>
      </c>
      <c r="J22" s="120">
        <f t="shared" si="1"/>
        <v>0</v>
      </c>
      <c r="K22" s="120">
        <f t="shared" si="1"/>
        <v>3880.2315704086577</v>
      </c>
      <c r="L22" s="120">
        <f t="shared" si="1"/>
        <v>3880.2315704086577</v>
      </c>
      <c r="M22" s="120">
        <f t="shared" si="1"/>
        <v>0</v>
      </c>
      <c r="N22" s="120">
        <f t="shared" si="1"/>
        <v>3880.2315704086577</v>
      </c>
      <c r="O22" s="120">
        <f t="shared" si="1"/>
        <v>0</v>
      </c>
      <c r="P22" s="120">
        <f t="shared" si="1"/>
        <v>3880.2315704086577</v>
      </c>
      <c r="Q22" s="120">
        <f t="shared" si="1"/>
        <v>0</v>
      </c>
    </row>
    <row r="23" spans="1:17" x14ac:dyDescent="0.25">
      <c r="A23" s="179" t="s">
        <v>201</v>
      </c>
      <c r="B23" s="189"/>
      <c r="C23" s="189">
        <f t="shared" ref="C23:Q24" si="2">B15+C19-C15</f>
        <v>0</v>
      </c>
      <c r="D23" s="189">
        <f t="shared" si="2"/>
        <v>4559.3363749315977</v>
      </c>
      <c r="E23" s="189">
        <f t="shared" si="2"/>
        <v>4559.336374931605</v>
      </c>
      <c r="F23" s="189">
        <f t="shared" si="2"/>
        <v>0</v>
      </c>
      <c r="G23" s="189">
        <f t="shared" si="2"/>
        <v>4559.336374931605</v>
      </c>
      <c r="H23" s="189">
        <f t="shared" si="2"/>
        <v>4559.336374931605</v>
      </c>
      <c r="I23" s="189">
        <f t="shared" si="2"/>
        <v>0</v>
      </c>
      <c r="J23" s="189">
        <f t="shared" si="2"/>
        <v>4559.336374931605</v>
      </c>
      <c r="K23" s="189">
        <f t="shared" si="2"/>
        <v>4559.336374931605</v>
      </c>
      <c r="L23" s="189">
        <f t="shared" si="2"/>
        <v>0</v>
      </c>
      <c r="M23" s="189">
        <f t="shared" si="2"/>
        <v>4559.336374931605</v>
      </c>
      <c r="N23" s="189">
        <f t="shared" si="2"/>
        <v>4559.3363749316122</v>
      </c>
      <c r="O23" s="189">
        <f t="shared" si="2"/>
        <v>0</v>
      </c>
      <c r="P23" s="189">
        <f t="shared" si="2"/>
        <v>4559.3363749315977</v>
      </c>
      <c r="Q23" s="189">
        <f t="shared" si="2"/>
        <v>0</v>
      </c>
    </row>
    <row r="24" spans="1:17" x14ac:dyDescent="0.25">
      <c r="A24" s="119" t="s">
        <v>200</v>
      </c>
      <c r="B24" s="118"/>
      <c r="C24" s="118">
        <f t="shared" si="2"/>
        <v>223.34295057071813</v>
      </c>
      <c r="D24" s="118">
        <f t="shared" si="2"/>
        <v>310.58239831564242</v>
      </c>
      <c r="E24" s="118">
        <f t="shared" si="2"/>
        <v>533.92534888636146</v>
      </c>
      <c r="F24" s="118">
        <f t="shared" si="2"/>
        <v>0</v>
      </c>
      <c r="G24" s="118">
        <f t="shared" si="2"/>
        <v>533.92534888636146</v>
      </c>
      <c r="H24" s="118">
        <f t="shared" si="2"/>
        <v>533.92534888636146</v>
      </c>
      <c r="I24" s="118">
        <f t="shared" si="2"/>
        <v>0</v>
      </c>
      <c r="J24" s="118">
        <f t="shared" si="2"/>
        <v>533.92534888636146</v>
      </c>
      <c r="K24" s="118">
        <f t="shared" si="2"/>
        <v>310.58239831564333</v>
      </c>
      <c r="L24" s="118">
        <f t="shared" si="2"/>
        <v>533.92534888636146</v>
      </c>
      <c r="M24" s="118">
        <f t="shared" si="2"/>
        <v>0</v>
      </c>
      <c r="N24" s="118">
        <f t="shared" si="2"/>
        <v>533.92534888635964</v>
      </c>
      <c r="O24" s="118">
        <f t="shared" si="2"/>
        <v>310.58239831564424</v>
      </c>
      <c r="P24" s="118">
        <f t="shared" si="2"/>
        <v>223.34295057071722</v>
      </c>
      <c r="Q24" s="118">
        <f t="shared" si="2"/>
        <v>310.58239831564424</v>
      </c>
    </row>
    <row r="25" spans="1:17" x14ac:dyDescent="0.25">
      <c r="A25" s="31" t="s">
        <v>138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</row>
    <row r="26" spans="1:17" x14ac:dyDescent="0.25">
      <c r="A26" s="110" t="s">
        <v>202</v>
      </c>
      <c r="B26" s="120">
        <f>B14-B9</f>
        <v>4325</v>
      </c>
      <c r="C26" s="120">
        <f t="shared" ref="C26:Q26" si="3">C14-C9</f>
        <v>3446</v>
      </c>
      <c r="D26" s="120">
        <f t="shared" si="3"/>
        <v>5408.2315704086577</v>
      </c>
      <c r="E26" s="120">
        <f t="shared" si="3"/>
        <v>3550.2315704086577</v>
      </c>
      <c r="F26" s="120">
        <f t="shared" si="3"/>
        <v>5667.4631408173154</v>
      </c>
      <c r="G26" s="120">
        <f t="shared" si="3"/>
        <v>6846.2315704086577</v>
      </c>
      <c r="H26" s="120">
        <f t="shared" si="3"/>
        <v>3196.4631408173227</v>
      </c>
      <c r="I26" s="120">
        <f t="shared" si="3"/>
        <v>3468.8261408173203</v>
      </c>
      <c r="J26" s="120">
        <f t="shared" si="3"/>
        <v>7980.4631408173154</v>
      </c>
      <c r="K26" s="120">
        <f t="shared" si="3"/>
        <v>10813.231570408658</v>
      </c>
      <c r="L26" s="120">
        <f t="shared" si="3"/>
        <v>8842</v>
      </c>
      <c r="M26" s="120">
        <f t="shared" si="3"/>
        <v>10130</v>
      </c>
      <c r="N26" s="120">
        <f t="shared" si="3"/>
        <v>13129.768429591342</v>
      </c>
      <c r="O26" s="120">
        <f t="shared" si="3"/>
        <v>16269.768429591342</v>
      </c>
      <c r="P26" s="120">
        <f t="shared" si="3"/>
        <v>14089.536859182685</v>
      </c>
      <c r="Q26" s="120">
        <f t="shared" si="3"/>
        <v>14147.923914156094</v>
      </c>
    </row>
    <row r="27" spans="1:17" x14ac:dyDescent="0.25">
      <c r="A27" s="180" t="s">
        <v>201</v>
      </c>
      <c r="B27" s="189">
        <f t="shared" ref="B27:Q27" si="4">B15-B10</f>
        <v>5941.5555555555547</v>
      </c>
      <c r="C27" s="189">
        <f t="shared" si="4"/>
        <v>11464.555555555547</v>
      </c>
      <c r="D27" s="189">
        <f t="shared" si="4"/>
        <v>5097.2191806239498</v>
      </c>
      <c r="E27" s="189">
        <f t="shared" si="4"/>
        <v>4720.891930487167</v>
      </c>
      <c r="F27" s="189">
        <f t="shared" si="4"/>
        <v>4077.2283054187719</v>
      </c>
      <c r="G27" s="189">
        <f t="shared" si="4"/>
        <v>6427.9010552819818</v>
      </c>
      <c r="H27" s="189">
        <f t="shared" si="4"/>
        <v>15524.564680350377</v>
      </c>
      <c r="I27" s="189">
        <f t="shared" si="4"/>
        <v>14978.564680350377</v>
      </c>
      <c r="J27" s="189">
        <f t="shared" si="4"/>
        <v>6380.2283054187719</v>
      </c>
      <c r="K27" s="189">
        <f t="shared" si="4"/>
        <v>17419.891930487167</v>
      </c>
      <c r="L27" s="189">
        <f t="shared" si="4"/>
        <v>15759.891930487167</v>
      </c>
      <c r="M27" s="189">
        <f t="shared" si="4"/>
        <v>11917.555555555562</v>
      </c>
      <c r="N27" s="189">
        <f t="shared" si="4"/>
        <v>5013.2191806239498</v>
      </c>
      <c r="O27" s="189">
        <f t="shared" si="4"/>
        <v>5013.2191806239498</v>
      </c>
      <c r="P27" s="189">
        <f t="shared" si="4"/>
        <v>4842.2191806239571</v>
      </c>
      <c r="Q27" s="189">
        <f t="shared" si="4"/>
        <v>2833.6237447997555</v>
      </c>
    </row>
    <row r="28" spans="1:17" x14ac:dyDescent="0.25">
      <c r="A28" s="108" t="s">
        <v>200</v>
      </c>
      <c r="B28" s="118">
        <f t="shared" ref="B28:Q28" si="5">B16-B11</f>
        <v>1681.50211111111</v>
      </c>
      <c r="C28" s="118">
        <f t="shared" si="5"/>
        <v>1373.6441605403925</v>
      </c>
      <c r="D28" s="118">
        <f t="shared" si="5"/>
        <v>1266.2627622247501</v>
      </c>
      <c r="E28" s="118">
        <f t="shared" si="5"/>
        <v>713.11081165403175</v>
      </c>
      <c r="F28" s="118">
        <f t="shared" si="5"/>
        <v>675.72181165403163</v>
      </c>
      <c r="G28" s="118">
        <f t="shared" si="5"/>
        <v>526.06581165403168</v>
      </c>
      <c r="H28" s="118">
        <f t="shared" si="5"/>
        <v>526.85181165403174</v>
      </c>
      <c r="I28" s="118">
        <f t="shared" si="5"/>
        <v>469.21581165403131</v>
      </c>
      <c r="J28" s="118">
        <f t="shared" si="5"/>
        <v>489.01881165403211</v>
      </c>
      <c r="K28" s="118">
        <f t="shared" si="5"/>
        <v>807.18841333838827</v>
      </c>
      <c r="L28" s="118">
        <f t="shared" si="5"/>
        <v>567.39386108331382</v>
      </c>
      <c r="M28" s="118">
        <f t="shared" si="5"/>
        <v>442.48286108331376</v>
      </c>
      <c r="N28" s="118">
        <f t="shared" si="5"/>
        <v>440.19846276767112</v>
      </c>
      <c r="O28" s="118">
        <f t="shared" si="5"/>
        <v>859.15686108331374</v>
      </c>
      <c r="P28" s="118">
        <f t="shared" si="5"/>
        <v>535.59991051259658</v>
      </c>
      <c r="Q28" s="118">
        <f t="shared" si="5"/>
        <v>386.76686108331342</v>
      </c>
    </row>
    <row r="29" spans="1:17" x14ac:dyDescent="0.25">
      <c r="A29" s="123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</row>
    <row r="30" spans="1:17" x14ac:dyDescent="0.25">
      <c r="A30" s="31" t="s">
        <v>77</v>
      </c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</row>
    <row r="31" spans="1:17" x14ac:dyDescent="0.25">
      <c r="A31" s="50" t="s">
        <v>69</v>
      </c>
      <c r="B31" s="38">
        <v>8088.9419734823805</v>
      </c>
      <c r="C31" s="38">
        <v>7623.3822700000001</v>
      </c>
      <c r="D31" s="38">
        <v>7684.9878200000003</v>
      </c>
      <c r="E31" s="38">
        <v>8462.8701400000009</v>
      </c>
      <c r="F31" s="38">
        <v>8814.0815199999979</v>
      </c>
      <c r="G31" s="38">
        <v>8892.9526788325365</v>
      </c>
      <c r="H31" s="38">
        <v>8152.8811700000006</v>
      </c>
      <c r="I31" s="38">
        <v>8122.7587700000004</v>
      </c>
      <c r="J31" s="38">
        <v>8217.9294900000004</v>
      </c>
      <c r="K31" s="38">
        <v>5942.7655299999997</v>
      </c>
      <c r="L31" s="38">
        <v>5947.8162230255502</v>
      </c>
      <c r="M31" s="38">
        <v>5841.6106798292121</v>
      </c>
      <c r="N31" s="38">
        <v>5395.8410955512691</v>
      </c>
      <c r="O31" s="38">
        <v>4984.0409340131373</v>
      </c>
      <c r="P31" s="38">
        <v>4486.7736524334086</v>
      </c>
      <c r="Q31" s="38">
        <v>4970.6453124984964</v>
      </c>
    </row>
    <row r="32" spans="1:17" x14ac:dyDescent="0.25">
      <c r="A32" s="55" t="s">
        <v>33</v>
      </c>
      <c r="B32" s="54">
        <v>370.85411209744825</v>
      </c>
      <c r="C32" s="54">
        <v>374.73638999999997</v>
      </c>
      <c r="D32" s="54">
        <v>338.74386000000004</v>
      </c>
      <c r="E32" s="54">
        <v>502.29745999999994</v>
      </c>
      <c r="F32" s="54">
        <v>265.72048000000001</v>
      </c>
      <c r="G32" s="54">
        <v>354.44855074202451</v>
      </c>
      <c r="H32" s="54">
        <v>110.89315999999999</v>
      </c>
      <c r="I32" s="54">
        <v>562.29697999999996</v>
      </c>
      <c r="J32" s="54">
        <v>581.60245999999995</v>
      </c>
      <c r="K32" s="54">
        <v>108.80082</v>
      </c>
      <c r="L32" s="54">
        <v>62.770697265882987</v>
      </c>
      <c r="M32" s="54">
        <v>333.83816058033989</v>
      </c>
      <c r="N32" s="54">
        <v>301.52129471856733</v>
      </c>
      <c r="O32" s="54">
        <v>240.90119760188438</v>
      </c>
      <c r="P32" s="54">
        <v>310.97739074345299</v>
      </c>
      <c r="Q32" s="54">
        <v>137.64586370030909</v>
      </c>
    </row>
    <row r="33" spans="1:17" x14ac:dyDescent="0.25">
      <c r="A33" s="52" t="s">
        <v>32</v>
      </c>
      <c r="B33" s="51">
        <v>2891.3498587943341</v>
      </c>
      <c r="C33" s="51">
        <v>2388.7244099999998</v>
      </c>
      <c r="D33" s="51">
        <v>2477.1130600000001</v>
      </c>
      <c r="E33" s="51">
        <v>3003.4759400000003</v>
      </c>
      <c r="F33" s="51">
        <v>3533.9401999999995</v>
      </c>
      <c r="G33" s="51">
        <v>3627.2378298327603</v>
      </c>
      <c r="H33" s="51">
        <v>3337.8135300000004</v>
      </c>
      <c r="I33" s="51">
        <v>3081.5914299999995</v>
      </c>
      <c r="J33" s="51">
        <v>3395.7197000000001</v>
      </c>
      <c r="K33" s="51">
        <v>2368.2508899999998</v>
      </c>
      <c r="L33" s="51">
        <v>2226.0727948219919</v>
      </c>
      <c r="M33" s="51">
        <v>2056.4867567903898</v>
      </c>
      <c r="N33" s="51">
        <v>1806.7261705421483</v>
      </c>
      <c r="O33" s="51">
        <v>1519.5858562861058</v>
      </c>
      <c r="P33" s="51">
        <v>1010.6788086566039</v>
      </c>
      <c r="Q33" s="51">
        <v>1687.4874858018823</v>
      </c>
    </row>
    <row r="34" spans="1:17" x14ac:dyDescent="0.25">
      <c r="A34" s="53" t="s">
        <v>31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3" t="s">
        <v>30</v>
      </c>
      <c r="B35" s="51">
        <v>161.50766001573675</v>
      </c>
      <c r="C35" s="51">
        <v>159.30384000000001</v>
      </c>
      <c r="D35" s="51">
        <v>149.40200999999999</v>
      </c>
      <c r="E35" s="51">
        <v>170.26820000000001</v>
      </c>
      <c r="F35" s="51">
        <v>171.36955</v>
      </c>
      <c r="G35" s="51">
        <v>167.00107697286762</v>
      </c>
      <c r="H35" s="51">
        <v>158.18104</v>
      </c>
      <c r="I35" s="51">
        <v>158.09796</v>
      </c>
      <c r="J35" s="51">
        <v>126.27101</v>
      </c>
      <c r="K35" s="51">
        <v>109.85089000000001</v>
      </c>
      <c r="L35" s="51">
        <v>137.33643576867686</v>
      </c>
      <c r="M35" s="51">
        <v>115.36273251058734</v>
      </c>
      <c r="N35" s="51">
        <v>103.2768012301611</v>
      </c>
      <c r="O35" s="51">
        <v>86.796123822583681</v>
      </c>
      <c r="P35" s="51">
        <v>48.342505840615623</v>
      </c>
      <c r="Q35" s="51">
        <v>94.487399662958097</v>
      </c>
    </row>
    <row r="36" spans="1:17" x14ac:dyDescent="0.25">
      <c r="A36" s="53" t="s">
        <v>76</v>
      </c>
      <c r="B36" s="51">
        <v>5.0874254893949713</v>
      </c>
      <c r="C36" s="51">
        <v>45.800870000000003</v>
      </c>
      <c r="D36" s="51">
        <v>44.800519999999999</v>
      </c>
      <c r="E36" s="51">
        <v>54.914119999999997</v>
      </c>
      <c r="F36" s="51">
        <v>64.104399999999998</v>
      </c>
      <c r="G36" s="51">
        <v>60.027103686802349</v>
      </c>
      <c r="H36" s="51">
        <v>51.906950000000002</v>
      </c>
      <c r="I36" s="51">
        <v>64.100589999999997</v>
      </c>
      <c r="J36" s="51">
        <v>52.914900000000003</v>
      </c>
      <c r="K36" s="51">
        <v>45.79242</v>
      </c>
      <c r="L36" s="51">
        <v>70.200387993689262</v>
      </c>
      <c r="M36" s="51">
        <v>55.960134514982386</v>
      </c>
      <c r="N36" s="51">
        <v>40.699454955786919</v>
      </c>
      <c r="O36" s="51">
        <v>26.464467133628787</v>
      </c>
      <c r="P36" s="51">
        <v>35.614167425548004</v>
      </c>
      <c r="Q36" s="51">
        <v>46.808108221001454</v>
      </c>
    </row>
    <row r="37" spans="1:17" x14ac:dyDescent="0.25">
      <c r="A37" s="53" t="s">
        <v>29</v>
      </c>
      <c r="B37" s="51">
        <v>875.13244435261834</v>
      </c>
      <c r="C37" s="51">
        <v>378.32346999999999</v>
      </c>
      <c r="D37" s="51">
        <v>386.01112000000001</v>
      </c>
      <c r="E37" s="51">
        <v>385.99511000000001</v>
      </c>
      <c r="F37" s="51">
        <v>400.28626000000003</v>
      </c>
      <c r="G37" s="51">
        <v>397.43967711904173</v>
      </c>
      <c r="H37" s="51">
        <v>362.10802000000001</v>
      </c>
      <c r="I37" s="51">
        <v>315.29336000000001</v>
      </c>
      <c r="J37" s="51">
        <v>359.23110000000003</v>
      </c>
      <c r="K37" s="51">
        <v>259.90212000000002</v>
      </c>
      <c r="L37" s="51">
        <v>191.07717085605148</v>
      </c>
      <c r="M37" s="51">
        <v>63.055534454129216</v>
      </c>
      <c r="N37" s="51">
        <v>89.805698833288744</v>
      </c>
      <c r="O37" s="51">
        <v>76.431022018448516</v>
      </c>
      <c r="P37" s="51">
        <v>82.163044915614279</v>
      </c>
      <c r="Q37" s="51">
        <v>164.3257733867386</v>
      </c>
    </row>
    <row r="38" spans="1:17" x14ac:dyDescent="0.25">
      <c r="A38" s="53" t="s">
        <v>28</v>
      </c>
      <c r="B38" s="51">
        <v>1849.6223289365842</v>
      </c>
      <c r="C38" s="51">
        <v>1805.2962299999999</v>
      </c>
      <c r="D38" s="51">
        <v>1896.89941</v>
      </c>
      <c r="E38" s="51">
        <v>2392.2985100000001</v>
      </c>
      <c r="F38" s="51">
        <v>2898.1799899999996</v>
      </c>
      <c r="G38" s="51">
        <v>3002.7699720540486</v>
      </c>
      <c r="H38" s="51">
        <v>2765.6175200000002</v>
      </c>
      <c r="I38" s="51">
        <v>2544.0995199999998</v>
      </c>
      <c r="J38" s="51">
        <v>2857.30269</v>
      </c>
      <c r="K38" s="51">
        <v>1952.7054599999999</v>
      </c>
      <c r="L38" s="51">
        <v>1827.4588002035744</v>
      </c>
      <c r="M38" s="51">
        <v>1822.108355310691</v>
      </c>
      <c r="N38" s="51">
        <v>1572.9442155229117</v>
      </c>
      <c r="O38" s="51">
        <v>1329.8942433114448</v>
      </c>
      <c r="P38" s="51">
        <v>844.55909047482601</v>
      </c>
      <c r="Q38" s="51">
        <v>1381.8662045311842</v>
      </c>
    </row>
    <row r="39" spans="1:17" x14ac:dyDescent="0.25">
      <c r="A39" s="52" t="s">
        <v>27</v>
      </c>
      <c r="B39" s="51">
        <v>3584.7666681249152</v>
      </c>
      <c r="C39" s="51">
        <v>3595.3943199999999</v>
      </c>
      <c r="D39" s="51">
        <v>3574.1212599999999</v>
      </c>
      <c r="E39" s="51">
        <v>3642.8759700000001</v>
      </c>
      <c r="F39" s="51">
        <v>3597.31639</v>
      </c>
      <c r="G39" s="51">
        <v>3487.6236351458365</v>
      </c>
      <c r="H39" s="51">
        <v>3244.6696499999998</v>
      </c>
      <c r="I39" s="51">
        <v>3058.0309400000001</v>
      </c>
      <c r="J39" s="51">
        <v>2862.6817799999999</v>
      </c>
      <c r="K39" s="51">
        <v>2268.5762800000002</v>
      </c>
      <c r="L39" s="51">
        <v>2348.5448164071272</v>
      </c>
      <c r="M39" s="51">
        <v>2126.1112112027786</v>
      </c>
      <c r="N39" s="51">
        <v>2023.4750034443321</v>
      </c>
      <c r="O39" s="51">
        <v>2004.2718656490249</v>
      </c>
      <c r="P39" s="51">
        <v>1965.1307763290622</v>
      </c>
      <c r="Q39" s="51">
        <v>1892.7276589390503</v>
      </c>
    </row>
    <row r="40" spans="1:17" x14ac:dyDescent="0.25">
      <c r="A40" s="53" t="s">
        <v>66</v>
      </c>
      <c r="B40" s="51">
        <v>3584.7666681249152</v>
      </c>
      <c r="C40" s="51">
        <v>3595.3943199999999</v>
      </c>
      <c r="D40" s="51">
        <v>3574.1212599999999</v>
      </c>
      <c r="E40" s="51">
        <v>3642.8759700000001</v>
      </c>
      <c r="F40" s="51">
        <v>3597.31639</v>
      </c>
      <c r="G40" s="51">
        <v>3487.6236351458365</v>
      </c>
      <c r="H40" s="51">
        <v>3244.6696499999998</v>
      </c>
      <c r="I40" s="51">
        <v>3058.0309400000001</v>
      </c>
      <c r="J40" s="51">
        <v>2862.6817799999999</v>
      </c>
      <c r="K40" s="51">
        <v>2268.5762800000002</v>
      </c>
      <c r="L40" s="51">
        <v>2348.5448164071272</v>
      </c>
      <c r="M40" s="51">
        <v>2126.1112112027786</v>
      </c>
      <c r="N40" s="51">
        <v>2023.4750034443321</v>
      </c>
      <c r="O40" s="51">
        <v>2004.2718656490249</v>
      </c>
      <c r="P40" s="51">
        <v>1965.1307763290622</v>
      </c>
      <c r="Q40" s="51">
        <v>1892.7276589390503</v>
      </c>
    </row>
    <row r="41" spans="1:17" x14ac:dyDescent="0.25">
      <c r="A41" s="53" t="s">
        <v>25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2" t="s">
        <v>24</v>
      </c>
      <c r="B42" s="51">
        <v>64.154058421617293</v>
      </c>
      <c r="C42" s="51">
        <v>66.622640000000047</v>
      </c>
      <c r="D42" s="51">
        <v>64.403010000000052</v>
      </c>
      <c r="E42" s="51">
        <v>63.721290000000096</v>
      </c>
      <c r="F42" s="51">
        <v>62.930379999999957</v>
      </c>
      <c r="G42" s="51">
        <v>61.4311800570581</v>
      </c>
      <c r="H42" s="51">
        <v>61.427670000000461</v>
      </c>
      <c r="I42" s="51">
        <v>51.824319999999602</v>
      </c>
      <c r="J42" s="51">
        <v>75.330849999999714</v>
      </c>
      <c r="K42" s="51">
        <v>116.13002999999924</v>
      </c>
      <c r="L42" s="51">
        <v>211.83267775909854</v>
      </c>
      <c r="M42" s="51">
        <v>254.49153646157666</v>
      </c>
      <c r="N42" s="51">
        <v>304.88710173433742</v>
      </c>
      <c r="O42" s="51">
        <v>297.53005338102219</v>
      </c>
      <c r="P42" s="51">
        <v>280.78723739131107</v>
      </c>
      <c r="Q42" s="51">
        <v>314.05398492308336</v>
      </c>
    </row>
    <row r="43" spans="1:17" x14ac:dyDescent="0.25">
      <c r="A43" s="53" t="s">
        <v>23</v>
      </c>
      <c r="B43" s="51">
        <v>64.154058421617293</v>
      </c>
      <c r="C43" s="51">
        <v>66.622640000000047</v>
      </c>
      <c r="D43" s="51">
        <v>64.403010000000052</v>
      </c>
      <c r="E43" s="51">
        <v>63.721290000000096</v>
      </c>
      <c r="F43" s="51">
        <v>62.930379999999957</v>
      </c>
      <c r="G43" s="51">
        <v>61.4311800570581</v>
      </c>
      <c r="H43" s="51">
        <v>61.427670000000461</v>
      </c>
      <c r="I43" s="51">
        <v>51.824319999999602</v>
      </c>
      <c r="J43" s="51">
        <v>75.330849999999714</v>
      </c>
      <c r="K43" s="51">
        <v>116.13002999999924</v>
      </c>
      <c r="L43" s="51">
        <v>211.83267775909854</v>
      </c>
      <c r="M43" s="51">
        <v>254.49153646157666</v>
      </c>
      <c r="N43" s="51">
        <v>304.88710173433742</v>
      </c>
      <c r="O43" s="51">
        <v>297.53005338102219</v>
      </c>
      <c r="P43" s="51">
        <v>280.78723739131107</v>
      </c>
      <c r="Q43" s="51">
        <v>314.05398492308336</v>
      </c>
    </row>
    <row r="44" spans="1:17" x14ac:dyDescent="0.25">
      <c r="A44" s="53" t="s">
        <v>74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53" t="s">
        <v>73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72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71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2" t="s">
        <v>22</v>
      </c>
      <c r="B48" s="51">
        <v>0</v>
      </c>
      <c r="C48" s="51">
        <v>0</v>
      </c>
      <c r="D48" s="51">
        <v>0</v>
      </c>
      <c r="E48" s="51">
        <v>0</v>
      </c>
      <c r="F48" s="51">
        <v>98.301240000000007</v>
      </c>
      <c r="G48" s="51">
        <v>100.12421829775512</v>
      </c>
      <c r="H48" s="51">
        <v>113.20326</v>
      </c>
      <c r="I48" s="51">
        <v>97.299859999999995</v>
      </c>
      <c r="J48" s="51">
        <v>101.09411</v>
      </c>
      <c r="K48" s="51">
        <v>73.800359999999998</v>
      </c>
      <c r="L48" s="51">
        <v>77.959564960708022</v>
      </c>
      <c r="M48" s="51">
        <v>84.098073594339397</v>
      </c>
      <c r="N48" s="51">
        <v>100.07604957441636</v>
      </c>
      <c r="O48" s="51">
        <v>108.24497389135881</v>
      </c>
      <c r="P48" s="51">
        <v>130.29044210241523</v>
      </c>
      <c r="Q48" s="51">
        <v>165.90211514640302</v>
      </c>
    </row>
    <row r="49" spans="1:17" x14ac:dyDescent="0.25">
      <c r="A49" s="63" t="s">
        <v>21</v>
      </c>
      <c r="B49" s="62">
        <v>1177.8172760440659</v>
      </c>
      <c r="C49" s="62">
        <v>1197.9045100000001</v>
      </c>
      <c r="D49" s="62">
        <v>1230.60663</v>
      </c>
      <c r="E49" s="62">
        <v>1250.4994799999999</v>
      </c>
      <c r="F49" s="62">
        <v>1255.87283</v>
      </c>
      <c r="G49" s="62">
        <v>1262.0872647571032</v>
      </c>
      <c r="H49" s="62">
        <v>1284.8739</v>
      </c>
      <c r="I49" s="62">
        <v>1271.71524</v>
      </c>
      <c r="J49" s="62">
        <v>1201.5005900000001</v>
      </c>
      <c r="K49" s="62">
        <v>1007.20715</v>
      </c>
      <c r="L49" s="62">
        <v>1020.635671810741</v>
      </c>
      <c r="M49" s="62">
        <v>986.58494119978673</v>
      </c>
      <c r="N49" s="62">
        <v>859.15547553746796</v>
      </c>
      <c r="O49" s="62">
        <v>813.50698720374135</v>
      </c>
      <c r="P49" s="62">
        <v>788.90899721056337</v>
      </c>
      <c r="Q49" s="62">
        <v>772.82820398776812</v>
      </c>
    </row>
    <row r="50" spans="1:17" x14ac:dyDescent="0.25">
      <c r="A50" s="191" t="s">
        <v>105</v>
      </c>
      <c r="B50" s="190">
        <f t="shared" ref="B50:Q50" si="6">SUM(B51:B53)</f>
        <v>8088.9419734823805</v>
      </c>
      <c r="C50" s="190">
        <f t="shared" si="6"/>
        <v>7623.3822700000001</v>
      </c>
      <c r="D50" s="190">
        <f t="shared" si="6"/>
        <v>7684.9878200000003</v>
      </c>
      <c r="E50" s="190">
        <f t="shared" si="6"/>
        <v>8462.8701399999991</v>
      </c>
      <c r="F50" s="190">
        <f t="shared" si="6"/>
        <v>8814.0815199999997</v>
      </c>
      <c r="G50" s="190">
        <f t="shared" si="6"/>
        <v>8892.9526788325365</v>
      </c>
      <c r="H50" s="190">
        <f t="shared" si="6"/>
        <v>8152.8811700000006</v>
      </c>
      <c r="I50" s="190">
        <f t="shared" si="6"/>
        <v>8122.7587699999985</v>
      </c>
      <c r="J50" s="190">
        <f t="shared" si="6"/>
        <v>8217.9294900000023</v>
      </c>
      <c r="K50" s="190">
        <f t="shared" si="6"/>
        <v>5942.7655299999997</v>
      </c>
      <c r="L50" s="190">
        <f t="shared" si="6"/>
        <v>5947.8162230255502</v>
      </c>
      <c r="M50" s="190">
        <f t="shared" si="6"/>
        <v>5841.6106798292121</v>
      </c>
      <c r="N50" s="190">
        <f t="shared" si="6"/>
        <v>5395.8410955512691</v>
      </c>
      <c r="O50" s="190">
        <f t="shared" si="6"/>
        <v>4984.0409340131373</v>
      </c>
      <c r="P50" s="190">
        <f t="shared" si="6"/>
        <v>4486.7736524334086</v>
      </c>
      <c r="Q50" s="190">
        <f t="shared" si="6"/>
        <v>4970.6453124984964</v>
      </c>
    </row>
    <row r="51" spans="1:17" x14ac:dyDescent="0.25">
      <c r="A51" s="216" t="s">
        <v>38</v>
      </c>
      <c r="B51" s="215">
        <v>3172.3875000000003</v>
      </c>
      <c r="C51" s="215">
        <v>3132.28392679729</v>
      </c>
      <c r="D51" s="215">
        <v>3200.8625295032111</v>
      </c>
      <c r="E51" s="215">
        <v>3350.9015960397933</v>
      </c>
      <c r="F51" s="215">
        <v>3422.5852627614099</v>
      </c>
      <c r="G51" s="215">
        <v>3108.338594831152</v>
      </c>
      <c r="H51" s="215">
        <v>3466.3477227232815</v>
      </c>
      <c r="I51" s="215">
        <v>3390.5862013812198</v>
      </c>
      <c r="J51" s="215">
        <v>3152.6052549648934</v>
      </c>
      <c r="K51" s="215">
        <v>2392.6658518335148</v>
      </c>
      <c r="L51" s="215">
        <v>2262.1070983073269</v>
      </c>
      <c r="M51" s="215">
        <v>2173.8463054744702</v>
      </c>
      <c r="N51" s="215">
        <v>1708.1880172074336</v>
      </c>
      <c r="O51" s="215">
        <v>1459.4213144845201</v>
      </c>
      <c r="P51" s="215">
        <v>1248.7345169965922</v>
      </c>
      <c r="Q51" s="215">
        <v>1336.2131338387601</v>
      </c>
    </row>
    <row r="52" spans="1:17" x14ac:dyDescent="0.25">
      <c r="A52" s="179" t="s">
        <v>37</v>
      </c>
      <c r="B52" s="214">
        <v>3665.6655232811736</v>
      </c>
      <c r="C52" s="214">
        <v>3238.6211637843276</v>
      </c>
      <c r="D52" s="214">
        <v>3336.6545008598637</v>
      </c>
      <c r="E52" s="214">
        <v>3846.2770240094655</v>
      </c>
      <c r="F52" s="214">
        <v>4119.3958768895391</v>
      </c>
      <c r="G52" s="214">
        <v>4462.7049461271245</v>
      </c>
      <c r="H52" s="214">
        <v>3456.035208074054</v>
      </c>
      <c r="I52" s="214">
        <v>3491.4650695629307</v>
      </c>
      <c r="J52" s="214">
        <v>3836.0665534140935</v>
      </c>
      <c r="K52" s="214">
        <v>2583.7900243000909</v>
      </c>
      <c r="L52" s="214">
        <v>2670.2670998825097</v>
      </c>
      <c r="M52" s="214">
        <v>2626.2292337323929</v>
      </c>
      <c r="N52" s="214">
        <v>2733.3472905299204</v>
      </c>
      <c r="O52" s="214">
        <v>2652.7216375418834</v>
      </c>
      <c r="P52" s="214">
        <v>2410.9082453636979</v>
      </c>
      <c r="Q52" s="214">
        <v>2690.7494609236455</v>
      </c>
    </row>
    <row r="53" spans="1:17" x14ac:dyDescent="0.25">
      <c r="A53" s="119" t="s">
        <v>36</v>
      </c>
      <c r="B53" s="213">
        <v>1250.8889502012062</v>
      </c>
      <c r="C53" s="213">
        <v>1252.4771794183825</v>
      </c>
      <c r="D53" s="213">
        <v>1147.470789636925</v>
      </c>
      <c r="E53" s="213">
        <v>1265.6915199507407</v>
      </c>
      <c r="F53" s="213">
        <v>1272.1003803490507</v>
      </c>
      <c r="G53" s="213">
        <v>1321.9091378742592</v>
      </c>
      <c r="H53" s="213">
        <v>1230.498239202665</v>
      </c>
      <c r="I53" s="213">
        <v>1240.707499055849</v>
      </c>
      <c r="J53" s="213">
        <v>1229.2576816210142</v>
      </c>
      <c r="K53" s="213">
        <v>966.30965386639423</v>
      </c>
      <c r="L53" s="213">
        <v>1015.4420248357137</v>
      </c>
      <c r="M53" s="213">
        <v>1041.5351406223492</v>
      </c>
      <c r="N53" s="213">
        <v>954.30578781391512</v>
      </c>
      <c r="O53" s="213">
        <v>871.89798198673338</v>
      </c>
      <c r="P53" s="213">
        <v>827.13089007311851</v>
      </c>
      <c r="Q53" s="213">
        <v>943.68271773609069</v>
      </c>
    </row>
    <row r="54" spans="1:17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x14ac:dyDescent="0.25">
      <c r="A55" s="31" t="s">
        <v>63</v>
      </c>
      <c r="B55" s="70">
        <f t="shared" ref="B55:Q55" si="7">SUM(B56:B57)</f>
        <v>41481.008036109328</v>
      </c>
      <c r="C55" s="70">
        <f t="shared" si="7"/>
        <v>40633.10590825016</v>
      </c>
      <c r="D55" s="70">
        <f t="shared" si="7"/>
        <v>40833.819327548677</v>
      </c>
      <c r="E55" s="70">
        <f t="shared" si="7"/>
        <v>44618.750519900641</v>
      </c>
      <c r="F55" s="70">
        <f t="shared" si="7"/>
        <v>46013.458215951367</v>
      </c>
      <c r="G55" s="70">
        <f t="shared" si="7"/>
        <v>46657.793256749748</v>
      </c>
      <c r="H55" s="70">
        <f t="shared" si="7"/>
        <v>44111.397046225742</v>
      </c>
      <c r="I55" s="70">
        <f t="shared" si="7"/>
        <v>44875.202887195337</v>
      </c>
      <c r="J55" s="70">
        <f t="shared" si="7"/>
        <v>43450.588856387571</v>
      </c>
      <c r="K55" s="70">
        <f t="shared" si="7"/>
        <v>32300.771553684084</v>
      </c>
      <c r="L55" s="70">
        <f t="shared" si="7"/>
        <v>32665.108254656596</v>
      </c>
      <c r="M55" s="70">
        <f t="shared" si="7"/>
        <v>32181.508978627659</v>
      </c>
      <c r="N55" s="70">
        <f t="shared" si="7"/>
        <v>28039.804438750754</v>
      </c>
      <c r="O55" s="70">
        <f t="shared" si="7"/>
        <v>25159.549184845975</v>
      </c>
      <c r="P55" s="70">
        <f t="shared" si="7"/>
        <v>22458.631243324766</v>
      </c>
      <c r="Q55" s="70">
        <f t="shared" si="7"/>
        <v>23690.180280072356</v>
      </c>
    </row>
    <row r="56" spans="1:17" x14ac:dyDescent="0.25">
      <c r="A56" s="55" t="s">
        <v>343</v>
      </c>
      <c r="B56" s="54">
        <v>20731.989406109329</v>
      </c>
      <c r="C56" s="54">
        <v>19101.75665825016</v>
      </c>
      <c r="D56" s="54">
        <v>19279.262587548677</v>
      </c>
      <c r="E56" s="54">
        <v>22189.020659900641</v>
      </c>
      <c r="F56" s="54">
        <v>22826.639645951363</v>
      </c>
      <c r="G56" s="54">
        <v>23353.044706749744</v>
      </c>
      <c r="H56" s="54">
        <v>20708.038676225737</v>
      </c>
      <c r="I56" s="54">
        <v>21058.279627195334</v>
      </c>
      <c r="J56" s="54">
        <v>21919.259726387572</v>
      </c>
      <c r="K56" s="54">
        <v>15006.268473684086</v>
      </c>
      <c r="L56" s="54">
        <v>15285.793914656597</v>
      </c>
      <c r="M56" s="54">
        <v>15445.746268627658</v>
      </c>
      <c r="N56" s="54">
        <v>14315.992718750755</v>
      </c>
      <c r="O56" s="54">
        <v>12861.164084845976</v>
      </c>
      <c r="P56" s="54">
        <v>10852.667943324765</v>
      </c>
      <c r="Q56" s="54">
        <v>12564.449260072357</v>
      </c>
    </row>
    <row r="57" spans="1:17" x14ac:dyDescent="0.25">
      <c r="A57" s="52" t="s">
        <v>106</v>
      </c>
      <c r="B57" s="51">
        <v>20749.018629999999</v>
      </c>
      <c r="C57" s="51">
        <v>21531.349249999999</v>
      </c>
      <c r="D57" s="51">
        <v>21554.55674</v>
      </c>
      <c r="E57" s="51">
        <v>22429.729859999999</v>
      </c>
      <c r="F57" s="51">
        <v>23186.818569999999</v>
      </c>
      <c r="G57" s="51">
        <v>23304.74855</v>
      </c>
      <c r="H57" s="51">
        <v>23403.358370000002</v>
      </c>
      <c r="I57" s="51">
        <v>23816.92326</v>
      </c>
      <c r="J57" s="51">
        <v>21531.329129999998</v>
      </c>
      <c r="K57" s="51">
        <v>17294.503079999999</v>
      </c>
      <c r="L57" s="51">
        <v>17379.314340000001</v>
      </c>
      <c r="M57" s="51">
        <v>16735.762709999999</v>
      </c>
      <c r="N57" s="51">
        <v>13723.81172</v>
      </c>
      <c r="O57" s="51">
        <v>12298.3851</v>
      </c>
      <c r="P57" s="51">
        <v>11605.963299999999</v>
      </c>
      <c r="Q57" s="51">
        <v>11125.731019999999</v>
      </c>
    </row>
    <row r="58" spans="1:17" x14ac:dyDescent="0.25">
      <c r="A58" s="50" t="s">
        <v>105</v>
      </c>
      <c r="B58" s="38">
        <f t="shared" ref="B58:Q58" si="8">SUM(B59:B61)</f>
        <v>41481.008036109321</v>
      </c>
      <c r="C58" s="38">
        <f t="shared" si="8"/>
        <v>40633.105908250152</v>
      </c>
      <c r="D58" s="38">
        <f t="shared" si="8"/>
        <v>40833.819327548685</v>
      </c>
      <c r="E58" s="38">
        <f t="shared" si="8"/>
        <v>44618.750519900648</v>
      </c>
      <c r="F58" s="38">
        <f t="shared" si="8"/>
        <v>46013.458215951359</v>
      </c>
      <c r="G58" s="38">
        <f t="shared" si="8"/>
        <v>46657.793256749734</v>
      </c>
      <c r="H58" s="38">
        <f t="shared" si="8"/>
        <v>44111.397046225742</v>
      </c>
      <c r="I58" s="38">
        <f t="shared" si="8"/>
        <v>44875.20288719533</v>
      </c>
      <c r="J58" s="38">
        <f t="shared" si="8"/>
        <v>43450.588856387571</v>
      </c>
      <c r="K58" s="38">
        <f t="shared" si="8"/>
        <v>32300.771553684084</v>
      </c>
      <c r="L58" s="38">
        <f t="shared" si="8"/>
        <v>32665.108254656599</v>
      </c>
      <c r="M58" s="38">
        <f t="shared" si="8"/>
        <v>32181.508978627659</v>
      </c>
      <c r="N58" s="38">
        <f t="shared" si="8"/>
        <v>28039.804438750754</v>
      </c>
      <c r="O58" s="38">
        <f t="shared" si="8"/>
        <v>25159.549184845971</v>
      </c>
      <c r="P58" s="38">
        <f t="shared" si="8"/>
        <v>22458.631243324766</v>
      </c>
      <c r="Q58" s="38">
        <f t="shared" si="8"/>
        <v>23690.180280072356</v>
      </c>
    </row>
    <row r="59" spans="1:17" x14ac:dyDescent="0.25">
      <c r="A59" s="121" t="s">
        <v>38</v>
      </c>
      <c r="B59" s="120">
        <f>NMM_emi!B$5</f>
        <v>28965.607934998872</v>
      </c>
      <c r="C59" s="120">
        <f>NMM_emi!C$5</f>
        <v>29184.215784047228</v>
      </c>
      <c r="D59" s="120">
        <f>NMM_emi!D$5</f>
        <v>29327.011592377814</v>
      </c>
      <c r="E59" s="120">
        <f>NMM_emi!E$5</f>
        <v>31380.526238373786</v>
      </c>
      <c r="F59" s="120">
        <f>NMM_emi!F$5</f>
        <v>31712.777609364199</v>
      </c>
      <c r="G59" s="120">
        <f>NMM_emi!G$5</f>
        <v>30971.832239707957</v>
      </c>
      <c r="H59" s="120">
        <f>NMM_emi!H$5</f>
        <v>31942.007154543368</v>
      </c>
      <c r="I59" s="120">
        <f>NMM_emi!I$5</f>
        <v>32310.786231544895</v>
      </c>
      <c r="J59" s="120">
        <f>NMM_emi!J$5</f>
        <v>29704.095972163654</v>
      </c>
      <c r="K59" s="120">
        <f>NMM_emi!K$5</f>
        <v>23355.44291027615</v>
      </c>
      <c r="L59" s="120">
        <f>NMM_emi!L$5</f>
        <v>23559.230279719377</v>
      </c>
      <c r="M59" s="120">
        <f>NMM_emi!M$5</f>
        <v>22684.621287541133</v>
      </c>
      <c r="N59" s="120">
        <f>NMM_emi!N$5</f>
        <v>18377.042690495422</v>
      </c>
      <c r="O59" s="120">
        <f>NMM_emi!O$5</f>
        <v>16129.727006773181</v>
      </c>
      <c r="P59" s="120">
        <f>NMM_emi!P$5</f>
        <v>14610.172381772019</v>
      </c>
      <c r="Q59" s="120">
        <f>NMM_emi!Q$5</f>
        <v>14492.763512806006</v>
      </c>
    </row>
    <row r="60" spans="1:17" x14ac:dyDescent="0.25">
      <c r="A60" s="179" t="s">
        <v>37</v>
      </c>
      <c r="B60" s="189">
        <f>NMM_emi!B$47</f>
        <v>9767.8918015167619</v>
      </c>
      <c r="C60" s="189">
        <f>NMM_emi!C$47</f>
        <v>8802.8178462863889</v>
      </c>
      <c r="D60" s="189">
        <f>NMM_emi!D$47</f>
        <v>9102.4638642262471</v>
      </c>
      <c r="E60" s="189">
        <f>NMM_emi!E$47</f>
        <v>10433.124191485094</v>
      </c>
      <c r="F60" s="189">
        <f>NMM_emi!F$47</f>
        <v>11390.827989790505</v>
      </c>
      <c r="G60" s="189">
        <f>NMM_emi!G$47</f>
        <v>12593.24112630188</v>
      </c>
      <c r="H60" s="189">
        <f>NMM_emi!H$47</f>
        <v>9487.1466589549291</v>
      </c>
      <c r="I60" s="189">
        <f>NMM_emi!I$47</f>
        <v>9830.3576858619272</v>
      </c>
      <c r="J60" s="189">
        <f>NMM_emi!J$47</f>
        <v>10944.329350482007</v>
      </c>
      <c r="K60" s="189">
        <f>NMM_emi!K$47</f>
        <v>6873.8729262867482</v>
      </c>
      <c r="L60" s="189">
        <f>NMM_emi!L$47</f>
        <v>6999.2502853882597</v>
      </c>
      <c r="M60" s="189">
        <f>NMM_emi!M$47</f>
        <v>7286.4255330611477</v>
      </c>
      <c r="N60" s="189">
        <f>NMM_emi!N$47</f>
        <v>7533.8002657389825</v>
      </c>
      <c r="O60" s="189">
        <f>NMM_emi!O$47</f>
        <v>7074.840924682695</v>
      </c>
      <c r="P60" s="189">
        <f>NMM_emi!P$47</f>
        <v>6028.6360232616044</v>
      </c>
      <c r="Q60" s="189">
        <f>NMM_emi!Q$47</f>
        <v>7081.4327914749983</v>
      </c>
    </row>
    <row r="61" spans="1:17" x14ac:dyDescent="0.25">
      <c r="A61" s="119" t="s">
        <v>36</v>
      </c>
      <c r="B61" s="118">
        <f>NMM_emi!B$97</f>
        <v>2747.5082995936932</v>
      </c>
      <c r="C61" s="118">
        <f>NMM_emi!C$97</f>
        <v>2646.0722779165399</v>
      </c>
      <c r="D61" s="118">
        <f>NMM_emi!D$97</f>
        <v>2404.3438709446164</v>
      </c>
      <c r="E61" s="118">
        <f>NMM_emi!E$97</f>
        <v>2805.1000900417625</v>
      </c>
      <c r="F61" s="118">
        <f>NMM_emi!F$97</f>
        <v>2909.8526167966579</v>
      </c>
      <c r="G61" s="118">
        <f>NMM_emi!G$97</f>
        <v>3092.7198907399006</v>
      </c>
      <c r="H61" s="118">
        <f>NMM_emi!H$97</f>
        <v>2682.2432327274437</v>
      </c>
      <c r="I61" s="118">
        <f>NMM_emi!I$97</f>
        <v>2734.0589697885107</v>
      </c>
      <c r="J61" s="118">
        <f>NMM_emi!J$97</f>
        <v>2802.1635337419089</v>
      </c>
      <c r="K61" s="118">
        <f>NMM_emi!K$97</f>
        <v>2071.455717121185</v>
      </c>
      <c r="L61" s="118">
        <f>NMM_emi!L$97</f>
        <v>2106.6276895489614</v>
      </c>
      <c r="M61" s="118">
        <f>NMM_emi!M$97</f>
        <v>2210.4621580253761</v>
      </c>
      <c r="N61" s="118">
        <f>NMM_emi!N$97</f>
        <v>2128.9614825163512</v>
      </c>
      <c r="O61" s="118">
        <f>NMM_emi!O$97</f>
        <v>1954.9812533900963</v>
      </c>
      <c r="P61" s="118">
        <f>NMM_emi!P$97</f>
        <v>1819.8228382911414</v>
      </c>
      <c r="Q61" s="118">
        <f>NMM_emi!Q$97</f>
        <v>2115.9839757913519</v>
      </c>
    </row>
    <row r="62" spans="1:17" x14ac:dyDescent="0.25">
      <c r="A62" s="117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</row>
    <row r="63" spans="1:17" x14ac:dyDescent="0.25">
      <c r="A63" s="184" t="s">
        <v>104</v>
      </c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</row>
    <row r="64" spans="1:17" x14ac:dyDescent="0.25">
      <c r="A64" s="110" t="s">
        <v>38</v>
      </c>
      <c r="B64" s="187">
        <f t="shared" ref="B64:Q64" si="9">IF(B$9=0,"",B$4/B$9*1000)</f>
        <v>131.87466751387595</v>
      </c>
      <c r="C64" s="187">
        <f t="shared" si="9"/>
        <v>140.397149922008</v>
      </c>
      <c r="D64" s="187">
        <f t="shared" si="9"/>
        <v>145.13172622021659</v>
      </c>
      <c r="E64" s="187">
        <f t="shared" si="9"/>
        <v>122.53323796432893</v>
      </c>
      <c r="F64" s="187">
        <f t="shared" si="9"/>
        <v>115.18829597421347</v>
      </c>
      <c r="G64" s="187">
        <f t="shared" si="9"/>
        <v>112.70348695881728</v>
      </c>
      <c r="H64" s="187">
        <f t="shared" si="9"/>
        <v>115.47739620093174</v>
      </c>
      <c r="I64" s="187">
        <f t="shared" si="9"/>
        <v>117.63549738706155</v>
      </c>
      <c r="J64" s="187">
        <f t="shared" si="9"/>
        <v>106.50821036033356</v>
      </c>
      <c r="K64" s="187">
        <f t="shared" si="9"/>
        <v>111.51301742983411</v>
      </c>
      <c r="L64" s="187">
        <f t="shared" si="9"/>
        <v>102.70462046620041</v>
      </c>
      <c r="M64" s="187">
        <f t="shared" si="9"/>
        <v>95.113674624750516</v>
      </c>
      <c r="N64" s="187">
        <f t="shared" si="9"/>
        <v>100.01022740437266</v>
      </c>
      <c r="O64" s="187">
        <f t="shared" si="9"/>
        <v>97.049666354520369</v>
      </c>
      <c r="P64" s="187">
        <f t="shared" si="9"/>
        <v>100.71245918269919</v>
      </c>
      <c r="Q64" s="187">
        <f t="shared" si="9"/>
        <v>98.798677781016423</v>
      </c>
    </row>
    <row r="65" spans="1:17" x14ac:dyDescent="0.25">
      <c r="A65" s="180" t="s">
        <v>37</v>
      </c>
      <c r="B65" s="186">
        <f t="shared" ref="B65:Q65" si="10">IF(B$10=0,"",B$5/B$10*1000)</f>
        <v>131.57146418761849</v>
      </c>
      <c r="C65" s="186">
        <f t="shared" si="10"/>
        <v>140.07435189221243</v>
      </c>
      <c r="D65" s="186">
        <f t="shared" si="10"/>
        <v>144.79804255704576</v>
      </c>
      <c r="E65" s="186">
        <f t="shared" si="10"/>
        <v>122.25151224681025</v>
      </c>
      <c r="F65" s="186">
        <f t="shared" si="10"/>
        <v>114.92345758528145</v>
      </c>
      <c r="G65" s="186">
        <f t="shared" si="10"/>
        <v>112.44436158795601</v>
      </c>
      <c r="H65" s="186">
        <f t="shared" si="10"/>
        <v>115.21189311913625</v>
      </c>
      <c r="I65" s="186">
        <f t="shared" si="10"/>
        <v>117.36503244662889</v>
      </c>
      <c r="J65" s="186">
        <f t="shared" si="10"/>
        <v>106.26332903275339</v>
      </c>
      <c r="K65" s="186">
        <f t="shared" si="10"/>
        <v>122.56892954558292</v>
      </c>
      <c r="L65" s="186">
        <f t="shared" si="10"/>
        <v>115.17034171343701</v>
      </c>
      <c r="M65" s="186">
        <f t="shared" si="10"/>
        <v>113.96141410448587</v>
      </c>
      <c r="N65" s="186">
        <f t="shared" si="10"/>
        <v>95.134639546706637</v>
      </c>
      <c r="O65" s="186">
        <f t="shared" si="10"/>
        <v>93.819611074515095</v>
      </c>
      <c r="P65" s="186">
        <f t="shared" si="10"/>
        <v>92.909396075342954</v>
      </c>
      <c r="Q65" s="186">
        <f t="shared" si="10"/>
        <v>90.81063572352447</v>
      </c>
    </row>
    <row r="66" spans="1:17" x14ac:dyDescent="0.25">
      <c r="A66" s="108" t="s">
        <v>57</v>
      </c>
      <c r="B66" s="185">
        <f t="shared" ref="B66:Q66" si="11">IF(B$11=0,"",B$6/B$11*1000)</f>
        <v>560.37319072408275</v>
      </c>
      <c r="C66" s="185">
        <f t="shared" si="11"/>
        <v>596.58765670127502</v>
      </c>
      <c r="D66" s="185">
        <f t="shared" si="11"/>
        <v>616.70622592287771</v>
      </c>
      <c r="E66" s="185">
        <f t="shared" si="11"/>
        <v>520.67878404773512</v>
      </c>
      <c r="F66" s="185">
        <f t="shared" si="11"/>
        <v>489.46802419310853</v>
      </c>
      <c r="G66" s="185">
        <f t="shared" si="11"/>
        <v>478.90935979950143</v>
      </c>
      <c r="H66" s="185">
        <f t="shared" si="11"/>
        <v>490.69649376606958</v>
      </c>
      <c r="I66" s="185">
        <f t="shared" si="11"/>
        <v>499.86688312420569</v>
      </c>
      <c r="J66" s="185">
        <f t="shared" si="11"/>
        <v>452.58385710547361</v>
      </c>
      <c r="K66" s="185">
        <f t="shared" si="11"/>
        <v>429.91245696394611</v>
      </c>
      <c r="L66" s="185">
        <f t="shared" si="11"/>
        <v>473.10907440721371</v>
      </c>
      <c r="M66" s="185">
        <f t="shared" si="11"/>
        <v>418.8011554163358</v>
      </c>
      <c r="N66" s="185">
        <f t="shared" si="11"/>
        <v>444.99415428953273</v>
      </c>
      <c r="O66" s="185">
        <f t="shared" si="11"/>
        <v>454.02568482706647</v>
      </c>
      <c r="P66" s="185">
        <f t="shared" si="11"/>
        <v>410.77569028551096</v>
      </c>
      <c r="Q66" s="185">
        <f t="shared" si="11"/>
        <v>392.83846799178718</v>
      </c>
    </row>
    <row r="67" spans="1:17" x14ac:dyDescent="0.25">
      <c r="A67" s="184" t="s">
        <v>103</v>
      </c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</row>
    <row r="68" spans="1:17" x14ac:dyDescent="0.25">
      <c r="A68" s="110" t="s">
        <v>38</v>
      </c>
      <c r="B68" s="113">
        <f t="shared" ref="B68:Q68" si="12">IF(B$51=0,"",B$51/B$9)</f>
        <v>8.1500000000000003E-2</v>
      </c>
      <c r="C68" s="113">
        <f t="shared" si="12"/>
        <v>7.8692692362508546E-2</v>
      </c>
      <c r="D68" s="113">
        <f t="shared" si="12"/>
        <v>7.6718818117616869E-2</v>
      </c>
      <c r="E68" s="113">
        <f t="shared" si="12"/>
        <v>7.6890812208347717E-2</v>
      </c>
      <c r="F68" s="113">
        <f t="shared" si="12"/>
        <v>7.5482108875932555E-2</v>
      </c>
      <c r="G68" s="113">
        <f t="shared" si="12"/>
        <v>7.7160624437274158E-2</v>
      </c>
      <c r="H68" s="113">
        <f t="shared" si="12"/>
        <v>7.2496501500047716E-2</v>
      </c>
      <c r="I68" s="113">
        <f t="shared" si="12"/>
        <v>7.1318246811341801E-2</v>
      </c>
      <c r="J68" s="113">
        <f t="shared" si="12"/>
        <v>7.3265285962465565E-2</v>
      </c>
      <c r="K68" s="113">
        <f t="shared" si="12"/>
        <v>6.5882805623633967E-2</v>
      </c>
      <c r="L68" s="113">
        <f t="shared" si="12"/>
        <v>6.5743638058222711E-2</v>
      </c>
      <c r="M68" s="113">
        <f t="shared" si="12"/>
        <v>6.5635456083166371E-2</v>
      </c>
      <c r="N68" s="113">
        <f t="shared" si="12"/>
        <v>6.5098628704551589E-2</v>
      </c>
      <c r="O68" s="113">
        <f t="shared" si="12"/>
        <v>6.3178411882446758E-2</v>
      </c>
      <c r="P68" s="113">
        <f t="shared" si="12"/>
        <v>5.835208023348562E-2</v>
      </c>
      <c r="Q68" s="113">
        <f t="shared" si="12"/>
        <v>6.2610691013874314E-2</v>
      </c>
    </row>
    <row r="69" spans="1:17" x14ac:dyDescent="0.25">
      <c r="A69" s="180" t="s">
        <v>37</v>
      </c>
      <c r="B69" s="182">
        <f t="shared" ref="B69:Q69" si="13">IF(B$52=0,"",B$52/B$10)</f>
        <v>6.8550426810808501E-2</v>
      </c>
      <c r="C69" s="182">
        <f t="shared" si="13"/>
        <v>6.7540221555010896E-2</v>
      </c>
      <c r="D69" s="182">
        <f t="shared" si="13"/>
        <v>6.7056301389896572E-2</v>
      </c>
      <c r="E69" s="182">
        <f t="shared" si="13"/>
        <v>6.4911685692264923E-2</v>
      </c>
      <c r="F69" s="182">
        <f t="shared" si="13"/>
        <v>6.3909208881727964E-2</v>
      </c>
      <c r="G69" s="182">
        <f t="shared" si="13"/>
        <v>6.2656440100064922E-2</v>
      </c>
      <c r="H69" s="182">
        <f t="shared" si="13"/>
        <v>6.0032920635655546E-2</v>
      </c>
      <c r="I69" s="182">
        <f t="shared" si="13"/>
        <v>6.0078552345572238E-2</v>
      </c>
      <c r="J69" s="182">
        <f t="shared" si="13"/>
        <v>6.1718739798148042E-2</v>
      </c>
      <c r="K69" s="182">
        <f t="shared" si="13"/>
        <v>5.5499732022341118E-2</v>
      </c>
      <c r="L69" s="182">
        <f t="shared" si="13"/>
        <v>5.5382497145753599E-2</v>
      </c>
      <c r="M69" s="182">
        <f t="shared" si="13"/>
        <v>5.529136455708436E-2</v>
      </c>
      <c r="N69" s="182">
        <f t="shared" si="13"/>
        <v>5.4839140712435459E-2</v>
      </c>
      <c r="O69" s="182">
        <f t="shared" si="13"/>
        <v>5.3221548412854029E-2</v>
      </c>
      <c r="P69" s="182">
        <f t="shared" si="13"/>
        <v>4.8204667600345863E-2</v>
      </c>
      <c r="Q69" s="182">
        <f t="shared" si="13"/>
        <v>5.1722706996481786E-2</v>
      </c>
    </row>
    <row r="70" spans="1:17" x14ac:dyDescent="0.25">
      <c r="A70" s="108" t="s">
        <v>36</v>
      </c>
      <c r="B70" s="112">
        <f t="shared" ref="B70:Q70" si="14">IF(B$53=0,"",B$53/B$11)</f>
        <v>0.25375013519352269</v>
      </c>
      <c r="C70" s="112">
        <f t="shared" si="14"/>
        <v>0.24978982957309842</v>
      </c>
      <c r="D70" s="112">
        <f t="shared" si="14"/>
        <v>0.23851364688998869</v>
      </c>
      <c r="E70" s="112">
        <f t="shared" si="14"/>
        <v>0.2462084232266418</v>
      </c>
      <c r="F70" s="112">
        <f t="shared" si="14"/>
        <v>0.24566833806105548</v>
      </c>
      <c r="G70" s="112">
        <f t="shared" si="14"/>
        <v>0.2481164541748386</v>
      </c>
      <c r="H70" s="112">
        <f t="shared" si="14"/>
        <v>0.2309931139742239</v>
      </c>
      <c r="I70" s="112">
        <f t="shared" si="14"/>
        <v>0.23041660992597052</v>
      </c>
      <c r="J70" s="112">
        <f t="shared" si="14"/>
        <v>0.2291329000953273</v>
      </c>
      <c r="K70" s="112">
        <f t="shared" si="14"/>
        <v>0.2040318757540836</v>
      </c>
      <c r="L70" s="112">
        <f t="shared" si="14"/>
        <v>0.20055713327663172</v>
      </c>
      <c r="M70" s="112">
        <f t="shared" si="14"/>
        <v>0.20075785037372645</v>
      </c>
      <c r="N70" s="112">
        <f t="shared" si="14"/>
        <v>0.19556572577517581</v>
      </c>
      <c r="O70" s="112">
        <f t="shared" si="14"/>
        <v>0.18273638721566096</v>
      </c>
      <c r="P70" s="112">
        <f t="shared" si="14"/>
        <v>0.16978778860087618</v>
      </c>
      <c r="Q70" s="112">
        <f t="shared" si="14"/>
        <v>0.17996391458834587</v>
      </c>
    </row>
    <row r="71" spans="1:17" x14ac:dyDescent="0.25">
      <c r="A71" s="184" t="s">
        <v>102</v>
      </c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</row>
    <row r="72" spans="1:17" x14ac:dyDescent="0.25">
      <c r="A72" s="110" t="s">
        <v>38</v>
      </c>
      <c r="B72" s="113">
        <f>IF(NMM_ued!B$5=0,"",NMM_ued!B$5/B$9)</f>
        <v>4.6520360560188295E-2</v>
      </c>
      <c r="C72" s="113">
        <f>IF(NMM_ued!C$5=0,"",NMM_ued!C$5/C$9)</f>
        <v>4.5191424916330443E-2</v>
      </c>
      <c r="D72" s="113">
        <f>IF(NMM_ued!D$5=0,"",NMM_ued!D$5/D$9)</f>
        <v>4.4144648292165918E-2</v>
      </c>
      <c r="E72" s="113">
        <f>IF(NMM_ued!E$5=0,"",NMM_ued!E$5/E$9)</f>
        <v>4.4329950445333798E-2</v>
      </c>
      <c r="F72" s="113">
        <f>IF(NMM_ued!F$5=0,"",NMM_ued!F$5/F$9)</f>
        <v>4.3442241790096127E-2</v>
      </c>
      <c r="G72" s="113">
        <f>IF(NMM_ued!G$5=0,"",NMM_ued!G$5/G$9)</f>
        <v>4.4109146853817525E-2</v>
      </c>
      <c r="H72" s="113">
        <f>IF(NMM_ued!H$5=0,"",NMM_ued!H$5/H$9)</f>
        <v>4.2424231740919673E-2</v>
      </c>
      <c r="I72" s="113">
        <f>IF(NMM_ued!I$5=0,"",NMM_ued!I$5/I$9)</f>
        <v>4.2311586042951384E-2</v>
      </c>
      <c r="J72" s="113">
        <f>IF(NMM_ued!J$5=0,"",NMM_ued!J$5/J$9)</f>
        <v>4.2639936361165282E-2</v>
      </c>
      <c r="K72" s="113">
        <f>IF(NMM_ued!K$5=0,"",NMM_ued!K$5/K$9)</f>
        <v>3.8763219275150376E-2</v>
      </c>
      <c r="L72" s="113">
        <f>IF(NMM_ued!L$5=0,"",NMM_ued!L$5/L$9)</f>
        <v>3.8682856282873761E-2</v>
      </c>
      <c r="M72" s="113">
        <f>IF(NMM_ued!M$5=0,"",NMM_ued!M$5/M$9)</f>
        <v>3.8457577686171411E-2</v>
      </c>
      <c r="N72" s="113">
        <f>IF(NMM_ued!N$5=0,"",NMM_ued!N$5/N$9)</f>
        <v>3.7984997586213459E-2</v>
      </c>
      <c r="O72" s="113">
        <f>IF(NMM_ued!O$5=0,"",NMM_ued!O$5/O$9)</f>
        <v>3.6852881381206078E-2</v>
      </c>
      <c r="P72" s="113">
        <f>IF(NMM_ued!P$5=0,"",NMM_ued!P$5/P$9)</f>
        <v>3.4861824574672094E-2</v>
      </c>
      <c r="Q72" s="113">
        <f>IF(NMM_ued!Q$5=0,"",NMM_ued!Q$5/Q$9)</f>
        <v>3.679947362745787E-2</v>
      </c>
    </row>
    <row r="73" spans="1:17" x14ac:dyDescent="0.25">
      <c r="A73" s="180" t="s">
        <v>37</v>
      </c>
      <c r="B73" s="182">
        <f>IF(NMM_ued!B$47=0,"",NMM_ued!B$47/B$10)</f>
        <v>3.2623570133839881E-2</v>
      </c>
      <c r="C73" s="182">
        <f>IF(NMM_ued!C$47=0,"",NMM_ued!C$47/C$10)</f>
        <v>3.2311192265098786E-2</v>
      </c>
      <c r="D73" s="182">
        <f>IF(NMM_ued!D$47=0,"",NMM_ued!D$47/D$10)</f>
        <v>3.2143465074144839E-2</v>
      </c>
      <c r="E73" s="182">
        <f>IF(NMM_ued!E$47=0,"",NMM_ued!E$47/E$10)</f>
        <v>3.1118987721741858E-2</v>
      </c>
      <c r="F73" s="182">
        <f>IF(NMM_ued!F$47=0,"",NMM_ued!F$47/F$10)</f>
        <v>3.0964442668305114E-2</v>
      </c>
      <c r="G73" s="182">
        <f>IF(NMM_ued!G$47=0,"",NMM_ued!G$47/G$10)</f>
        <v>3.0742132865904288E-2</v>
      </c>
      <c r="H73" s="182">
        <f>IF(NMM_ued!H$47=0,"",NMM_ued!H$47/H$10)</f>
        <v>2.9667046114482173E-2</v>
      </c>
      <c r="I73" s="182">
        <f>IF(NMM_ued!I$47=0,"",NMM_ued!I$47/I$10)</f>
        <v>2.9647362961678317E-2</v>
      </c>
      <c r="J73" s="182">
        <f>IF(NMM_ued!J$47=0,"",NMM_ued!J$47/J$10)</f>
        <v>3.0555767289716904E-2</v>
      </c>
      <c r="K73" s="182">
        <f>IF(NMM_ued!K$47=0,"",NMM_ued!K$47/K$10)</f>
        <v>2.7414774400600458E-2</v>
      </c>
      <c r="L73" s="182">
        <f>IF(NMM_ued!L$47=0,"",NMM_ued!L$47/L$10)</f>
        <v>2.7391415471436285E-2</v>
      </c>
      <c r="M73" s="182">
        <f>IF(NMM_ued!M$47=0,"",NMM_ued!M$47/M$10)</f>
        <v>2.761020727096359E-2</v>
      </c>
      <c r="N73" s="182">
        <f>IF(NMM_ued!N$47=0,"",NMM_ued!N$47/N$10)</f>
        <v>2.7293565791881358E-2</v>
      </c>
      <c r="O73" s="182">
        <f>IF(NMM_ued!O$47=0,"",NMM_ued!O$47/O$10)</f>
        <v>2.6531224695966738E-2</v>
      </c>
      <c r="P73" s="182">
        <f>IF(NMM_ued!P$47=0,"",NMM_ued!P$47/P$10)</f>
        <v>2.4119133881635963E-2</v>
      </c>
      <c r="Q73" s="182">
        <f>IF(NMM_ued!Q$47=0,"",NMM_ued!Q$47/Q$10)</f>
        <v>2.5474825313481064E-2</v>
      </c>
    </row>
    <row r="74" spans="1:17" x14ac:dyDescent="0.25">
      <c r="A74" s="108" t="s">
        <v>36</v>
      </c>
      <c r="B74" s="112">
        <f>IF(NMM_ued!B$97=0,"",NMM_ued!B$97/B$11)</f>
        <v>0.12124771831814919</v>
      </c>
      <c r="C74" s="112">
        <f>IF(NMM_ued!C$97=0,"",NMM_ued!C$97/C$11)</f>
        <v>0.12048219348428606</v>
      </c>
      <c r="D74" s="112">
        <f>IF(NMM_ued!D$97=0,"",NMM_ued!D$97/D$11)</f>
        <v>0.11557998870523577</v>
      </c>
      <c r="E74" s="112">
        <f>IF(NMM_ued!E$97=0,"",NMM_ued!E$97/E$11)</f>
        <v>0.118276134172766</v>
      </c>
      <c r="F74" s="112">
        <f>IF(NMM_ued!F$97=0,"",NMM_ued!F$97/F$11)</f>
        <v>0.11795980232560108</v>
      </c>
      <c r="G74" s="112">
        <f>IF(NMM_ued!G$97=0,"",NMM_ued!G$97/G$11)</f>
        <v>0.11966495638874618</v>
      </c>
      <c r="H74" s="112">
        <f>IF(NMM_ued!H$97=0,"",NMM_ued!H$97/H$11)</f>
        <v>0.11385961333681642</v>
      </c>
      <c r="I74" s="112">
        <f>IF(NMM_ued!I$97=0,"",NMM_ued!I$97/I$11)</f>
        <v>0.11419029374182325</v>
      </c>
      <c r="J74" s="112">
        <f>IF(NMM_ued!J$97=0,"",NMM_ued!J$97/J$11)</f>
        <v>0.11293664689785297</v>
      </c>
      <c r="K74" s="112">
        <f>IF(NMM_ued!K$97=0,"",NMM_ued!K$97/K$11)</f>
        <v>0.10241614257374825</v>
      </c>
      <c r="L74" s="112">
        <f>IF(NMM_ued!L$97=0,"",NMM_ued!L$97/L$11)</f>
        <v>0.10055134410717537</v>
      </c>
      <c r="M74" s="112">
        <f>IF(NMM_ued!M$97=0,"",NMM_ued!M$97/M$11)</f>
        <v>0.10174802930593616</v>
      </c>
      <c r="N74" s="112">
        <f>IF(NMM_ued!N$97=0,"",NMM_ued!N$97/N$11)</f>
        <v>9.8207673475440307E-2</v>
      </c>
      <c r="O74" s="112">
        <f>IF(NMM_ued!O$97=0,"",NMM_ued!O$97/O$11)</f>
        <v>9.2129561108113669E-2</v>
      </c>
      <c r="P74" s="112">
        <f>IF(NMM_ued!P$97=0,"",NMM_ued!P$97/P$11)</f>
        <v>8.6982037184942795E-2</v>
      </c>
      <c r="Q74" s="112">
        <f>IF(NMM_ued!Q$97=0,"",NMM_ued!Q$97/Q$11)</f>
        <v>9.4154387300850156E-2</v>
      </c>
    </row>
    <row r="75" spans="1:17" x14ac:dyDescent="0.25">
      <c r="A75" s="39" t="s">
        <v>60</v>
      </c>
      <c r="B75" s="111">
        <f t="shared" ref="B75:Q75" si="15">IF(B$50=0,"",B$58/B$50)</f>
        <v>5.128112943830561</v>
      </c>
      <c r="C75" s="111">
        <f t="shared" si="15"/>
        <v>5.3300627554979156</v>
      </c>
      <c r="D75" s="111">
        <f t="shared" si="15"/>
        <v>5.3134527059730177</v>
      </c>
      <c r="E75" s="111">
        <f t="shared" si="15"/>
        <v>5.2722953066488447</v>
      </c>
      <c r="F75" s="111">
        <f t="shared" si="15"/>
        <v>5.2204484507594344</v>
      </c>
      <c r="G75" s="111">
        <f t="shared" si="15"/>
        <v>5.2466031184228621</v>
      </c>
      <c r="H75" s="111">
        <f t="shared" si="15"/>
        <v>5.4105286372309216</v>
      </c>
      <c r="I75" s="111">
        <f t="shared" si="15"/>
        <v>5.5246258269953934</v>
      </c>
      <c r="J75" s="111">
        <f t="shared" si="15"/>
        <v>5.287291514153349</v>
      </c>
      <c r="K75" s="111">
        <f t="shared" si="15"/>
        <v>5.4353097712882654</v>
      </c>
      <c r="L75" s="111">
        <f t="shared" si="15"/>
        <v>5.4919498232311605</v>
      </c>
      <c r="M75" s="111">
        <f t="shared" si="15"/>
        <v>5.5090129661924907</v>
      </c>
      <c r="N75" s="111">
        <f t="shared" si="15"/>
        <v>5.1965585980411557</v>
      </c>
      <c r="O75" s="111">
        <f t="shared" si="15"/>
        <v>5.0480221807864583</v>
      </c>
      <c r="P75" s="111">
        <f t="shared" si="15"/>
        <v>5.0055191063949245</v>
      </c>
      <c r="Q75" s="111">
        <f t="shared" si="15"/>
        <v>4.7660170442063752</v>
      </c>
    </row>
    <row r="76" spans="1:17" x14ac:dyDescent="0.25">
      <c r="A76" s="110" t="s">
        <v>199</v>
      </c>
      <c r="B76" s="109">
        <f t="shared" ref="B76:Q76" si="16">IF(B$51=0,"",B$59/B$51)</f>
        <v>9.1305390451194466</v>
      </c>
      <c r="C76" s="109">
        <f t="shared" si="16"/>
        <v>9.3172319196132456</v>
      </c>
      <c r="D76" s="109">
        <f t="shared" si="16"/>
        <v>9.1622215331220431</v>
      </c>
      <c r="E76" s="109">
        <f t="shared" si="16"/>
        <v>9.3648008868599231</v>
      </c>
      <c r="F76" s="109">
        <f t="shared" si="16"/>
        <v>9.2657377902041507</v>
      </c>
      <c r="G76" s="109">
        <f t="shared" si="16"/>
        <v>9.9641114681685377</v>
      </c>
      <c r="H76" s="109">
        <f t="shared" si="16"/>
        <v>9.2148883232778029</v>
      </c>
      <c r="I76" s="109">
        <f t="shared" si="16"/>
        <v>9.5295575196945244</v>
      </c>
      <c r="J76" s="109">
        <f t="shared" si="16"/>
        <v>9.4220790647303634</v>
      </c>
      <c r="K76" s="109">
        <f t="shared" si="16"/>
        <v>9.7612639443066094</v>
      </c>
      <c r="L76" s="109">
        <f t="shared" si="16"/>
        <v>10.414728063648315</v>
      </c>
      <c r="M76" s="109">
        <f t="shared" si="16"/>
        <v>10.43524614891756</v>
      </c>
      <c r="N76" s="109">
        <f t="shared" si="16"/>
        <v>10.758208408778346</v>
      </c>
      <c r="O76" s="109">
        <f t="shared" si="16"/>
        <v>11.052138848931596</v>
      </c>
      <c r="P76" s="109">
        <f t="shared" si="16"/>
        <v>11.699982808925503</v>
      </c>
      <c r="Q76" s="109">
        <f t="shared" si="16"/>
        <v>10.846146580800513</v>
      </c>
    </row>
    <row r="77" spans="1:17" x14ac:dyDescent="0.25">
      <c r="A77" s="180" t="s">
        <v>198</v>
      </c>
      <c r="B77" s="178">
        <f t="shared" ref="B77:Q77" si="17">IF(B$52=0,"",B$60/B$52)</f>
        <v>2.6646980580959894</v>
      </c>
      <c r="C77" s="178">
        <f t="shared" si="17"/>
        <v>2.7180758110035628</v>
      </c>
      <c r="D77" s="178">
        <f t="shared" si="17"/>
        <v>2.7280210947464059</v>
      </c>
      <c r="E77" s="178">
        <f t="shared" si="17"/>
        <v>2.7125254177894127</v>
      </c>
      <c r="F77" s="178">
        <f t="shared" si="17"/>
        <v>2.7651695370417899</v>
      </c>
      <c r="G77" s="178">
        <f t="shared" si="17"/>
        <v>2.8218852194632968</v>
      </c>
      <c r="H77" s="178">
        <f t="shared" si="17"/>
        <v>2.7450954888396044</v>
      </c>
      <c r="I77" s="178">
        <f t="shared" si="17"/>
        <v>2.8155394626624499</v>
      </c>
      <c r="J77" s="178">
        <f t="shared" si="17"/>
        <v>2.8530082046521246</v>
      </c>
      <c r="K77" s="178">
        <f t="shared" si="17"/>
        <v>2.660383723769804</v>
      </c>
      <c r="L77" s="178">
        <f t="shared" si="17"/>
        <v>2.6211798384125031</v>
      </c>
      <c r="M77" s="178">
        <f t="shared" si="17"/>
        <v>2.7744819223970372</v>
      </c>
      <c r="N77" s="178">
        <f t="shared" si="17"/>
        <v>2.7562543156667028</v>
      </c>
      <c r="O77" s="178">
        <f t="shared" si="17"/>
        <v>2.6670121827175661</v>
      </c>
      <c r="P77" s="178">
        <f t="shared" si="17"/>
        <v>2.5005663466683088</v>
      </c>
      <c r="Q77" s="178">
        <f t="shared" si="17"/>
        <v>2.6317696590912543</v>
      </c>
    </row>
    <row r="78" spans="1:17" x14ac:dyDescent="0.25">
      <c r="A78" s="108" t="s">
        <v>197</v>
      </c>
      <c r="B78" s="107">
        <f t="shared" ref="B78:Q78" si="18">IF(B$53=0,"",B$61/B$53)</f>
        <v>2.1964446157684541</v>
      </c>
      <c r="C78" s="107">
        <f t="shared" si="18"/>
        <v>2.1126710501386592</v>
      </c>
      <c r="D78" s="107">
        <f t="shared" si="18"/>
        <v>2.0953421147264084</v>
      </c>
      <c r="E78" s="107">
        <f t="shared" si="18"/>
        <v>2.2162588954936933</v>
      </c>
      <c r="F78" s="107">
        <f t="shared" si="18"/>
        <v>2.2874394676292962</v>
      </c>
      <c r="G78" s="107">
        <f t="shared" si="18"/>
        <v>2.3395858324372081</v>
      </c>
      <c r="H78" s="107">
        <f t="shared" si="18"/>
        <v>2.179802576934589</v>
      </c>
      <c r="I78" s="107">
        <f t="shared" si="18"/>
        <v>2.2036289551478241</v>
      </c>
      <c r="J78" s="107">
        <f t="shared" si="18"/>
        <v>2.2795574724794188</v>
      </c>
      <c r="K78" s="107">
        <f t="shared" si="18"/>
        <v>2.1436769350620528</v>
      </c>
      <c r="L78" s="107">
        <f t="shared" si="18"/>
        <v>2.0745917915794241</v>
      </c>
      <c r="M78" s="107">
        <f t="shared" si="18"/>
        <v>2.1223116453896669</v>
      </c>
      <c r="N78" s="107">
        <f t="shared" si="18"/>
        <v>2.2309007340228857</v>
      </c>
      <c r="O78" s="107">
        <f t="shared" si="18"/>
        <v>2.2422133022207671</v>
      </c>
      <c r="P78" s="107">
        <f t="shared" si="18"/>
        <v>2.200163069874308</v>
      </c>
      <c r="Q78" s="107">
        <f t="shared" si="18"/>
        <v>2.2422620823952673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61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9" t="s">
        <v>349</v>
      </c>
      <c r="B1" s="3"/>
      <c r="C1" s="3"/>
      <c r="D1" s="10" t="s">
        <v>19</v>
      </c>
    </row>
    <row r="2" spans="1:4" ht="18.75" x14ac:dyDescent="0.3">
      <c r="A2" s="9"/>
      <c r="B2" s="3"/>
      <c r="C2" s="3"/>
      <c r="D2" s="10"/>
    </row>
    <row r="3" spans="1:4" ht="18.75" x14ac:dyDescent="0.3">
      <c r="A3" s="9"/>
      <c r="B3" s="7" t="s">
        <v>18</v>
      </c>
      <c r="C3" s="8"/>
      <c r="D3" s="7" t="s">
        <v>17</v>
      </c>
    </row>
    <row r="4" spans="1:4" ht="15" customHeight="1" x14ac:dyDescent="0.3">
      <c r="A4" s="6"/>
      <c r="B4" s="4" t="str">
        <f ca="1">HYPERLINK("#"&amp;CELL("address",Ind_Summary!$B$2),MID(CELL("filename",Ind_Summary!$B$2),FIND("]",CELL("filename",Ind_Summary!$B$2))+1,256))</f>
        <v>Ind_Summary</v>
      </c>
      <c r="D4" s="3" t="s">
        <v>16</v>
      </c>
    </row>
    <row r="5" spans="1:4" ht="15" customHeight="1" x14ac:dyDescent="0.3">
      <c r="A5" s="6"/>
      <c r="B5" s="2" t="str">
        <f ca="1">HYPERLINK("#"&amp;CELL("address",Ind_Summary_fec!$B$2),MID(CELL("filename",Ind_Summary_fec!$B$2),FIND("]",CELL("filename",Ind_Summary_fec!$B$2))+1,256))</f>
        <v>Ind_Summary_fec</v>
      </c>
      <c r="D5" s="1" t="s">
        <v>15</v>
      </c>
    </row>
    <row r="6" spans="1:4" ht="15" customHeight="1" x14ac:dyDescent="0.3">
      <c r="A6" s="6"/>
      <c r="B6" s="2" t="str">
        <f ca="1">HYPERLINK("#"&amp;CELL("address",Ind_Summary_ued!$B$2),MID(CELL("filename",Ind_Summary_ued!$B$2),FIND("]",CELL("filename",Ind_Summary_ued!$B$2))+1,256))</f>
        <v>Ind_Summary_ued</v>
      </c>
      <c r="D6" s="1" t="s">
        <v>14</v>
      </c>
    </row>
    <row r="7" spans="1:4" ht="5.0999999999999996" customHeight="1" x14ac:dyDescent="0.3">
      <c r="A7" s="6"/>
      <c r="B7" s="4"/>
      <c r="D7" s="3"/>
    </row>
    <row r="8" spans="1:4" x14ac:dyDescent="0.25">
      <c r="A8" s="5"/>
      <c r="B8" s="4" t="str">
        <f ca="1">HYPERLINK("#"&amp;CELL("address",ISI!$B$2),MID(CELL("filename",ISI!$B$2),FIND("]",CELL("filename",ISI!$B$2))+1,256))</f>
        <v>ISI</v>
      </c>
      <c r="D8" s="3" t="s">
        <v>13</v>
      </c>
    </row>
    <row r="9" spans="1:4" x14ac:dyDescent="0.25">
      <c r="A9" s="5"/>
      <c r="B9" s="2" t="str">
        <f ca="1">HYPERLINK("#"&amp;CELL("address",ISI_fec!$B$2),MID(CELL("filename",ISI_fec!$B$2),FIND("]",CELL("filename",ISI_fec!$B$2))+1,256))</f>
        <v>ISI_fec</v>
      </c>
      <c r="D9" s="1" t="s">
        <v>2</v>
      </c>
    </row>
    <row r="10" spans="1:4" x14ac:dyDescent="0.25">
      <c r="A10" s="5"/>
      <c r="B10" s="2" t="str">
        <f ca="1">HYPERLINK("#"&amp;CELL("address",ISI_ued!$B$2),MID(CELL("filename",ISI_ued!$B$2),FIND("]",CELL("filename",ISI_ued!$B$2))+1,256))</f>
        <v>ISI_ued</v>
      </c>
      <c r="D10" s="1" t="s">
        <v>1</v>
      </c>
    </row>
    <row r="11" spans="1:4" x14ac:dyDescent="0.25">
      <c r="A11" s="5"/>
      <c r="B11" s="2" t="str">
        <f ca="1">HYPERLINK("#"&amp;CELL("address",ISI_emi!$B$2),MID(CELL("filename",ISI_emi!$B$2),FIND("]",CELL("filename",ISI_emi!$B$2))+1,256))</f>
        <v>ISI_emi</v>
      </c>
      <c r="D11" s="1" t="s">
        <v>0</v>
      </c>
    </row>
    <row r="12" spans="1:4" ht="5.0999999999999996" customHeight="1" x14ac:dyDescent="0.25">
      <c r="A12" s="5"/>
      <c r="B12" s="2"/>
      <c r="D12" s="1"/>
    </row>
    <row r="13" spans="1:4" x14ac:dyDescent="0.25">
      <c r="B13" s="4" t="str">
        <f ca="1">HYPERLINK("#"&amp;CELL("address",NFM!$B$2),MID(CELL("filename",NFM!$B$2),FIND("]",CELL("filename",NFM!$B$2))+1,256))</f>
        <v>NFM</v>
      </c>
      <c r="D13" s="3" t="s">
        <v>12</v>
      </c>
    </row>
    <row r="14" spans="1:4" x14ac:dyDescent="0.25">
      <c r="B14" s="2" t="str">
        <f ca="1">HYPERLINK("#"&amp;CELL("address",NFM_fec!$B$2),MID(CELL("filename",NFM_fec!$B$2),FIND("]",CELL("filename",NFM_fec!$B$2))+1,256))</f>
        <v>NFM_fec</v>
      </c>
      <c r="D14" s="1" t="s">
        <v>2</v>
      </c>
    </row>
    <row r="15" spans="1:4" x14ac:dyDescent="0.25">
      <c r="B15" s="2" t="str">
        <f ca="1">HYPERLINK("#"&amp;CELL("address",NFM_ued!$B$2),MID(CELL("filename",NFM_ued!$B$2),FIND("]",CELL("filename",NFM_ued!$B$2))+1,256))</f>
        <v>NFM_ued</v>
      </c>
      <c r="D15" s="1" t="s">
        <v>1</v>
      </c>
    </row>
    <row r="16" spans="1:4" x14ac:dyDescent="0.25">
      <c r="B16" s="2" t="str">
        <f ca="1">HYPERLINK("#"&amp;CELL("address",NFM_emi!$B$2),MID(CELL("filename",NFM_emi!$B$2),FIND("]",CELL("filename",NFM_emi!$B$2))+1,256))</f>
        <v>NFM_emi</v>
      </c>
      <c r="D16" s="1" t="s">
        <v>0</v>
      </c>
    </row>
    <row r="17" spans="2:4" ht="5.0999999999999996" customHeight="1" x14ac:dyDescent="0.25">
      <c r="B17" s="2"/>
      <c r="D17" s="1"/>
    </row>
    <row r="18" spans="2:4" x14ac:dyDescent="0.25">
      <c r="B18" s="4" t="str">
        <f ca="1">HYPERLINK("#"&amp;CELL("address",CHI!$B$2),MID(CELL("filename",CHI!$B$2),FIND("]",CELL("filename",CHI!$B$2))+1,256))</f>
        <v>CHI</v>
      </c>
      <c r="D18" s="3" t="s">
        <v>11</v>
      </c>
    </row>
    <row r="19" spans="2:4" x14ac:dyDescent="0.25">
      <c r="B19" s="2" t="str">
        <f ca="1">HYPERLINK("#"&amp;CELL("address",CHI_fec!$B$2),MID(CELL("filename",CHI_fec!$B$2),FIND("]",CELL("filename",CHI_fec!$B$2))+1,256))</f>
        <v>CHI_fec</v>
      </c>
      <c r="D19" s="1" t="s">
        <v>2</v>
      </c>
    </row>
    <row r="20" spans="2:4" x14ac:dyDescent="0.25">
      <c r="B20" s="2" t="str">
        <f ca="1">HYPERLINK("#"&amp;CELL("address",CHI_ued!$B$2),MID(CELL("filename",CHI_ued!$B$2),FIND("]",CELL("filename",CHI_ued!$B$2))+1,256))</f>
        <v>CHI_ued</v>
      </c>
      <c r="D20" s="1" t="s">
        <v>1</v>
      </c>
    </row>
    <row r="21" spans="2:4" x14ac:dyDescent="0.25">
      <c r="B21" s="2" t="str">
        <f ca="1">HYPERLINK("#"&amp;CELL("address",CHI_emi!$B$2),MID(CELL("filename",CHI_emi!$B$2),FIND("]",CELL("filename",CHI_emi!$B$2))+1,256))</f>
        <v>CHI_emi</v>
      </c>
      <c r="D21" s="1" t="s">
        <v>0</v>
      </c>
    </row>
    <row r="22" spans="2:4" ht="5.0999999999999996" customHeight="1" x14ac:dyDescent="0.25">
      <c r="B22" s="2"/>
      <c r="D22" s="1"/>
    </row>
    <row r="23" spans="2:4" x14ac:dyDescent="0.25">
      <c r="B23" s="4" t="str">
        <f ca="1">HYPERLINK("#"&amp;CELL("address",NMM!$B$2),MID(CELL("filename",NMM!$B$2),FIND("]",CELL("filename",NMM!$B$2))+1,256))</f>
        <v>NMM</v>
      </c>
      <c r="D23" s="3" t="s">
        <v>10</v>
      </c>
    </row>
    <row r="24" spans="2:4" x14ac:dyDescent="0.25">
      <c r="B24" s="2" t="str">
        <f ca="1">HYPERLINK("#"&amp;CELL("address",NMM_fec!$B$2),MID(CELL("filename",NMM_fec!$B$2),FIND("]",CELL("filename",NMM_fec!$B$2))+1,256))</f>
        <v>NMM_fec</v>
      </c>
      <c r="D24" s="1" t="s">
        <v>2</v>
      </c>
    </row>
    <row r="25" spans="2:4" x14ac:dyDescent="0.25">
      <c r="B25" s="2" t="str">
        <f ca="1">HYPERLINK("#"&amp;CELL("address",NMM_ued!$B$2),MID(CELL("filename",NMM_ued!$B$2),FIND("]",CELL("filename",NMM_ued!$B$2))+1,256))</f>
        <v>NMM_ued</v>
      </c>
      <c r="D25" s="1" t="s">
        <v>1</v>
      </c>
    </row>
    <row r="26" spans="2:4" x14ac:dyDescent="0.25">
      <c r="B26" s="2" t="str">
        <f ca="1">HYPERLINK("#"&amp;CELL("address",NMM_emi!$B$2),MID(CELL("filename",NMM_emi!$B$2),FIND("]",CELL("filename",NMM_emi!$B$2))+1,256))</f>
        <v>NMM_emi</v>
      </c>
      <c r="D26" s="1" t="s">
        <v>0</v>
      </c>
    </row>
    <row r="27" spans="2:4" ht="5.0999999999999996" customHeight="1" x14ac:dyDescent="0.25">
      <c r="B27" s="2"/>
      <c r="D27" s="1"/>
    </row>
    <row r="28" spans="2:4" x14ac:dyDescent="0.25">
      <c r="B28" s="4" t="str">
        <f ca="1">HYPERLINK("#"&amp;CELL("address",PPA!$B$2),MID(CELL("filename",PPA!$B$2),FIND("]",CELL("filename",PPA!$B$2))+1,256))</f>
        <v>PPA</v>
      </c>
      <c r="D28" s="3" t="s">
        <v>9</v>
      </c>
    </row>
    <row r="29" spans="2:4" x14ac:dyDescent="0.25">
      <c r="B29" s="2" t="str">
        <f ca="1">HYPERLINK("#"&amp;CELL("address",PPA_fec!$B$2),MID(CELL("filename",PPA_fec!$B$2),FIND("]",CELL("filename",PPA_fec!$B$2))+1,256))</f>
        <v>PPA_fec</v>
      </c>
      <c r="D29" s="1" t="s">
        <v>2</v>
      </c>
    </row>
    <row r="30" spans="2:4" x14ac:dyDescent="0.25">
      <c r="B30" s="2" t="str">
        <f ca="1">HYPERLINK("#"&amp;CELL("address",PPA_ued!$B$2),MID(CELL("filename",PPA_ued!$B$2),FIND("]",CELL("filename",PPA_ued!$B$2))+1,256))</f>
        <v>PPA_ued</v>
      </c>
      <c r="D30" s="1" t="s">
        <v>1</v>
      </c>
    </row>
    <row r="31" spans="2:4" x14ac:dyDescent="0.25">
      <c r="B31" s="2" t="str">
        <f ca="1">HYPERLINK("#"&amp;CELL("address",PPA_emi!$B$2),MID(CELL("filename",PPA_emi!$B$2),FIND("]",CELL("filename",PPA_emi!$B$2))+1,256))</f>
        <v>PPA_emi</v>
      </c>
      <c r="D31" s="1" t="s">
        <v>0</v>
      </c>
    </row>
    <row r="32" spans="2:4" ht="5.0999999999999996" customHeight="1" x14ac:dyDescent="0.25">
      <c r="B32" s="2"/>
      <c r="D32" s="1"/>
    </row>
    <row r="33" spans="2:4" x14ac:dyDescent="0.25">
      <c r="B33" s="4" t="str">
        <f ca="1">HYPERLINK("#"&amp;CELL("address",FBT!$B$2),MID(CELL("filename",FBT!$B$2),FIND("]",CELL("filename",FBT!$B$2))+1,256))</f>
        <v>FBT</v>
      </c>
      <c r="D33" s="3" t="s">
        <v>8</v>
      </c>
    </row>
    <row r="34" spans="2:4" x14ac:dyDescent="0.25">
      <c r="B34" s="2" t="str">
        <f ca="1">HYPERLINK("#"&amp;CELL("address",FBT_fec!$B$2),MID(CELL("filename",FBT_fec!$B$2),FIND("]",CELL("filename",FBT_fec!$B$2))+1,256))</f>
        <v>FBT_fec</v>
      </c>
      <c r="D34" s="1" t="s">
        <v>2</v>
      </c>
    </row>
    <row r="35" spans="2:4" x14ac:dyDescent="0.25">
      <c r="B35" s="2" t="str">
        <f ca="1">HYPERLINK("#"&amp;CELL("address",FBT_ued!$B$2),MID(CELL("filename",FBT_ued!$B$2),FIND("]",CELL("filename",FBT_ued!$B$2))+1,256))</f>
        <v>FBT_ued</v>
      </c>
      <c r="D35" s="1" t="s">
        <v>1</v>
      </c>
    </row>
    <row r="36" spans="2:4" x14ac:dyDescent="0.25">
      <c r="B36" s="2" t="str">
        <f ca="1">HYPERLINK("#"&amp;CELL("address",FBT_emi!$B$2),MID(CELL("filename",FBT_emi!$B$2),FIND("]",CELL("filename",FBT_emi!$B$2))+1,256))</f>
        <v>FBT_emi</v>
      </c>
      <c r="D36" s="1" t="s">
        <v>0</v>
      </c>
    </row>
    <row r="37" spans="2:4" ht="5.0999999999999996" customHeight="1" x14ac:dyDescent="0.25">
      <c r="B37" s="2"/>
      <c r="D37" s="1"/>
    </row>
    <row r="38" spans="2:4" x14ac:dyDescent="0.25">
      <c r="B38" s="4" t="str">
        <f ca="1">HYPERLINK("#"&amp;CELL("address",TRE!$B$2),MID(CELL("filename",TRE!$B$2),FIND("]",CELL("filename",TRE!$B$2))+1,256))</f>
        <v>TRE</v>
      </c>
      <c r="D38" s="3" t="s">
        <v>7</v>
      </c>
    </row>
    <row r="39" spans="2:4" x14ac:dyDescent="0.25">
      <c r="B39" s="2" t="str">
        <f ca="1">HYPERLINK("#"&amp;CELL("address",TRE_fec!$B$2),MID(CELL("filename",TRE_fec!$B$2),FIND("]",CELL("filename",TRE_fec!$B$2))+1,256))</f>
        <v>TRE_fec</v>
      </c>
      <c r="D39" s="1" t="s">
        <v>2</v>
      </c>
    </row>
    <row r="40" spans="2:4" x14ac:dyDescent="0.25">
      <c r="B40" s="2" t="str">
        <f ca="1">HYPERLINK("#"&amp;CELL("address",TRE_ued!$B$2),MID(CELL("filename",TRE_ued!$B$2),FIND("]",CELL("filename",TRE_ued!$B$2))+1,256))</f>
        <v>TRE_ued</v>
      </c>
      <c r="D40" s="1" t="s">
        <v>1</v>
      </c>
    </row>
    <row r="41" spans="2:4" x14ac:dyDescent="0.25">
      <c r="B41" s="2" t="str">
        <f ca="1">HYPERLINK("#"&amp;CELL("address",TRE_emi!$B$2),MID(CELL("filename",TRE_emi!$B$2),FIND("]",CELL("filename",TRE_emi!$B$2))+1,256))</f>
        <v>TRE_emi</v>
      </c>
      <c r="D41" s="1" t="s">
        <v>0</v>
      </c>
    </row>
    <row r="42" spans="2:4" ht="5.0999999999999996" customHeight="1" x14ac:dyDescent="0.25">
      <c r="B42" s="2"/>
      <c r="D42" s="1"/>
    </row>
    <row r="43" spans="2:4" x14ac:dyDescent="0.25">
      <c r="B43" s="4" t="str">
        <f ca="1">HYPERLINK("#"&amp;CELL("address",MAE!$B$2),MID(CELL("filename",MAE!$B$2),FIND("]",CELL("filename",MAE!$B$2))+1,256))</f>
        <v>MAE</v>
      </c>
      <c r="D43" s="3" t="s">
        <v>6</v>
      </c>
    </row>
    <row r="44" spans="2:4" x14ac:dyDescent="0.25">
      <c r="B44" s="2" t="str">
        <f ca="1">HYPERLINK("#"&amp;CELL("address",MAE_fec!$B$2),MID(CELL("filename",MAE_fec!$B$2),FIND("]",CELL("filename",MAE_fec!$B$2))+1,256))</f>
        <v>MAE_fec</v>
      </c>
      <c r="D44" s="1" t="s">
        <v>2</v>
      </c>
    </row>
    <row r="45" spans="2:4" x14ac:dyDescent="0.25">
      <c r="B45" s="2" t="str">
        <f ca="1">HYPERLINK("#"&amp;CELL("address",MAE_ued!$B$2),MID(CELL("filename",MAE_ued!$B$2),FIND("]",CELL("filename",MAE_ued!$B$2))+1,256))</f>
        <v>MAE_ued</v>
      </c>
      <c r="D45" s="1" t="s">
        <v>1</v>
      </c>
    </row>
    <row r="46" spans="2:4" x14ac:dyDescent="0.25">
      <c r="B46" s="2" t="str">
        <f ca="1">HYPERLINK("#"&amp;CELL("address",MAE_emi!$B$2),MID(CELL("filename",MAE_emi!$B$2),FIND("]",CELL("filename",MAE_emi!$B$2))+1,256))</f>
        <v>MAE_emi</v>
      </c>
      <c r="D46" s="1" t="s">
        <v>0</v>
      </c>
    </row>
    <row r="47" spans="2:4" ht="5.0999999999999996" customHeight="1" x14ac:dyDescent="0.25">
      <c r="B47" s="2"/>
      <c r="D47" s="1"/>
    </row>
    <row r="48" spans="2:4" x14ac:dyDescent="0.25">
      <c r="B48" s="4" t="str">
        <f ca="1">HYPERLINK("#"&amp;CELL("address",TEL!$B$2),MID(CELL("filename",TEL!$B$2),FIND("]",CELL("filename",TEL!$B$2))+1,256))</f>
        <v>TEL</v>
      </c>
      <c r="D48" s="3" t="s">
        <v>5</v>
      </c>
    </row>
    <row r="49" spans="2:4" x14ac:dyDescent="0.25">
      <c r="B49" s="2" t="str">
        <f ca="1">HYPERLINK("#"&amp;CELL("address",TEL_fec!$B$2),MID(CELL("filename",TEL_fec!$B$2),FIND("]",CELL("filename",TEL_fec!$B$2))+1,256))</f>
        <v>TEL_fec</v>
      </c>
      <c r="D49" s="1" t="s">
        <v>2</v>
      </c>
    </row>
    <row r="50" spans="2:4" x14ac:dyDescent="0.25">
      <c r="B50" s="2" t="str">
        <f ca="1">HYPERLINK("#"&amp;CELL("address",TEL_ued!$B$2),MID(CELL("filename",TEL_ued!$B$2),FIND("]",CELL("filename",TEL_ued!$B$2))+1,256))</f>
        <v>TEL_ued</v>
      </c>
      <c r="D50" s="1" t="s">
        <v>1</v>
      </c>
    </row>
    <row r="51" spans="2:4" x14ac:dyDescent="0.25">
      <c r="B51" s="2" t="str">
        <f ca="1">HYPERLINK("#"&amp;CELL("address",TEL_emi!$B$2),MID(CELL("filename",TEL_emi!$B$2),FIND("]",CELL("filename",TEL_emi!$B$2))+1,256))</f>
        <v>TEL_emi</v>
      </c>
      <c r="D51" s="1" t="s">
        <v>0</v>
      </c>
    </row>
    <row r="52" spans="2:4" ht="5.0999999999999996" customHeight="1" x14ac:dyDescent="0.25">
      <c r="B52" s="2"/>
      <c r="D52" s="1"/>
    </row>
    <row r="53" spans="2:4" x14ac:dyDescent="0.25">
      <c r="B53" s="4" t="str">
        <f ca="1">HYPERLINK("#"&amp;CELL("address",WWP!$B$2),MID(CELL("filename",WWP!$B$2),FIND("]",CELL("filename",WWP!$B$2))+1,256))</f>
        <v>WWP</v>
      </c>
      <c r="D53" s="3" t="s">
        <v>4</v>
      </c>
    </row>
    <row r="54" spans="2:4" x14ac:dyDescent="0.25">
      <c r="B54" s="2" t="str">
        <f ca="1">HYPERLINK("#"&amp;CELL("address",WWP_fec!$B$2),MID(CELL("filename",WWP_fec!$B$2),FIND("]",CELL("filename",WWP_fec!$B$2))+1,256))</f>
        <v>WWP_fec</v>
      </c>
      <c r="D54" s="1" t="s">
        <v>2</v>
      </c>
    </row>
    <row r="55" spans="2:4" x14ac:dyDescent="0.25">
      <c r="B55" s="2" t="str">
        <f ca="1">HYPERLINK("#"&amp;CELL("address",WWP_ued!$B$2),MID(CELL("filename",WWP_ued!$B$2),FIND("]",CELL("filename",WWP_ued!$B$2))+1,256))</f>
        <v>WWP_ued</v>
      </c>
      <c r="D55" s="1" t="s">
        <v>1</v>
      </c>
    </row>
    <row r="56" spans="2:4" x14ac:dyDescent="0.25">
      <c r="B56" s="2" t="str">
        <f ca="1">HYPERLINK("#"&amp;CELL("address",WWP_emi!$B$2),MID(CELL("filename",WWP_emi!$B$2),FIND("]",CELL("filename",WWP_emi!$B$2))+1,256))</f>
        <v>WWP_emi</v>
      </c>
      <c r="D56" s="1" t="s">
        <v>0</v>
      </c>
    </row>
    <row r="57" spans="2:4" ht="5.0999999999999996" customHeight="1" x14ac:dyDescent="0.25">
      <c r="B57" s="2"/>
      <c r="D57" s="1"/>
    </row>
    <row r="58" spans="2:4" x14ac:dyDescent="0.25">
      <c r="B58" s="4" t="str">
        <f ca="1">HYPERLINK("#"&amp;CELL("address",OIS!$B$2),MID(CELL("filename",OIS!$B$2),FIND("]",CELL("filename",OIS!$B$2))+1,256))</f>
        <v>OIS</v>
      </c>
      <c r="D58" s="3" t="s">
        <v>3</v>
      </c>
    </row>
    <row r="59" spans="2:4" x14ac:dyDescent="0.25">
      <c r="B59" s="2" t="str">
        <f ca="1">HYPERLINK("#"&amp;CELL("address",OIS_fec!$B$2),MID(CELL("filename",OIS_fec!$B$2),FIND("]",CELL("filename",OIS_fec!$B$2))+1,256))</f>
        <v>OIS_fec</v>
      </c>
      <c r="D59" s="1" t="s">
        <v>2</v>
      </c>
    </row>
    <row r="60" spans="2:4" x14ac:dyDescent="0.25">
      <c r="B60" s="2" t="str">
        <f ca="1">HYPERLINK("#"&amp;CELL("address",OIS_ued!$B$2),MID(CELL("filename",OIS_ued!$B$2),FIND("]",CELL("filename",OIS_ued!$B$2))+1,256))</f>
        <v>OIS_ued</v>
      </c>
      <c r="D60" s="1" t="s">
        <v>1</v>
      </c>
    </row>
    <row r="61" spans="2:4" x14ac:dyDescent="0.25">
      <c r="B61" s="2" t="str">
        <f ca="1">HYPERLINK("#"&amp;CELL("address",OIS_emi!$B$2),MID(CELL("filename",OIS_emi!$B$2),FIND("]",CELL("filename",OIS_emi!$B$2))+1,256))</f>
        <v>OIS_emi</v>
      </c>
      <c r="D61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3172.3875000000003</v>
      </c>
      <c r="C5" s="96">
        <v>3132.2839267972895</v>
      </c>
      <c r="D5" s="96">
        <v>3200.8625295032107</v>
      </c>
      <c r="E5" s="96">
        <v>3350.9015960397933</v>
      </c>
      <c r="F5" s="96">
        <v>3422.5852627614095</v>
      </c>
      <c r="G5" s="96">
        <v>3108.3385948311516</v>
      </c>
      <c r="H5" s="96">
        <v>3466.3477227232811</v>
      </c>
      <c r="I5" s="96">
        <v>3390.5862013812198</v>
      </c>
      <c r="J5" s="96">
        <v>3152.605254964893</v>
      </c>
      <c r="K5" s="96">
        <v>2392.6658518335148</v>
      </c>
      <c r="L5" s="96">
        <v>2262.1070983073269</v>
      </c>
      <c r="M5" s="96">
        <v>2173.8463054744702</v>
      </c>
      <c r="N5" s="96">
        <v>1708.1880172074334</v>
      </c>
      <c r="O5" s="96">
        <v>1459.4213144845198</v>
      </c>
      <c r="P5" s="96">
        <v>1248.7345169965922</v>
      </c>
      <c r="Q5" s="96">
        <v>1336.2131338387599</v>
      </c>
    </row>
    <row r="6" spans="1:17" x14ac:dyDescent="0.25">
      <c r="A6" s="132" t="s">
        <v>83</v>
      </c>
      <c r="B6" s="160">
        <v>17.079467189395185</v>
      </c>
      <c r="C6" s="160">
        <v>16.863557984516149</v>
      </c>
      <c r="D6" s="160">
        <v>17.232770760323124</v>
      </c>
      <c r="E6" s="160">
        <v>18.040549543349798</v>
      </c>
      <c r="F6" s="160">
        <v>18.426479330863899</v>
      </c>
      <c r="G6" s="160">
        <v>16.734641352593083</v>
      </c>
      <c r="H6" s="160">
        <v>18.662087212639378</v>
      </c>
      <c r="I6" s="160">
        <v>18.254203113367012</v>
      </c>
      <c r="J6" s="160">
        <v>16.972963742067368</v>
      </c>
      <c r="K6" s="160">
        <v>12.881609800686958</v>
      </c>
      <c r="L6" s="160">
        <v>12.178708926459311</v>
      </c>
      <c r="M6" s="160">
        <v>11.703531377909904</v>
      </c>
      <c r="N6" s="160">
        <v>9.1965250755818388</v>
      </c>
      <c r="O6" s="160">
        <v>7.8572174604276279</v>
      </c>
      <c r="P6" s="160">
        <v>6.722924047364498</v>
      </c>
      <c r="Q6" s="160">
        <v>7.1938905248611711</v>
      </c>
    </row>
    <row r="7" spans="1:17" x14ac:dyDescent="0.25">
      <c r="A7" s="76" t="s">
        <v>82</v>
      </c>
      <c r="B7" s="159">
        <v>6.8317868757580733</v>
      </c>
      <c r="C7" s="159">
        <v>6.7454231938064586</v>
      </c>
      <c r="D7" s="159">
        <v>6.8931083041292487</v>
      </c>
      <c r="E7" s="159">
        <v>7.2162198173399181</v>
      </c>
      <c r="F7" s="159">
        <v>7.3705917323455585</v>
      </c>
      <c r="G7" s="159">
        <v>6.693856541037233</v>
      </c>
      <c r="H7" s="159">
        <v>7.4648348850557502</v>
      </c>
      <c r="I7" s="159">
        <v>7.3016812453468045</v>
      </c>
      <c r="J7" s="159">
        <v>6.7891854968269456</v>
      </c>
      <c r="K7" s="159">
        <v>5.1526439202747829</v>
      </c>
      <c r="L7" s="159">
        <v>4.8714835705837238</v>
      </c>
      <c r="M7" s="159">
        <v>4.6814125511639615</v>
      </c>
      <c r="N7" s="159">
        <v>3.6786100302327349</v>
      </c>
      <c r="O7" s="159">
        <v>3.1428869841710507</v>
      </c>
      <c r="P7" s="159">
        <v>2.6891696189457988</v>
      </c>
      <c r="Q7" s="159">
        <v>2.8775562099444683</v>
      </c>
    </row>
    <row r="8" spans="1:17" x14ac:dyDescent="0.25">
      <c r="A8" s="76" t="s">
        <v>81</v>
      </c>
      <c r="B8" s="159">
        <v>29.035094221971814</v>
      </c>
      <c r="C8" s="159">
        <v>28.668048573677449</v>
      </c>
      <c r="D8" s="159">
        <v>29.295710292549309</v>
      </c>
      <c r="E8" s="159">
        <v>30.668934223694656</v>
      </c>
      <c r="F8" s="159">
        <v>31.325014862468628</v>
      </c>
      <c r="G8" s="159">
        <v>28.448890299408241</v>
      </c>
      <c r="H8" s="159">
        <v>31.725548261486942</v>
      </c>
      <c r="I8" s="159">
        <v>31.032145292723921</v>
      </c>
      <c r="J8" s="159">
        <v>28.854038361514522</v>
      </c>
      <c r="K8" s="159">
        <v>21.898736661167828</v>
      </c>
      <c r="L8" s="159">
        <v>20.703805174980829</v>
      </c>
      <c r="M8" s="159">
        <v>19.896003342446836</v>
      </c>
      <c r="N8" s="159">
        <v>15.634092628489125</v>
      </c>
      <c r="O8" s="159">
        <v>13.357269682726967</v>
      </c>
      <c r="P8" s="159">
        <v>11.428970880519646</v>
      </c>
      <c r="Q8" s="159">
        <v>12.229613892263991</v>
      </c>
    </row>
    <row r="9" spans="1:17" x14ac:dyDescent="0.25">
      <c r="A9" s="76" t="s">
        <v>80</v>
      </c>
      <c r="B9" s="159">
        <v>3.4158934378790367</v>
      </c>
      <c r="C9" s="159">
        <v>3.3727115969032293</v>
      </c>
      <c r="D9" s="159">
        <v>3.4465541520646243</v>
      </c>
      <c r="E9" s="159">
        <v>3.6081099086699591</v>
      </c>
      <c r="F9" s="159">
        <v>3.6852958661727793</v>
      </c>
      <c r="G9" s="159">
        <v>3.3469282705186165</v>
      </c>
      <c r="H9" s="159">
        <v>3.7324174425278751</v>
      </c>
      <c r="I9" s="159">
        <v>3.6508406226734023</v>
      </c>
      <c r="J9" s="159">
        <v>3.3945927484134728</v>
      </c>
      <c r="K9" s="159">
        <v>2.5763219601373915</v>
      </c>
      <c r="L9" s="159">
        <v>2.4357417852918619</v>
      </c>
      <c r="M9" s="159">
        <v>2.3407062755819807</v>
      </c>
      <c r="N9" s="159">
        <v>1.8393050151163675</v>
      </c>
      <c r="O9" s="159">
        <v>1.5714434920855254</v>
      </c>
      <c r="P9" s="159">
        <v>1.3445848094728994</v>
      </c>
      <c r="Q9" s="159">
        <v>1.4387781049722341</v>
      </c>
    </row>
    <row r="10" spans="1:17" x14ac:dyDescent="0.25">
      <c r="A10" s="129" t="s">
        <v>79</v>
      </c>
      <c r="B10" s="158">
        <v>10.247680313637112</v>
      </c>
      <c r="C10" s="158">
        <v>10.118134790709689</v>
      </c>
      <c r="D10" s="158">
        <v>10.339662456193874</v>
      </c>
      <c r="E10" s="158">
        <v>10.824329726009879</v>
      </c>
      <c r="F10" s="158">
        <v>11.055887598518339</v>
      </c>
      <c r="G10" s="158">
        <v>10.040784811555852</v>
      </c>
      <c r="H10" s="158">
        <v>11.197252327583627</v>
      </c>
      <c r="I10" s="158">
        <v>10.952521868020208</v>
      </c>
      <c r="J10" s="158">
        <v>10.18377824524042</v>
      </c>
      <c r="K10" s="158">
        <v>7.7289658804121739</v>
      </c>
      <c r="L10" s="158">
        <v>7.3072253558755857</v>
      </c>
      <c r="M10" s="158">
        <v>7.0221188267459418</v>
      </c>
      <c r="N10" s="158">
        <v>5.5179150453491026</v>
      </c>
      <c r="O10" s="158">
        <v>4.7143304762565768</v>
      </c>
      <c r="P10" s="158">
        <v>4.0337544284186988</v>
      </c>
      <c r="Q10" s="158">
        <v>4.3163343149167028</v>
      </c>
    </row>
    <row r="11" spans="1:17" x14ac:dyDescent="0.25">
      <c r="A11" s="92" t="s">
        <v>125</v>
      </c>
      <c r="B11" s="91">
        <v>1.3896583256511448</v>
      </c>
      <c r="C11" s="91">
        <v>2.0236269581419379</v>
      </c>
      <c r="D11" s="91">
        <v>2.0679324912387749</v>
      </c>
      <c r="E11" s="91">
        <v>2.1648659452019761</v>
      </c>
      <c r="F11" s="91">
        <v>2.2111775197036678</v>
      </c>
      <c r="G11" s="91">
        <v>2.0081569623111704</v>
      </c>
      <c r="H11" s="91">
        <v>2.2394504655167258</v>
      </c>
      <c r="I11" s="91">
        <v>2.1905043736040417</v>
      </c>
      <c r="J11" s="91">
        <v>2.036755649048084</v>
      </c>
      <c r="K11" s="91">
        <v>1.5457931760824348</v>
      </c>
      <c r="L11" s="91">
        <v>1.4614450711751172</v>
      </c>
      <c r="M11" s="91">
        <v>1.4044237653491884</v>
      </c>
      <c r="N11" s="91">
        <v>1.1035830090698204</v>
      </c>
      <c r="O11" s="91">
        <v>0.94286609525131537</v>
      </c>
      <c r="P11" s="91">
        <v>0.80675088568373976</v>
      </c>
      <c r="Q11" s="91">
        <v>0.86326686298334065</v>
      </c>
    </row>
    <row r="12" spans="1:17" x14ac:dyDescent="0.25">
      <c r="A12" s="92" t="s">
        <v>26</v>
      </c>
      <c r="B12" s="91">
        <v>3.0743040940911337</v>
      </c>
      <c r="C12" s="91">
        <v>3.0354404372129067</v>
      </c>
      <c r="D12" s="91">
        <v>3.1018987368581619</v>
      </c>
      <c r="E12" s="91">
        <v>3.2472989178029636</v>
      </c>
      <c r="F12" s="91">
        <v>3.3167662795555017</v>
      </c>
      <c r="G12" s="91">
        <v>3.0122354434667549</v>
      </c>
      <c r="H12" s="91">
        <v>3.359175698275088</v>
      </c>
      <c r="I12" s="91">
        <v>3.2857565604060626</v>
      </c>
      <c r="J12" s="91">
        <v>3.0551334735721261</v>
      </c>
      <c r="K12" s="91">
        <v>2.3186897641236519</v>
      </c>
      <c r="L12" s="91">
        <v>2.1921676067626756</v>
      </c>
      <c r="M12" s="91">
        <v>2.1066356480237824</v>
      </c>
      <c r="N12" s="91">
        <v>1.6553745136047309</v>
      </c>
      <c r="O12" s="91">
        <v>1.4142991428769731</v>
      </c>
      <c r="P12" s="91">
        <v>1.2101263285256096</v>
      </c>
      <c r="Q12" s="91">
        <v>1.2949002944750108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5.7837178938948322</v>
      </c>
      <c r="C14" s="157">
        <v>5.0590673953548446</v>
      </c>
      <c r="D14" s="157">
        <v>5.1698312280969363</v>
      </c>
      <c r="E14" s="157">
        <v>5.4121648630049393</v>
      </c>
      <c r="F14" s="157">
        <v>5.5279437992591696</v>
      </c>
      <c r="G14" s="157">
        <v>5.0203924057779261</v>
      </c>
      <c r="H14" s="157">
        <v>5.5986261637918124</v>
      </c>
      <c r="I14" s="157">
        <v>5.4762609340101029</v>
      </c>
      <c r="J14" s="157">
        <v>5.0918891226202101</v>
      </c>
      <c r="K14" s="157">
        <v>3.864482940206087</v>
      </c>
      <c r="L14" s="157">
        <v>3.6536126779377933</v>
      </c>
      <c r="M14" s="157">
        <v>3.5110594133729713</v>
      </c>
      <c r="N14" s="157">
        <v>2.7589575226745509</v>
      </c>
      <c r="O14" s="157">
        <v>2.3571652381282884</v>
      </c>
      <c r="P14" s="157">
        <v>2.0168772142093494</v>
      </c>
      <c r="Q14" s="157">
        <v>2.1581671574583514</v>
      </c>
    </row>
    <row r="15" spans="1:17" x14ac:dyDescent="0.25">
      <c r="A15" s="156" t="s">
        <v>214</v>
      </c>
      <c r="B15" s="155">
        <v>98.193885687712537</v>
      </c>
      <c r="C15" s="155">
        <v>96.952572738794501</v>
      </c>
      <c r="D15" s="155">
        <v>99.075264079221313</v>
      </c>
      <c r="E15" s="155">
        <v>103.7193748469583</v>
      </c>
      <c r="F15" s="155">
        <v>105.93817623100692</v>
      </c>
      <c r="G15" s="155">
        <v>96.211400612174629</v>
      </c>
      <c r="H15" s="155">
        <v>107.29274152005472</v>
      </c>
      <c r="I15" s="155">
        <v>104.94771961898191</v>
      </c>
      <c r="J15" s="155">
        <v>97.581572246298592</v>
      </c>
      <c r="K15" s="155">
        <v>74.059413342107007</v>
      </c>
      <c r="L15" s="155">
        <v>70.01827041133933</v>
      </c>
      <c r="M15" s="155">
        <v>67.286362596756021</v>
      </c>
      <c r="N15" s="155">
        <v>52.872991995708929</v>
      </c>
      <c r="O15" s="155">
        <v>45.17299659159044</v>
      </c>
      <c r="P15" s="155">
        <v>38.651676195377867</v>
      </c>
      <c r="Q15" s="155">
        <v>41.359373569144168</v>
      </c>
    </row>
    <row r="16" spans="1:17" x14ac:dyDescent="0.25">
      <c r="A16" s="156" t="s">
        <v>213</v>
      </c>
      <c r="B16" s="204">
        <v>1110.2244172110718</v>
      </c>
      <c r="C16" s="204">
        <v>1096.1895724176595</v>
      </c>
      <c r="D16" s="204">
        <v>1120.189679347324</v>
      </c>
      <c r="E16" s="204">
        <v>1172.6980930277052</v>
      </c>
      <c r="F16" s="204">
        <v>1197.7848635150933</v>
      </c>
      <c r="G16" s="204">
        <v>1087.8095456311996</v>
      </c>
      <c r="H16" s="204">
        <v>1213.1001904122306</v>
      </c>
      <c r="I16" s="204">
        <v>1186.5863137565525</v>
      </c>
      <c r="J16" s="204">
        <v>1103.3013249137944</v>
      </c>
      <c r="K16" s="204">
        <v>837.34917343253176</v>
      </c>
      <c r="L16" s="204">
        <v>791.6581864249813</v>
      </c>
      <c r="M16" s="204">
        <v>760.77000290848287</v>
      </c>
      <c r="N16" s="204">
        <v>597.80592562890217</v>
      </c>
      <c r="O16" s="204">
        <v>510.74630017265929</v>
      </c>
      <c r="P16" s="204">
        <v>453.01330666064297</v>
      </c>
      <c r="Q16" s="204">
        <v>509.62775599951675</v>
      </c>
    </row>
    <row r="17" spans="1:17" x14ac:dyDescent="0.25">
      <c r="A17" s="152" t="s">
        <v>227</v>
      </c>
      <c r="B17" s="151">
        <v>1040.5384338197919</v>
      </c>
      <c r="C17" s="151">
        <v>1027.3845207965796</v>
      </c>
      <c r="D17" s="151">
        <v>1049.8782016136831</v>
      </c>
      <c r="E17" s="151">
        <v>1099.0907947492187</v>
      </c>
      <c r="F17" s="151">
        <v>1122.6029319963143</v>
      </c>
      <c r="G17" s="151">
        <v>1019.5304871322369</v>
      </c>
      <c r="H17" s="151">
        <v>1136.9569544947724</v>
      </c>
      <c r="I17" s="151">
        <v>1112.1072869301784</v>
      </c>
      <c r="J17" s="151">
        <v>1034.0498865454535</v>
      </c>
      <c r="K17" s="151">
        <v>784.79088009297197</v>
      </c>
      <c r="L17" s="151">
        <v>741.9678009717727</v>
      </c>
      <c r="M17" s="151">
        <v>713.01839074304314</v>
      </c>
      <c r="N17" s="151">
        <v>560.28315711581843</v>
      </c>
      <c r="O17" s="151">
        <v>478.68804452701448</v>
      </c>
      <c r="P17" s="151">
        <v>409.58308484456836</v>
      </c>
      <c r="Q17" s="151">
        <v>438.27594249883379</v>
      </c>
    </row>
    <row r="18" spans="1:17" x14ac:dyDescent="0.25">
      <c r="A18" s="154" t="s">
        <v>33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1040.5384338197919</v>
      </c>
      <c r="C22" s="208">
        <v>1027.3845207965796</v>
      </c>
      <c r="D22" s="208">
        <v>1049.8782016136831</v>
      </c>
      <c r="E22" s="208">
        <v>1099.0907947492187</v>
      </c>
      <c r="F22" s="208">
        <v>1122.6029319963143</v>
      </c>
      <c r="G22" s="208">
        <v>1019.5304871322369</v>
      </c>
      <c r="H22" s="208">
        <v>1136.9569544947724</v>
      </c>
      <c r="I22" s="208">
        <v>1112.1072869301784</v>
      </c>
      <c r="J22" s="208">
        <v>1034.0498865454535</v>
      </c>
      <c r="K22" s="208">
        <v>784.79088009297197</v>
      </c>
      <c r="L22" s="208">
        <v>741.9678009717727</v>
      </c>
      <c r="M22" s="208">
        <v>713.01839074304314</v>
      </c>
      <c r="N22" s="208">
        <v>560.28315711581843</v>
      </c>
      <c r="O22" s="208">
        <v>478.68804452701448</v>
      </c>
      <c r="P22" s="208">
        <v>409.58308484456836</v>
      </c>
      <c r="Q22" s="208">
        <v>438.27594249883379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</row>
    <row r="25" spans="1:17" x14ac:dyDescent="0.25">
      <c r="A25" s="152" t="s">
        <v>226</v>
      </c>
      <c r="B25" s="264">
        <v>69.685983391279862</v>
      </c>
      <c r="C25" s="264">
        <v>68.805051621079969</v>
      </c>
      <c r="D25" s="264">
        <v>70.311477733640928</v>
      </c>
      <c r="E25" s="264">
        <v>73.607298278486539</v>
      </c>
      <c r="F25" s="264">
        <v>75.181931518779095</v>
      </c>
      <c r="G25" s="264">
        <v>68.279058498962641</v>
      </c>
      <c r="H25" s="264">
        <v>76.143235917458185</v>
      </c>
      <c r="I25" s="264">
        <v>74.479026826374252</v>
      </c>
      <c r="J25" s="264">
        <v>69.251438368340928</v>
      </c>
      <c r="K25" s="264">
        <v>52.55829333955981</v>
      </c>
      <c r="L25" s="264">
        <v>49.690385453208556</v>
      </c>
      <c r="M25" s="264">
        <v>47.751612165439752</v>
      </c>
      <c r="N25" s="264">
        <v>37.522768513083754</v>
      </c>
      <c r="O25" s="264">
        <v>32.058255645644827</v>
      </c>
      <c r="P25" s="264">
        <v>43.430221816074614</v>
      </c>
      <c r="Q25" s="264">
        <v>71.351813500682951</v>
      </c>
    </row>
    <row r="26" spans="1:17" x14ac:dyDescent="0.25">
      <c r="A26" s="150" t="s">
        <v>33</v>
      </c>
      <c r="B26" s="87">
        <v>41.887758757175071</v>
      </c>
      <c r="C26" s="87">
        <v>65.759931867793171</v>
      </c>
      <c r="D26" s="87">
        <v>63.317607859279164</v>
      </c>
      <c r="E26" s="87">
        <v>73.607298278486539</v>
      </c>
      <c r="F26" s="87">
        <v>23.458748521023118</v>
      </c>
      <c r="G26" s="87">
        <v>26.927089056255806</v>
      </c>
      <c r="H26" s="87">
        <v>7.4578312724001172</v>
      </c>
      <c r="I26" s="87">
        <v>30.093356036729837</v>
      </c>
      <c r="J26" s="87">
        <v>27.738931851865264</v>
      </c>
      <c r="K26" s="87">
        <v>8.9008072296469365</v>
      </c>
      <c r="L26" s="87">
        <v>6.1680561150094251</v>
      </c>
      <c r="M26" s="87">
        <v>13.814255046662385</v>
      </c>
      <c r="N26" s="87">
        <v>1.1052439448809062</v>
      </c>
      <c r="O26" s="87">
        <v>2.4041179340227079</v>
      </c>
      <c r="P26" s="87">
        <v>1.2968111616220854</v>
      </c>
      <c r="Q26" s="87">
        <v>0.71381412937527455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27.798224634104791</v>
      </c>
      <c r="C30" s="87">
        <v>3.045119753286798</v>
      </c>
      <c r="D30" s="87">
        <v>6.9938698743617636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51.723182997755977</v>
      </c>
      <c r="G35" s="87">
        <v>41.351969442706832</v>
      </c>
      <c r="H35" s="87">
        <v>68.685404645058071</v>
      </c>
      <c r="I35" s="87">
        <v>44.385670789644415</v>
      </c>
      <c r="J35" s="87">
        <v>41.512506516475668</v>
      </c>
      <c r="K35" s="87">
        <v>43.657486109912874</v>
      </c>
      <c r="L35" s="87">
        <v>43.522329338199128</v>
      </c>
      <c r="M35" s="87">
        <v>33.937357118777371</v>
      </c>
      <c r="N35" s="87">
        <v>36.41752456820285</v>
      </c>
      <c r="O35" s="87">
        <v>29.65413771162212</v>
      </c>
      <c r="P35" s="87">
        <v>42.133410654452526</v>
      </c>
      <c r="Q35" s="87">
        <v>70.637999371307671</v>
      </c>
    </row>
    <row r="36" spans="1:17" x14ac:dyDescent="0.25">
      <c r="A36" s="156" t="s">
        <v>212</v>
      </c>
      <c r="B36" s="204">
        <v>1805.5004787740693</v>
      </c>
      <c r="C36" s="204">
        <v>1782.6763374552536</v>
      </c>
      <c r="D36" s="204">
        <v>1821.706468553424</v>
      </c>
      <c r="E36" s="204">
        <v>1907.0981826698787</v>
      </c>
      <c r="F36" s="204">
        <v>1947.8954984410948</v>
      </c>
      <c r="G36" s="204">
        <v>1769.0483338367592</v>
      </c>
      <c r="H36" s="204">
        <v>1972.8020214977801</v>
      </c>
      <c r="I36" s="204">
        <v>1929.6838768651514</v>
      </c>
      <c r="J36" s="204">
        <v>1794.2418122706515</v>
      </c>
      <c r="K36" s="204">
        <v>1361.7376001613225</v>
      </c>
      <c r="L36" s="204">
        <v>1287.4327140149489</v>
      </c>
      <c r="M36" s="204">
        <v>1237.2008606500301</v>
      </c>
      <c r="N36" s="204">
        <v>972.18082056626099</v>
      </c>
      <c r="O36" s="204">
        <v>830.60025990988879</v>
      </c>
      <c r="P36" s="204">
        <v>694.69211068920595</v>
      </c>
      <c r="Q36" s="204">
        <v>718.47880433587659</v>
      </c>
    </row>
    <row r="37" spans="1:17" x14ac:dyDescent="0.25">
      <c r="A37" s="84" t="s">
        <v>33</v>
      </c>
      <c r="B37" s="83">
        <v>328.9663533402732</v>
      </c>
      <c r="C37" s="83">
        <v>308.9764581322068</v>
      </c>
      <c r="D37" s="83">
        <v>275.42625214072086</v>
      </c>
      <c r="E37" s="83">
        <v>417.91868634193099</v>
      </c>
      <c r="F37" s="83">
        <v>109.38806043740948</v>
      </c>
      <c r="G37" s="83">
        <v>0</v>
      </c>
      <c r="H37" s="83">
        <v>103.43532872759988</v>
      </c>
      <c r="I37" s="83">
        <v>445.86732379533021</v>
      </c>
      <c r="J37" s="83">
        <v>0</v>
      </c>
      <c r="K37" s="83">
        <v>77.692990254295069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603.29617189538658</v>
      </c>
      <c r="C40" s="208">
        <v>310.11517815892876</v>
      </c>
      <c r="D40" s="208">
        <v>311.88158329668795</v>
      </c>
      <c r="E40" s="208">
        <v>132.25049107716609</v>
      </c>
      <c r="F40" s="208">
        <v>0</v>
      </c>
      <c r="G40" s="208">
        <v>0</v>
      </c>
      <c r="H40" s="208">
        <v>179.27845726495184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809.08389511679229</v>
      </c>
      <c r="C41" s="208">
        <v>777.91170920342029</v>
      </c>
      <c r="D41" s="208">
        <v>847.02120838631686</v>
      </c>
      <c r="E41" s="208">
        <v>1293.2077152507813</v>
      </c>
      <c r="F41" s="208">
        <v>1775.5770580036854</v>
      </c>
      <c r="G41" s="208">
        <v>1769.0483338367592</v>
      </c>
      <c r="H41" s="208">
        <v>1628.6605655052279</v>
      </c>
      <c r="I41" s="208">
        <v>1431.9922330698214</v>
      </c>
      <c r="J41" s="208">
        <v>1794.2418122706515</v>
      </c>
      <c r="K41" s="208">
        <v>1167.9145799070279</v>
      </c>
      <c r="L41" s="208">
        <v>1085.4909992318017</v>
      </c>
      <c r="M41" s="208">
        <v>1109.0899645676477</v>
      </c>
      <c r="N41" s="208">
        <v>972.18082056626099</v>
      </c>
      <c r="O41" s="208">
        <v>830.60025990988879</v>
      </c>
      <c r="P41" s="208">
        <v>434.97600563025765</v>
      </c>
      <c r="Q41" s="208">
        <v>718.47880433587659</v>
      </c>
    </row>
    <row r="42" spans="1:17" x14ac:dyDescent="0.25">
      <c r="A42" s="84" t="s">
        <v>26</v>
      </c>
      <c r="B42" s="208">
        <v>0</v>
      </c>
      <c r="C42" s="208">
        <v>319.05035196069775</v>
      </c>
      <c r="D42" s="208">
        <v>322.97441472969831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64.154058421617293</v>
      </c>
      <c r="C43" s="208">
        <v>66.622640000000047</v>
      </c>
      <c r="D43" s="208">
        <v>64.403010000000052</v>
      </c>
      <c r="E43" s="208">
        <v>63.721290000000096</v>
      </c>
      <c r="F43" s="208">
        <v>62.930379999999957</v>
      </c>
      <c r="G43" s="208">
        <v>0</v>
      </c>
      <c r="H43" s="208">
        <v>61.427670000000461</v>
      </c>
      <c r="I43" s="208">
        <v>51.824319999999602</v>
      </c>
      <c r="J43" s="208">
        <v>0</v>
      </c>
      <c r="K43" s="208">
        <v>116.13002999999924</v>
      </c>
      <c r="L43" s="208">
        <v>201.94171478314729</v>
      </c>
      <c r="M43" s="208">
        <v>128.1108960823824</v>
      </c>
      <c r="N43" s="208">
        <v>0</v>
      </c>
      <c r="O43" s="208">
        <v>0</v>
      </c>
      <c r="P43" s="208">
        <v>259.7161050589483</v>
      </c>
      <c r="Q43" s="208">
        <v>0</v>
      </c>
    </row>
    <row r="44" spans="1:17" x14ac:dyDescent="0.25">
      <c r="A44" s="243" t="s">
        <v>211</v>
      </c>
      <c r="B44" s="242">
        <v>91.858796288505289</v>
      </c>
      <c r="C44" s="242">
        <v>90.697568045969049</v>
      </c>
      <c r="D44" s="242">
        <v>92.683311557981227</v>
      </c>
      <c r="E44" s="242">
        <v>97.027802276186804</v>
      </c>
      <c r="F44" s="242">
        <v>99.103455183845185</v>
      </c>
      <c r="G44" s="242">
        <v>90.004213475905303</v>
      </c>
      <c r="H44" s="242">
        <v>100.37062916392215</v>
      </c>
      <c r="I44" s="242">
        <v>98.176898998402436</v>
      </c>
      <c r="J44" s="242">
        <v>91.285986940085778</v>
      </c>
      <c r="K44" s="242">
        <v>69.281386674874298</v>
      </c>
      <c r="L44" s="242">
        <v>65.500962642865829</v>
      </c>
      <c r="M44" s="242">
        <v>62.945306945352414</v>
      </c>
      <c r="N44" s="242">
        <v>49.461831221792224</v>
      </c>
      <c r="O44" s="242">
        <v>42.258609714713643</v>
      </c>
      <c r="P44" s="242">
        <v>36.15801966664381</v>
      </c>
      <c r="Q44" s="242">
        <v>38.691026887263895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3665.6655232811736</v>
      </c>
      <c r="C47" s="96">
        <v>3238.6211637843271</v>
      </c>
      <c r="D47" s="96">
        <v>3336.6545008598646</v>
      </c>
      <c r="E47" s="96">
        <v>3846.2770240094674</v>
      </c>
      <c r="F47" s="96">
        <v>4119.3958768895372</v>
      </c>
      <c r="G47" s="96">
        <v>4462.7049461271254</v>
      </c>
      <c r="H47" s="96">
        <v>3456.0352080740531</v>
      </c>
      <c r="I47" s="96">
        <v>3491.4650695629311</v>
      </c>
      <c r="J47" s="96">
        <v>3836.0665534140921</v>
      </c>
      <c r="K47" s="96">
        <v>2583.7900243000904</v>
      </c>
      <c r="L47" s="96">
        <v>2670.2670998825097</v>
      </c>
      <c r="M47" s="96">
        <v>2626.2292337323925</v>
      </c>
      <c r="N47" s="96">
        <v>2733.3472905299204</v>
      </c>
      <c r="O47" s="96">
        <v>2652.7216375418839</v>
      </c>
      <c r="P47" s="96">
        <v>2410.9082453636988</v>
      </c>
      <c r="Q47" s="96">
        <v>2690.749460923646</v>
      </c>
    </row>
    <row r="48" spans="1:17" x14ac:dyDescent="0.25">
      <c r="A48" s="132" t="s">
        <v>83</v>
      </c>
      <c r="B48" s="160">
        <v>21.793569333600079</v>
      </c>
      <c r="C48" s="160">
        <v>19.254652239798588</v>
      </c>
      <c r="D48" s="160">
        <v>19.83749219477831</v>
      </c>
      <c r="E48" s="160">
        <v>22.867363229570245</v>
      </c>
      <c r="F48" s="160">
        <v>24.491143309545258</v>
      </c>
      <c r="G48" s="160">
        <v>26.532226969733092</v>
      </c>
      <c r="H48" s="160">
        <v>20.547249182491093</v>
      </c>
      <c r="I48" s="160">
        <v>20.757891189497379</v>
      </c>
      <c r="J48" s="160">
        <v>22.806658673348274</v>
      </c>
      <c r="K48" s="160">
        <v>15.361468928470213</v>
      </c>
      <c r="L48" s="160">
        <v>15.875603164259807</v>
      </c>
      <c r="M48" s="160">
        <v>15.613783780262299</v>
      </c>
      <c r="N48" s="160">
        <v>16.25063533774096</v>
      </c>
      <c r="O48" s="160">
        <v>15.771289705330737</v>
      </c>
      <c r="P48" s="160">
        <v>14.333630733240152</v>
      </c>
      <c r="Q48" s="160">
        <v>15.997377437616388</v>
      </c>
    </row>
    <row r="49" spans="1:17" x14ac:dyDescent="0.25">
      <c r="A49" s="76" t="s">
        <v>82</v>
      </c>
      <c r="B49" s="159">
        <v>22.396456075856463</v>
      </c>
      <c r="C49" s="159">
        <v>19.78730360977104</v>
      </c>
      <c r="D49" s="159">
        <v>20.38626696685786</v>
      </c>
      <c r="E49" s="159">
        <v>23.499954885871993</v>
      </c>
      <c r="F49" s="159">
        <v>25.168654431198078</v>
      </c>
      <c r="G49" s="159">
        <v>27.26620164078102</v>
      </c>
      <c r="H49" s="159">
        <v>21.115658327975286</v>
      </c>
      <c r="I49" s="159">
        <v>21.33212743339957</v>
      </c>
      <c r="J49" s="159">
        <v>23.437571028220294</v>
      </c>
      <c r="K49" s="159">
        <v>15.786421161709017</v>
      </c>
      <c r="L49" s="159">
        <v>16.31477815788049</v>
      </c>
      <c r="M49" s="159">
        <v>16.045715929305224</v>
      </c>
      <c r="N49" s="159">
        <v>16.700185039691899</v>
      </c>
      <c r="O49" s="159">
        <v>16.207579021967327</v>
      </c>
      <c r="P49" s="159">
        <v>14.730149348671635</v>
      </c>
      <c r="Q49" s="159">
        <v>16.43992113573108</v>
      </c>
    </row>
    <row r="50" spans="1:17" x14ac:dyDescent="0.25">
      <c r="A50" s="76" t="s">
        <v>81</v>
      </c>
      <c r="B50" s="159">
        <v>31.041413089443157</v>
      </c>
      <c r="C50" s="159">
        <v>27.425136512524965</v>
      </c>
      <c r="D50" s="159">
        <v>28.255297718824682</v>
      </c>
      <c r="E50" s="159">
        <v>32.570858743227966</v>
      </c>
      <c r="F50" s="159">
        <v>34.883670722640751</v>
      </c>
      <c r="G50" s="159">
        <v>37.790864128005573</v>
      </c>
      <c r="H50" s="159">
        <v>29.266231701756237</v>
      </c>
      <c r="I50" s="159">
        <v>29.566257156668325</v>
      </c>
      <c r="J50" s="159">
        <v>32.484394925518565</v>
      </c>
      <c r="K50" s="159">
        <v>21.879926843104233</v>
      </c>
      <c r="L50" s="159">
        <v>22.612227869717831</v>
      </c>
      <c r="M50" s="159">
        <v>22.239308522313824</v>
      </c>
      <c r="N50" s="159">
        <v>23.146400516734026</v>
      </c>
      <c r="O50" s="159">
        <v>22.463650226476361</v>
      </c>
      <c r="P50" s="159">
        <v>20.415937648913179</v>
      </c>
      <c r="Q50" s="159">
        <v>22.785675617769847</v>
      </c>
    </row>
    <row r="51" spans="1:17" x14ac:dyDescent="0.25">
      <c r="A51" s="76" t="s">
        <v>80</v>
      </c>
      <c r="B51" s="159">
        <v>15.952211984623242</v>
      </c>
      <c r="C51" s="159">
        <v>14.093803980328952</v>
      </c>
      <c r="D51" s="159">
        <v>14.520424621153046</v>
      </c>
      <c r="E51" s="159">
        <v>16.738195574282486</v>
      </c>
      <c r="F51" s="159">
        <v>17.926751870668237</v>
      </c>
      <c r="G51" s="159">
        <v>19.420761352422481</v>
      </c>
      <c r="H51" s="159">
        <v>15.039944565419635</v>
      </c>
      <c r="I51" s="159">
        <v>15.194127934706012</v>
      </c>
      <c r="J51" s="159">
        <v>16.69376173536137</v>
      </c>
      <c r="K51" s="159">
        <v>11.244115408133579</v>
      </c>
      <c r="L51" s="159">
        <v>11.620445608676871</v>
      </c>
      <c r="M51" s="159">
        <v>11.42880199806498</v>
      </c>
      <c r="N51" s="159">
        <v>11.894957444753292</v>
      </c>
      <c r="O51" s="159">
        <v>11.544091415189149</v>
      </c>
      <c r="P51" s="159">
        <v>10.491769955893975</v>
      </c>
      <c r="Q51" s="159">
        <v>11.709580572900592</v>
      </c>
    </row>
    <row r="52" spans="1:17" x14ac:dyDescent="0.25">
      <c r="A52" s="129" t="s">
        <v>79</v>
      </c>
      <c r="B52" s="158">
        <v>16.554930109085319</v>
      </c>
      <c r="C52" s="158">
        <v>14.626306376219143</v>
      </c>
      <c r="D52" s="158">
        <v>15.069045909692241</v>
      </c>
      <c r="E52" s="158">
        <v>17.370610304799833</v>
      </c>
      <c r="F52" s="158">
        <v>18.604073503279519</v>
      </c>
      <c r="G52" s="158">
        <v>20.154530742475771</v>
      </c>
      <c r="H52" s="158">
        <v>15.608194735942769</v>
      </c>
      <c r="I52" s="158">
        <v>15.768203573900774</v>
      </c>
      <c r="J52" s="158">
        <v>17.324497634122778</v>
      </c>
      <c r="K52" s="158">
        <v>11.668948789018813</v>
      </c>
      <c r="L52" s="158">
        <v>12.059497772065031</v>
      </c>
      <c r="M52" s="158">
        <v>11.860613342583349</v>
      </c>
      <c r="N52" s="158">
        <v>12.344381414831464</v>
      </c>
      <c r="O52" s="158">
        <v>11.980258708670984</v>
      </c>
      <c r="P52" s="158">
        <v>10.888177671400733</v>
      </c>
      <c r="Q52" s="158">
        <v>12.152000498609908</v>
      </c>
    </row>
    <row r="53" spans="1:17" x14ac:dyDescent="0.25">
      <c r="A53" s="92" t="s">
        <v>125</v>
      </c>
      <c r="B53" s="91">
        <v>2.2449662511474306</v>
      </c>
      <c r="C53" s="91">
        <v>2.925261275243829</v>
      </c>
      <c r="D53" s="91">
        <v>3.013809181938448</v>
      </c>
      <c r="E53" s="91">
        <v>3.4741220609599663</v>
      </c>
      <c r="F53" s="91">
        <v>3.7208147006559038</v>
      </c>
      <c r="G53" s="91">
        <v>4.0309061484951538</v>
      </c>
      <c r="H53" s="91">
        <v>3.1216389471885542</v>
      </c>
      <c r="I53" s="91">
        <v>3.1536407147801553</v>
      </c>
      <c r="J53" s="91">
        <v>3.4648995268245559</v>
      </c>
      <c r="K53" s="91">
        <v>2.3337897578037627</v>
      </c>
      <c r="L53" s="91">
        <v>2.4118995544130062</v>
      </c>
      <c r="M53" s="91">
        <v>2.3721226685166701</v>
      </c>
      <c r="N53" s="91">
        <v>2.4688762829662929</v>
      </c>
      <c r="O53" s="91">
        <v>2.3960517417341971</v>
      </c>
      <c r="P53" s="91">
        <v>2.1776355342801468</v>
      </c>
      <c r="Q53" s="91">
        <v>2.4304000997219819</v>
      </c>
    </row>
    <row r="54" spans="1:17" x14ac:dyDescent="0.25">
      <c r="A54" s="92" t="s">
        <v>26</v>
      </c>
      <c r="B54" s="91">
        <v>4.966479032725597</v>
      </c>
      <c r="C54" s="91">
        <v>4.3878919128657428</v>
      </c>
      <c r="D54" s="91">
        <v>4.5207137729076718</v>
      </c>
      <c r="E54" s="91">
        <v>5.2111830914399491</v>
      </c>
      <c r="F54" s="91">
        <v>5.5812220509838557</v>
      </c>
      <c r="G54" s="91">
        <v>6.0463592227427307</v>
      </c>
      <c r="H54" s="91">
        <v>4.6824584207828313</v>
      </c>
      <c r="I54" s="91">
        <v>4.7304610721702325</v>
      </c>
      <c r="J54" s="91">
        <v>5.1973492902368337</v>
      </c>
      <c r="K54" s="91">
        <v>3.5006846367056443</v>
      </c>
      <c r="L54" s="91">
        <v>3.6178493316195088</v>
      </c>
      <c r="M54" s="91">
        <v>3.5581840027750045</v>
      </c>
      <c r="N54" s="91">
        <v>3.7033144244494389</v>
      </c>
      <c r="O54" s="91">
        <v>3.5940776126012954</v>
      </c>
      <c r="P54" s="91">
        <v>3.2664533014202202</v>
      </c>
      <c r="Q54" s="91">
        <v>3.6456001495829717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9.3434848252122933</v>
      </c>
      <c r="C56" s="157">
        <v>7.3131531881095704</v>
      </c>
      <c r="D56" s="157">
        <v>7.5345229548461212</v>
      </c>
      <c r="E56" s="157">
        <v>8.6853051523999145</v>
      </c>
      <c r="F56" s="157">
        <v>9.3020367516397595</v>
      </c>
      <c r="G56" s="157">
        <v>10.077265371237887</v>
      </c>
      <c r="H56" s="157">
        <v>7.8040973679713836</v>
      </c>
      <c r="I56" s="157">
        <v>7.884101786950386</v>
      </c>
      <c r="J56" s="157">
        <v>8.6622488170613892</v>
      </c>
      <c r="K56" s="157">
        <v>5.8344743945094066</v>
      </c>
      <c r="L56" s="157">
        <v>6.0297488860325164</v>
      </c>
      <c r="M56" s="157">
        <v>5.9303066712916754</v>
      </c>
      <c r="N56" s="157">
        <v>6.1721907074157318</v>
      </c>
      <c r="O56" s="157">
        <v>5.9901293543354921</v>
      </c>
      <c r="P56" s="157">
        <v>5.4440888357003665</v>
      </c>
      <c r="Q56" s="157">
        <v>6.0760002493049541</v>
      </c>
    </row>
    <row r="57" spans="1:17" x14ac:dyDescent="0.25">
      <c r="A57" s="156" t="s">
        <v>210</v>
      </c>
      <c r="B57" s="204">
        <v>162.34907657913902</v>
      </c>
      <c r="C57" s="204">
        <v>156.67015260293488</v>
      </c>
      <c r="D57" s="204">
        <v>168.03544192400781</v>
      </c>
      <c r="E57" s="204">
        <v>174.73173092911409</v>
      </c>
      <c r="F57" s="204">
        <v>179.66572635623774</v>
      </c>
      <c r="G57" s="204">
        <v>188.72703088998483</v>
      </c>
      <c r="H57" s="204">
        <v>171.6866042223902</v>
      </c>
      <c r="I57" s="204">
        <v>170.95502929648455</v>
      </c>
      <c r="J57" s="204">
        <v>170.91750634740617</v>
      </c>
      <c r="K57" s="204">
        <v>135.17983216423519</v>
      </c>
      <c r="L57" s="204">
        <v>138.33039242638537</v>
      </c>
      <c r="M57" s="204">
        <v>132.09420515353099</v>
      </c>
      <c r="N57" s="204">
        <v>123.74605055913571</v>
      </c>
      <c r="O57" s="204">
        <v>118.7570381749746</v>
      </c>
      <c r="P57" s="204">
        <v>111.74118800943751</v>
      </c>
      <c r="Q57" s="204">
        <v>108.2962885840566</v>
      </c>
    </row>
    <row r="58" spans="1:17" x14ac:dyDescent="0.25">
      <c r="A58" s="156" t="s">
        <v>209</v>
      </c>
      <c r="B58" s="204">
        <v>570.76891569951999</v>
      </c>
      <c r="C58" s="204">
        <v>478.21536508509695</v>
      </c>
      <c r="D58" s="204">
        <v>479.64998197937433</v>
      </c>
      <c r="E58" s="204">
        <v>590.25979755593551</v>
      </c>
      <c r="F58" s="204">
        <v>646.88923223087568</v>
      </c>
      <c r="G58" s="204">
        <v>712.44195532711797</v>
      </c>
      <c r="H58" s="204">
        <v>501.45999412501294</v>
      </c>
      <c r="I58" s="204">
        <v>511.50700291764753</v>
      </c>
      <c r="J58" s="204">
        <v>595.29004932652128</v>
      </c>
      <c r="K58" s="204">
        <v>361.46279847162191</v>
      </c>
      <c r="L58" s="204">
        <v>376.26572569441652</v>
      </c>
      <c r="M58" s="204">
        <v>377.84782033453678</v>
      </c>
      <c r="N58" s="204">
        <v>423.35332033954353</v>
      </c>
      <c r="O58" s="204">
        <v>419.3465389915018</v>
      </c>
      <c r="P58" s="204">
        <v>379.16018973252494</v>
      </c>
      <c r="Q58" s="204">
        <v>454.93688910571319</v>
      </c>
    </row>
    <row r="59" spans="1:17" x14ac:dyDescent="0.25">
      <c r="A59" s="152" t="s">
        <v>225</v>
      </c>
      <c r="B59" s="151">
        <v>497.01333231084283</v>
      </c>
      <c r="C59" s="151">
        <v>413.05219299731255</v>
      </c>
      <c r="D59" s="151">
        <v>412.51431515042407</v>
      </c>
      <c r="E59" s="151">
        <v>512.87019286381008</v>
      </c>
      <c r="F59" s="151">
        <v>564.00429791833676</v>
      </c>
      <c r="G59" s="151">
        <v>622.64941841869972</v>
      </c>
      <c r="H59" s="151">
        <v>431.92230953148112</v>
      </c>
      <c r="I59" s="151">
        <v>441.25644638124595</v>
      </c>
      <c r="J59" s="151">
        <v>518.10588596848697</v>
      </c>
      <c r="K59" s="151">
        <v>309.47525640435845</v>
      </c>
      <c r="L59" s="151">
        <v>322.53820841151503</v>
      </c>
      <c r="M59" s="151">
        <v>325.00637366786191</v>
      </c>
      <c r="N59" s="151">
        <v>359.35658844010925</v>
      </c>
      <c r="O59" s="151">
        <v>339.97204786511622</v>
      </c>
      <c r="P59" s="151">
        <v>290.65114192005433</v>
      </c>
      <c r="Q59" s="151">
        <v>357.79725334714283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161.50766001573675</v>
      </c>
      <c r="C61" s="208">
        <v>159.30384000000001</v>
      </c>
      <c r="D61" s="208">
        <v>149.40200999999999</v>
      </c>
      <c r="E61" s="208">
        <v>170.26820000000001</v>
      </c>
      <c r="F61" s="208">
        <v>171.36954999999995</v>
      </c>
      <c r="G61" s="208">
        <v>167.00107697286762</v>
      </c>
      <c r="H61" s="208">
        <v>158.18103999999997</v>
      </c>
      <c r="I61" s="208">
        <v>158.09795999999989</v>
      </c>
      <c r="J61" s="208">
        <v>126.27100999999989</v>
      </c>
      <c r="K61" s="208">
        <v>109.85089000000001</v>
      </c>
      <c r="L61" s="208">
        <v>137.33643576867686</v>
      </c>
      <c r="M61" s="208">
        <v>115.36273251058725</v>
      </c>
      <c r="N61" s="208">
        <v>103.2768012301611</v>
      </c>
      <c r="O61" s="208">
        <v>86.796123822583681</v>
      </c>
      <c r="P61" s="208">
        <v>48.342505840615623</v>
      </c>
      <c r="Q61" s="208">
        <v>94.487399662958097</v>
      </c>
    </row>
    <row r="62" spans="1:17" x14ac:dyDescent="0.25">
      <c r="A62" s="154" t="s">
        <v>125</v>
      </c>
      <c r="B62" s="208">
        <v>0</v>
      </c>
      <c r="C62" s="208">
        <v>38.706599432744987</v>
      </c>
      <c r="D62" s="208">
        <v>37.753262626280247</v>
      </c>
      <c r="E62" s="208">
        <v>47.107114666535217</v>
      </c>
      <c r="F62" s="208">
        <v>55.993412642837519</v>
      </c>
      <c r="G62" s="208">
        <v>51.723727454783926</v>
      </c>
      <c r="H62" s="208">
        <v>44.43812622883835</v>
      </c>
      <c r="I62" s="208">
        <v>56.631222996427113</v>
      </c>
      <c r="J62" s="208">
        <v>45.307635430790874</v>
      </c>
      <c r="K62" s="208">
        <v>40.257634325082648</v>
      </c>
      <c r="L62" s="208">
        <v>64.587681232846421</v>
      </c>
      <c r="M62" s="208">
        <v>50.399530752556693</v>
      </c>
      <c r="N62" s="208">
        <v>35.492354480718724</v>
      </c>
      <c r="O62" s="208">
        <v>21.632065376753236</v>
      </c>
      <c r="P62" s="208">
        <v>31.212979144024889</v>
      </c>
      <c r="Q62" s="208">
        <v>41.897996452212809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335.50567229510608</v>
      </c>
      <c r="C64" s="208">
        <v>215.04175356456759</v>
      </c>
      <c r="D64" s="208">
        <v>225.3590425241438</v>
      </c>
      <c r="E64" s="208">
        <v>295.49487819727483</v>
      </c>
      <c r="F64" s="208">
        <v>336.64133527549927</v>
      </c>
      <c r="G64" s="208">
        <v>403.9246139910482</v>
      </c>
      <c r="H64" s="208">
        <v>229.30314330264278</v>
      </c>
      <c r="I64" s="208">
        <v>226.52726338481892</v>
      </c>
      <c r="J64" s="208">
        <v>346.52724053769623</v>
      </c>
      <c r="K64" s="208">
        <v>159.36673207927578</v>
      </c>
      <c r="L64" s="208">
        <v>120.61409140999174</v>
      </c>
      <c r="M64" s="208">
        <v>159.24411040471796</v>
      </c>
      <c r="N64" s="208">
        <v>220.58743272922942</v>
      </c>
      <c r="O64" s="208">
        <v>231.54385866577928</v>
      </c>
      <c r="P64" s="208">
        <v>211.09565693541379</v>
      </c>
      <c r="Q64" s="208">
        <v>221.41185723197194</v>
      </c>
    </row>
    <row r="65" spans="1:17" x14ac:dyDescent="0.25">
      <c r="A65" s="152" t="s">
        <v>224</v>
      </c>
      <c r="B65" s="151">
        <v>73.75558338867711</v>
      </c>
      <c r="C65" s="151">
        <v>65.163172087784417</v>
      </c>
      <c r="D65" s="151">
        <v>67.135666828950278</v>
      </c>
      <c r="E65" s="151">
        <v>77.389604692125403</v>
      </c>
      <c r="F65" s="151">
        <v>82.884934312538974</v>
      </c>
      <c r="G65" s="151">
        <v>89.792536908418214</v>
      </c>
      <c r="H65" s="151">
        <v>69.537684593531793</v>
      </c>
      <c r="I65" s="151">
        <v>70.250556536401561</v>
      </c>
      <c r="J65" s="151">
        <v>77.184163358034255</v>
      </c>
      <c r="K65" s="151">
        <v>51.987542067263462</v>
      </c>
      <c r="L65" s="151">
        <v>53.727517282901502</v>
      </c>
      <c r="M65" s="151">
        <v>52.841446666674891</v>
      </c>
      <c r="N65" s="151">
        <v>63.996731899434273</v>
      </c>
      <c r="O65" s="151">
        <v>79.374491126385564</v>
      </c>
      <c r="P65" s="151">
        <v>88.509047812470584</v>
      </c>
      <c r="Q65" s="151">
        <v>96.139635758570364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10.771475379582427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1.743376443544866E-16</v>
      </c>
      <c r="D69" s="87">
        <v>1.7157859353308349E-16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73.75558338867711</v>
      </c>
      <c r="C70" s="87">
        <v>65.163172087784403</v>
      </c>
      <c r="D70" s="87">
        <v>67.135666828950264</v>
      </c>
      <c r="E70" s="87">
        <v>66.618129312542976</v>
      </c>
      <c r="F70" s="87">
        <v>36.306877310294944</v>
      </c>
      <c r="G70" s="87">
        <v>31.020288053369924</v>
      </c>
      <c r="H70" s="87">
        <v>25.01982923858986</v>
      </c>
      <c r="I70" s="87">
        <v>17.336367326045981</v>
      </c>
      <c r="J70" s="87">
        <v>17.602559874509915</v>
      </c>
      <c r="K70" s="87">
        <v>21.844668177176338</v>
      </c>
      <c r="L70" s="87">
        <v>19.290281660392605</v>
      </c>
      <c r="M70" s="87">
        <v>2.6807301911128647</v>
      </c>
      <c r="N70" s="87">
        <v>0.33820689322076225</v>
      </c>
      <c r="O70" s="87">
        <v>0.78365494664886592</v>
      </c>
      <c r="P70" s="87">
        <v>0.35201636450787532</v>
      </c>
      <c r="Q70" s="87">
        <v>0.87551998347501581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1.4036517070847518E-14</v>
      </c>
      <c r="D72" s="87">
        <v>1.4039276121668921E-14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46.57805700224403</v>
      </c>
      <c r="G75" s="87">
        <v>58.772248855048289</v>
      </c>
      <c r="H75" s="87">
        <v>44.517855354941929</v>
      </c>
      <c r="I75" s="87">
        <v>52.91418921035558</v>
      </c>
      <c r="J75" s="87">
        <v>59.581603483524333</v>
      </c>
      <c r="K75" s="87">
        <v>30.142873890087124</v>
      </c>
      <c r="L75" s="87">
        <v>34.437235622508894</v>
      </c>
      <c r="M75" s="87">
        <v>50.160716475562026</v>
      </c>
      <c r="N75" s="87">
        <v>63.658525006213509</v>
      </c>
      <c r="O75" s="87">
        <v>78.590836179736698</v>
      </c>
      <c r="P75" s="87">
        <v>88.157031447962709</v>
      </c>
      <c r="Q75" s="87">
        <v>95.264115775095348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1</v>
      </c>
    </row>
    <row r="77" spans="1:17" x14ac:dyDescent="0.25">
      <c r="A77" s="156" t="s">
        <v>208</v>
      </c>
      <c r="B77" s="204">
        <v>2400.5676901724541</v>
      </c>
      <c r="C77" s="204">
        <v>2133.2164255173639</v>
      </c>
      <c r="D77" s="204">
        <v>2203.9498772820602</v>
      </c>
      <c r="E77" s="204">
        <v>2522.9240881601636</v>
      </c>
      <c r="F77" s="204">
        <v>2695.121404770799</v>
      </c>
      <c r="G77" s="204">
        <v>2914.2324044416246</v>
      </c>
      <c r="H77" s="204">
        <v>2280.6078491468024</v>
      </c>
      <c r="I77" s="204">
        <v>2301.6699085895352</v>
      </c>
      <c r="J77" s="204">
        <v>2513.1100115804225</v>
      </c>
      <c r="K77" s="204">
        <v>1711.3687141345449</v>
      </c>
      <c r="L77" s="204">
        <v>1767.3687119437377</v>
      </c>
      <c r="M77" s="204">
        <v>1734.5424537089616</v>
      </c>
      <c r="N77" s="204">
        <v>1792.5129281040342</v>
      </c>
      <c r="O77" s="204">
        <v>1738.3936427733406</v>
      </c>
      <c r="P77" s="204">
        <v>1583.4712494519224</v>
      </c>
      <c r="Q77" s="204">
        <v>1751.9996242029599</v>
      </c>
    </row>
    <row r="78" spans="1:17" x14ac:dyDescent="0.25">
      <c r="A78" s="152" t="s">
        <v>222</v>
      </c>
      <c r="B78" s="261">
        <v>2249.5452933546503</v>
      </c>
      <c r="C78" s="261">
        <v>1987.4767486774244</v>
      </c>
      <c r="D78" s="261">
        <v>2047.637838282983</v>
      </c>
      <c r="E78" s="261">
        <v>2360.3829431098247</v>
      </c>
      <c r="F78" s="261">
        <v>2527.9904965324386</v>
      </c>
      <c r="G78" s="261">
        <v>2738.6723757067548</v>
      </c>
      <c r="H78" s="261">
        <v>2120.8993801027186</v>
      </c>
      <c r="I78" s="261">
        <v>2142.6419743602473</v>
      </c>
      <c r="J78" s="261">
        <v>2354.1169824200447</v>
      </c>
      <c r="K78" s="261">
        <v>1585.6200330515355</v>
      </c>
      <c r="L78" s="261">
        <v>1638.6892771284954</v>
      </c>
      <c r="M78" s="261">
        <v>1611.664123333584</v>
      </c>
      <c r="N78" s="261">
        <v>1677.4003229327452</v>
      </c>
      <c r="O78" s="261">
        <v>1627.9219793547595</v>
      </c>
      <c r="P78" s="261">
        <v>1479.5259582803526</v>
      </c>
      <c r="Q78" s="261">
        <v>1651.2588906363956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132.87367104156741</v>
      </c>
      <c r="G79" s="83">
        <v>327.52146168576871</v>
      </c>
      <c r="H79" s="83">
        <v>0</v>
      </c>
      <c r="I79" s="83">
        <v>86.336300167939953</v>
      </c>
      <c r="J79" s="83">
        <v>553.86352814813472</v>
      </c>
      <c r="K79" s="83">
        <v>22.207022516058004</v>
      </c>
      <c r="L79" s="83">
        <v>56.602641150873559</v>
      </c>
      <c r="M79" s="83">
        <v>320.02390553367752</v>
      </c>
      <c r="N79" s="83">
        <v>300.41605077368644</v>
      </c>
      <c r="O79" s="83">
        <v>238.49707966786167</v>
      </c>
      <c r="P79" s="83">
        <v>309.6805795818309</v>
      </c>
      <c r="Q79" s="83">
        <v>136.93204957093383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2.8421709430404007E-14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5.6843418860808015E-14</v>
      </c>
      <c r="G81" s="208">
        <v>0</v>
      </c>
      <c r="H81" s="208">
        <v>2.8421709430404007E-14</v>
      </c>
      <c r="I81" s="208">
        <v>1.1368683772161603E-13</v>
      </c>
      <c r="J81" s="208">
        <v>1.1368683772161603E-13</v>
      </c>
      <c r="K81" s="208">
        <v>0</v>
      </c>
      <c r="L81" s="208">
        <v>0</v>
      </c>
      <c r="M81" s="208">
        <v>8.5265128291212022E-14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170.28246443444982</v>
      </c>
      <c r="C82" s="208">
        <v>0</v>
      </c>
      <c r="D82" s="208">
        <v>0</v>
      </c>
      <c r="E82" s="208">
        <v>187.12648961029095</v>
      </c>
      <c r="F82" s="208">
        <v>363.97938268970506</v>
      </c>
      <c r="G82" s="208">
        <v>366.41938906567179</v>
      </c>
      <c r="H82" s="208">
        <v>157.80973349645831</v>
      </c>
      <c r="I82" s="208">
        <v>297.95699267395401</v>
      </c>
      <c r="J82" s="208">
        <v>341.62854012549013</v>
      </c>
      <c r="K82" s="208">
        <v>238.05745182282368</v>
      </c>
      <c r="L82" s="208">
        <v>171.78688919565889</v>
      </c>
      <c r="M82" s="208">
        <v>60.374804263016344</v>
      </c>
      <c r="N82" s="208">
        <v>89.467491940067987</v>
      </c>
      <c r="O82" s="208">
        <v>75.64736707179965</v>
      </c>
      <c r="P82" s="208">
        <v>81.811028551106403</v>
      </c>
      <c r="Q82" s="208">
        <v>163.45025340326356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214.19115108505252</v>
      </c>
      <c r="H83" s="208">
        <v>0</v>
      </c>
      <c r="I83" s="208">
        <v>0</v>
      </c>
      <c r="J83" s="208">
        <v>29.01099118389493</v>
      </c>
      <c r="K83" s="208">
        <v>0</v>
      </c>
      <c r="L83" s="208">
        <v>0</v>
      </c>
      <c r="M83" s="208">
        <v>0</v>
      </c>
      <c r="N83" s="208">
        <v>40.480237840832274</v>
      </c>
      <c r="O83" s="208">
        <v>20.605938874541607</v>
      </c>
      <c r="P83" s="208">
        <v>0</v>
      </c>
      <c r="Q83" s="208">
        <v>225.11145769647385</v>
      </c>
    </row>
    <row r="84" spans="1:17" x14ac:dyDescent="0.25">
      <c r="A84" s="154" t="s">
        <v>26</v>
      </c>
      <c r="B84" s="208">
        <v>2079.2628289202003</v>
      </c>
      <c r="C84" s="208">
        <v>1987.4767486774244</v>
      </c>
      <c r="D84" s="208">
        <v>2047.637838282983</v>
      </c>
      <c r="E84" s="208">
        <v>2173.2564534995336</v>
      </c>
      <c r="F84" s="208">
        <v>2031.1374428011661</v>
      </c>
      <c r="G84" s="208">
        <v>1769.1091938132038</v>
      </c>
      <c r="H84" s="208">
        <v>1963.0896466062604</v>
      </c>
      <c r="I84" s="208">
        <v>1758.3486815183533</v>
      </c>
      <c r="J84" s="208">
        <v>1354.2830729625252</v>
      </c>
      <c r="K84" s="208">
        <v>1325.3555587126539</v>
      </c>
      <c r="L84" s="208">
        <v>1400.4087838060118</v>
      </c>
      <c r="M84" s="208">
        <v>1104.8847731576957</v>
      </c>
      <c r="N84" s="208">
        <v>942.14944064382098</v>
      </c>
      <c r="O84" s="208">
        <v>995.64154035953425</v>
      </c>
      <c r="P84" s="208">
        <v>1066.9632178150525</v>
      </c>
      <c r="Q84" s="208">
        <v>811.71114504264085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61.4311800570581</v>
      </c>
      <c r="H85" s="208">
        <v>0</v>
      </c>
      <c r="I85" s="208">
        <v>0</v>
      </c>
      <c r="J85" s="208">
        <v>75.330849999999714</v>
      </c>
      <c r="K85" s="208">
        <v>0</v>
      </c>
      <c r="L85" s="208">
        <v>9.8909629759512541</v>
      </c>
      <c r="M85" s="208">
        <v>126.38064037919426</v>
      </c>
      <c r="N85" s="208">
        <v>304.88710173433742</v>
      </c>
      <c r="O85" s="208">
        <v>297.53005338102219</v>
      </c>
      <c r="P85" s="208">
        <v>21.071132332362765</v>
      </c>
      <c r="Q85" s="208">
        <v>314.05398492308336</v>
      </c>
    </row>
    <row r="86" spans="1:17" x14ac:dyDescent="0.25">
      <c r="A86" s="152" t="s">
        <v>221</v>
      </c>
      <c r="B86" s="261">
        <v>151.02239681780375</v>
      </c>
      <c r="C86" s="261">
        <v>145.73967683993942</v>
      </c>
      <c r="D86" s="261">
        <v>156.31203899907703</v>
      </c>
      <c r="E86" s="261">
        <v>162.54114505033868</v>
      </c>
      <c r="F86" s="261">
        <v>167.13090823836069</v>
      </c>
      <c r="G86" s="261">
        <v>175.5600287348696</v>
      </c>
      <c r="H86" s="261">
        <v>159.7084690440839</v>
      </c>
      <c r="I86" s="261">
        <v>159.02793422928795</v>
      </c>
      <c r="J86" s="261">
        <v>158.99302916037783</v>
      </c>
      <c r="K86" s="261">
        <v>125.74868108300947</v>
      </c>
      <c r="L86" s="261">
        <v>128.67943481524222</v>
      </c>
      <c r="M86" s="261">
        <v>122.87833037537766</v>
      </c>
      <c r="N86" s="261">
        <v>115.11260517128903</v>
      </c>
      <c r="O86" s="261">
        <v>110.47166341858102</v>
      </c>
      <c r="P86" s="261">
        <v>103.94529117156978</v>
      </c>
      <c r="Q86" s="261">
        <v>100.74073356656427</v>
      </c>
    </row>
    <row r="87" spans="1:17" x14ac:dyDescent="0.25">
      <c r="A87" s="156" t="s">
        <v>207</v>
      </c>
      <c r="B87" s="204">
        <v>424.2412602374518</v>
      </c>
      <c r="C87" s="204">
        <v>375.33201786028883</v>
      </c>
      <c r="D87" s="204">
        <v>386.9506722631163</v>
      </c>
      <c r="E87" s="204">
        <v>445.31442462650142</v>
      </c>
      <c r="F87" s="204">
        <v>476.6452196942929</v>
      </c>
      <c r="G87" s="204">
        <v>516.13897063497961</v>
      </c>
      <c r="H87" s="204">
        <v>400.70348206626227</v>
      </c>
      <c r="I87" s="204">
        <v>404.71452147109181</v>
      </c>
      <c r="J87" s="204">
        <v>444.002102163171</v>
      </c>
      <c r="K87" s="204">
        <v>299.83779839925239</v>
      </c>
      <c r="L87" s="204">
        <v>309.81971724537038</v>
      </c>
      <c r="M87" s="204">
        <v>304.55653096283345</v>
      </c>
      <c r="N87" s="204">
        <v>313.3984317734554</v>
      </c>
      <c r="O87" s="204">
        <v>298.25754852443225</v>
      </c>
      <c r="P87" s="204">
        <v>265.67595281169412</v>
      </c>
      <c r="Q87" s="204">
        <v>296.43210376828858</v>
      </c>
    </row>
    <row r="88" spans="1:17" x14ac:dyDescent="0.25">
      <c r="A88" s="152" t="s">
        <v>220</v>
      </c>
      <c r="B88" s="261">
        <v>254.34106381742251</v>
      </c>
      <c r="C88" s="261">
        <v>211.37488141535692</v>
      </c>
      <c r="D88" s="261">
        <v>211.09962838915465</v>
      </c>
      <c r="E88" s="261">
        <v>262.45563644487038</v>
      </c>
      <c r="F88" s="261">
        <v>288.6229479261371</v>
      </c>
      <c r="G88" s="261">
        <v>318.63393830825135</v>
      </c>
      <c r="H88" s="261">
        <v>221.03145439166789</v>
      </c>
      <c r="I88" s="261">
        <v>225.80809546314285</v>
      </c>
      <c r="J88" s="261">
        <v>265.13494435774595</v>
      </c>
      <c r="K88" s="261">
        <v>158.37053218086669</v>
      </c>
      <c r="L88" s="261">
        <v>165.05535307822285</v>
      </c>
      <c r="M88" s="261">
        <v>166.31840929053357</v>
      </c>
      <c r="N88" s="261">
        <v>183.89675095575518</v>
      </c>
      <c r="O88" s="261">
        <v>173.9769271785286</v>
      </c>
      <c r="P88" s="261">
        <v>148.73750024367811</v>
      </c>
      <c r="Q88" s="261">
        <v>183.09877850590377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254.34106381742251</v>
      </c>
      <c r="C93" s="208">
        <v>211.37488141535692</v>
      </c>
      <c r="D93" s="208">
        <v>211.09962838915465</v>
      </c>
      <c r="E93" s="208">
        <v>262.45563644487038</v>
      </c>
      <c r="F93" s="208">
        <v>288.6229479261371</v>
      </c>
      <c r="G93" s="208">
        <v>318.63393830825135</v>
      </c>
      <c r="H93" s="208">
        <v>221.03145439166789</v>
      </c>
      <c r="I93" s="208">
        <v>225.80809546314285</v>
      </c>
      <c r="J93" s="208">
        <v>265.13494435774595</v>
      </c>
      <c r="K93" s="208">
        <v>158.37053218086669</v>
      </c>
      <c r="L93" s="208">
        <v>165.05535307822285</v>
      </c>
      <c r="M93" s="208">
        <v>166.31840929053357</v>
      </c>
      <c r="N93" s="208">
        <v>183.89675095575518</v>
      </c>
      <c r="O93" s="208">
        <v>173.9769271785286</v>
      </c>
      <c r="P93" s="208">
        <v>148.73750024367811</v>
      </c>
      <c r="Q93" s="208">
        <v>183.09877850590377</v>
      </c>
    </row>
    <row r="94" spans="1:17" x14ac:dyDescent="0.25">
      <c r="A94" s="149" t="s">
        <v>219</v>
      </c>
      <c r="B94" s="262">
        <v>169.90019642002926</v>
      </c>
      <c r="C94" s="262">
        <v>163.95713644493188</v>
      </c>
      <c r="D94" s="262">
        <v>175.85104387396169</v>
      </c>
      <c r="E94" s="262">
        <v>182.85878818163104</v>
      </c>
      <c r="F94" s="262">
        <v>188.0222717681558</v>
      </c>
      <c r="G94" s="262">
        <v>197.50503232672833</v>
      </c>
      <c r="H94" s="262">
        <v>179.6720276745944</v>
      </c>
      <c r="I94" s="262">
        <v>178.90642600794897</v>
      </c>
      <c r="J94" s="262">
        <v>178.86715780542508</v>
      </c>
      <c r="K94" s="262">
        <v>141.46726621838567</v>
      </c>
      <c r="L94" s="262">
        <v>144.76436416714751</v>
      </c>
      <c r="M94" s="262">
        <v>138.23812167229988</v>
      </c>
      <c r="N94" s="262">
        <v>129.50168081770019</v>
      </c>
      <c r="O94" s="262">
        <v>124.28062134590367</v>
      </c>
      <c r="P94" s="262">
        <v>116.93845256801602</v>
      </c>
      <c r="Q94" s="262">
        <v>113.33332526238483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1250.8889502012059</v>
      </c>
      <c r="C97" s="96">
        <v>1252.4771794183825</v>
      </c>
      <c r="D97" s="96">
        <v>1147.470789636925</v>
      </c>
      <c r="E97" s="96">
        <v>1265.6915199507409</v>
      </c>
      <c r="F97" s="96">
        <v>1272.1003803490507</v>
      </c>
      <c r="G97" s="96">
        <v>1321.9091378742589</v>
      </c>
      <c r="H97" s="96">
        <v>1230.4982392026648</v>
      </c>
      <c r="I97" s="96">
        <v>1240.707499055849</v>
      </c>
      <c r="J97" s="96">
        <v>1229.2576816210139</v>
      </c>
      <c r="K97" s="96">
        <v>966.30965386639423</v>
      </c>
      <c r="L97" s="96">
        <v>1015.4420248357137</v>
      </c>
      <c r="M97" s="96">
        <v>1041.5351406223492</v>
      </c>
      <c r="N97" s="96">
        <v>954.30578781391523</v>
      </c>
      <c r="O97" s="96">
        <v>871.89798198673304</v>
      </c>
      <c r="P97" s="96">
        <v>827.13089007311839</v>
      </c>
      <c r="Q97" s="96">
        <v>943.68271773609058</v>
      </c>
    </row>
    <row r="98" spans="1:17" x14ac:dyDescent="0.25">
      <c r="A98" s="132" t="s">
        <v>83</v>
      </c>
      <c r="B98" s="160">
        <v>11.868258314123242</v>
      </c>
      <c r="C98" s="160">
        <v>11.883327209414432</v>
      </c>
      <c r="D98" s="160">
        <v>10.887041361370613</v>
      </c>
      <c r="E98" s="160">
        <v>12.008703012649075</v>
      </c>
      <c r="F98" s="160">
        <v>12.069509378149435</v>
      </c>
      <c r="G98" s="160">
        <v>12.542087859652225</v>
      </c>
      <c r="H98" s="160">
        <v>11.674794117880728</v>
      </c>
      <c r="I98" s="160">
        <v>11.771658138555068</v>
      </c>
      <c r="J98" s="160">
        <v>11.663023882137413</v>
      </c>
      <c r="K98" s="160">
        <v>9.1682100011137564</v>
      </c>
      <c r="L98" s="160">
        <v>9.6343710221663592</v>
      </c>
      <c r="M98" s="160">
        <v>9.8819388325034048</v>
      </c>
      <c r="N98" s="160">
        <v>9.0543190093865995</v>
      </c>
      <c r="O98" s="160">
        <v>8.2724453454616089</v>
      </c>
      <c r="P98" s="160">
        <v>7.8477014777366456</v>
      </c>
      <c r="Q98" s="160">
        <v>8.9535288155389576</v>
      </c>
    </row>
    <row r="99" spans="1:17" x14ac:dyDescent="0.25">
      <c r="A99" s="76" t="s">
        <v>82</v>
      </c>
      <c r="B99" s="159">
        <v>12.196576061516161</v>
      </c>
      <c r="C99" s="159">
        <v>12.212061815425249</v>
      </c>
      <c r="D99" s="159">
        <v>11.188215198418394</v>
      </c>
      <c r="E99" s="159">
        <v>12.340905954131374</v>
      </c>
      <c r="F99" s="159">
        <v>12.40339443746401</v>
      </c>
      <c r="G99" s="159">
        <v>12.889046101097383</v>
      </c>
      <c r="H99" s="159">
        <v>11.997759965489331</v>
      </c>
      <c r="I99" s="159">
        <v>12.097303585497418</v>
      </c>
      <c r="J99" s="159">
        <v>11.985664123647528</v>
      </c>
      <c r="K99" s="159">
        <v>9.421834920248596</v>
      </c>
      <c r="L99" s="159">
        <v>9.9008915939153859</v>
      </c>
      <c r="M99" s="159">
        <v>10.155308000201858</v>
      </c>
      <c r="N99" s="159">
        <v>9.3047933033106869</v>
      </c>
      <c r="O99" s="159">
        <v>8.5012902651935089</v>
      </c>
      <c r="P99" s="159">
        <v>8.0647964889158743</v>
      </c>
      <c r="Q99" s="159">
        <v>9.2012148983770103</v>
      </c>
    </row>
    <row r="100" spans="1:17" x14ac:dyDescent="0.25">
      <c r="A100" s="76" t="s">
        <v>81</v>
      </c>
      <c r="B100" s="159">
        <v>23.871264909476896</v>
      </c>
      <c r="C100" s="159">
        <v>23.901573787314604</v>
      </c>
      <c r="D100" s="159">
        <v>21.897690591082224</v>
      </c>
      <c r="E100" s="159">
        <v>24.153748869204346</v>
      </c>
      <c r="F100" s="159">
        <v>24.276051975576262</v>
      </c>
      <c r="G100" s="159">
        <v>25.226574438425502</v>
      </c>
      <c r="H100" s="159">
        <v>23.482139988467349</v>
      </c>
      <c r="I100" s="159">
        <v>23.676967791883346</v>
      </c>
      <c r="J100" s="159">
        <v>23.45846588161535</v>
      </c>
      <c r="K100" s="159">
        <v>18.440512827552979</v>
      </c>
      <c r="L100" s="159">
        <v>19.378127507777521</v>
      </c>
      <c r="M100" s="159">
        <v>19.876073931523802</v>
      </c>
      <c r="N100" s="159">
        <v>18.211437763431167</v>
      </c>
      <c r="O100" s="159">
        <v>16.638813300489861</v>
      </c>
      <c r="P100" s="159">
        <v>15.784503163586892</v>
      </c>
      <c r="Q100" s="159">
        <v>18.008713037196362</v>
      </c>
    </row>
    <row r="101" spans="1:17" x14ac:dyDescent="0.25">
      <c r="A101" s="76" t="s">
        <v>80</v>
      </c>
      <c r="B101" s="159">
        <v>9.4699648887638617</v>
      </c>
      <c r="C101" s="159">
        <v>9.4819887178332198</v>
      </c>
      <c r="D101" s="159">
        <v>8.6870286023359142</v>
      </c>
      <c r="E101" s="159">
        <v>9.5820290458331367</v>
      </c>
      <c r="F101" s="159">
        <v>9.6305478875250579</v>
      </c>
      <c r="G101" s="159">
        <v>10.007629470059467</v>
      </c>
      <c r="H101" s="159">
        <v>9.3155952165543052</v>
      </c>
      <c r="I101" s="159">
        <v>9.3928853167941124</v>
      </c>
      <c r="J101" s="159">
        <v>9.3062034662004205</v>
      </c>
      <c r="K101" s="159">
        <v>7.3155322799169209</v>
      </c>
      <c r="L101" s="159">
        <v>7.6874932185009053</v>
      </c>
      <c r="M101" s="159">
        <v>7.8850334480297875</v>
      </c>
      <c r="N101" s="159">
        <v>7.2246559555012988</v>
      </c>
      <c r="O101" s="159">
        <v>6.6007804087407704</v>
      </c>
      <c r="P101" s="159">
        <v>6.2618671994380533</v>
      </c>
      <c r="Q101" s="159">
        <v>7.1442330685362379</v>
      </c>
    </row>
    <row r="102" spans="1:17" x14ac:dyDescent="0.25">
      <c r="A102" s="129" t="s">
        <v>79</v>
      </c>
      <c r="B102" s="158">
        <v>10.713309190352383</v>
      </c>
      <c r="C102" s="158">
        <v>10.726911669346244</v>
      </c>
      <c r="D102" s="158">
        <v>9.8275785027126563</v>
      </c>
      <c r="E102" s="158">
        <v>10.840086636514183</v>
      </c>
      <c r="F102" s="158">
        <v>10.894975684014245</v>
      </c>
      <c r="G102" s="158">
        <v>11.321565606060499</v>
      </c>
      <c r="H102" s="158">
        <v>10.538671792281713</v>
      </c>
      <c r="I102" s="158">
        <v>10.626109575942859</v>
      </c>
      <c r="J102" s="158">
        <v>10.52804696668187</v>
      </c>
      <c r="K102" s="158">
        <v>8.2760137051557514</v>
      </c>
      <c r="L102" s="158">
        <v>8.696810676273568</v>
      </c>
      <c r="M102" s="158">
        <v>8.9202866427987573</v>
      </c>
      <c r="N102" s="158">
        <v>8.1732059151604073</v>
      </c>
      <c r="O102" s="158">
        <v>7.4674195994501975</v>
      </c>
      <c r="P102" s="158">
        <v>7.0840093077961406</v>
      </c>
      <c r="Q102" s="158">
        <v>8.0822240304165955</v>
      </c>
    </row>
    <row r="103" spans="1:17" x14ac:dyDescent="0.25">
      <c r="A103" s="92" t="s">
        <v>125</v>
      </c>
      <c r="B103" s="91">
        <v>1.4528009125963959</v>
      </c>
      <c r="C103" s="91">
        <v>2.1453823338692488</v>
      </c>
      <c r="D103" s="91">
        <v>1.9655157005425314</v>
      </c>
      <c r="E103" s="91">
        <v>2.1680173273028367</v>
      </c>
      <c r="F103" s="91">
        <v>2.1789951368028491</v>
      </c>
      <c r="G103" s="91">
        <v>2.2643131212120995</v>
      </c>
      <c r="H103" s="91">
        <v>2.107734358456343</v>
      </c>
      <c r="I103" s="91">
        <v>2.1252219151885723</v>
      </c>
      <c r="J103" s="91">
        <v>2.105609393336374</v>
      </c>
      <c r="K103" s="91">
        <v>1.6552027410311503</v>
      </c>
      <c r="L103" s="91">
        <v>1.7393621352547139</v>
      </c>
      <c r="M103" s="91">
        <v>1.7840573285597512</v>
      </c>
      <c r="N103" s="91">
        <v>1.6346411830320815</v>
      </c>
      <c r="O103" s="91">
        <v>1.4934839198900396</v>
      </c>
      <c r="P103" s="91">
        <v>1.4168018615592284</v>
      </c>
      <c r="Q103" s="91">
        <v>1.6164448060833192</v>
      </c>
    </row>
    <row r="104" spans="1:17" x14ac:dyDescent="0.25">
      <c r="A104" s="92" t="s">
        <v>26</v>
      </c>
      <c r="B104" s="91">
        <v>3.2139927571057156</v>
      </c>
      <c r="C104" s="91">
        <v>3.2180735008038734</v>
      </c>
      <c r="D104" s="91">
        <v>2.9482735508137967</v>
      </c>
      <c r="E104" s="91">
        <v>3.2520259909542548</v>
      </c>
      <c r="F104" s="91">
        <v>3.2684927052042738</v>
      </c>
      <c r="G104" s="91">
        <v>3.3964696818181492</v>
      </c>
      <c r="H104" s="91">
        <v>3.1616015376845148</v>
      </c>
      <c r="I104" s="91">
        <v>3.1878328727828587</v>
      </c>
      <c r="J104" s="91">
        <v>3.1584140900045612</v>
      </c>
      <c r="K104" s="91">
        <v>2.482804111546725</v>
      </c>
      <c r="L104" s="91">
        <v>2.6090432028820705</v>
      </c>
      <c r="M104" s="91">
        <v>2.6760859928396266</v>
      </c>
      <c r="N104" s="91">
        <v>2.4519617745481224</v>
      </c>
      <c r="O104" s="91">
        <v>2.2402258798350592</v>
      </c>
      <c r="P104" s="91">
        <v>2.1252027923388424</v>
      </c>
      <c r="Q104" s="91">
        <v>2.4246672091249786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6.0465155206502725</v>
      </c>
      <c r="C106" s="157">
        <v>5.3634558346731218</v>
      </c>
      <c r="D106" s="157">
        <v>4.9137892513563282</v>
      </c>
      <c r="E106" s="157">
        <v>5.4200433182570915</v>
      </c>
      <c r="F106" s="157">
        <v>5.4474878420071233</v>
      </c>
      <c r="G106" s="157">
        <v>5.6607828030302496</v>
      </c>
      <c r="H106" s="157">
        <v>5.2693358961408556</v>
      </c>
      <c r="I106" s="157">
        <v>5.3130547879714287</v>
      </c>
      <c r="J106" s="157">
        <v>5.2640234833409352</v>
      </c>
      <c r="K106" s="157">
        <v>4.1380068525778757</v>
      </c>
      <c r="L106" s="157">
        <v>4.3484053381367849</v>
      </c>
      <c r="M106" s="157">
        <v>4.4601433213993786</v>
      </c>
      <c r="N106" s="157">
        <v>4.0866029575802036</v>
      </c>
      <c r="O106" s="157">
        <v>3.7337097997250988</v>
      </c>
      <c r="P106" s="157">
        <v>3.5420046538980703</v>
      </c>
      <c r="Q106" s="157">
        <v>4.0411120152082978</v>
      </c>
    </row>
    <row r="107" spans="1:17" x14ac:dyDescent="0.25">
      <c r="A107" s="156" t="s">
        <v>206</v>
      </c>
      <c r="B107" s="204">
        <v>940.2403903475323</v>
      </c>
      <c r="C107" s="204">
        <v>910.89023834179864</v>
      </c>
      <c r="D107" s="204">
        <v>820.93009256708046</v>
      </c>
      <c r="E107" s="204">
        <v>942.7585102113369</v>
      </c>
      <c r="F107" s="204">
        <v>961.30486319039449</v>
      </c>
      <c r="G107" s="204">
        <v>1009.3951822298159</v>
      </c>
      <c r="H107" s="204">
        <v>885.34643433653514</v>
      </c>
      <c r="I107" s="204">
        <v>897.97592171957194</v>
      </c>
      <c r="J107" s="204">
        <v>922.02758722287354</v>
      </c>
      <c r="K107" s="204">
        <v>680.03179319125877</v>
      </c>
      <c r="L107" s="204">
        <v>717.72591061190985</v>
      </c>
      <c r="M107" s="204">
        <v>745.52890614242597</v>
      </c>
      <c r="N107" s="204">
        <v>705.41027840004801</v>
      </c>
      <c r="O107" s="204">
        <v>635.74489201847678</v>
      </c>
      <c r="P107" s="204">
        <v>584.04378531723717</v>
      </c>
      <c r="Q107" s="204">
        <v>701.85312115608849</v>
      </c>
    </row>
    <row r="108" spans="1:17" x14ac:dyDescent="0.25">
      <c r="A108" s="152" t="s">
        <v>218</v>
      </c>
      <c r="B108" s="151">
        <v>839.92786795880818</v>
      </c>
      <c r="C108" s="151">
        <v>791.08406259838307</v>
      </c>
      <c r="D108" s="151">
        <v>702.55035009228232</v>
      </c>
      <c r="E108" s="151">
        <v>835.80083360799119</v>
      </c>
      <c r="F108" s="151">
        <v>862.53811795620766</v>
      </c>
      <c r="G108" s="151">
        <v>913.38746701768628</v>
      </c>
      <c r="H108" s="151">
        <v>761.5817107043531</v>
      </c>
      <c r="I108" s="151">
        <v>776.53457919025652</v>
      </c>
      <c r="J108" s="151">
        <v>822.21113604719324</v>
      </c>
      <c r="K108" s="151">
        <v>573.18268630204125</v>
      </c>
      <c r="L108" s="151">
        <v>607.42075643337159</v>
      </c>
      <c r="M108" s="151">
        <v>638.3240459402283</v>
      </c>
      <c r="N108" s="151">
        <v>621.33581084538105</v>
      </c>
      <c r="O108" s="151">
        <v>553.38226273648479</v>
      </c>
      <c r="P108" s="151">
        <v>493.82562548912472</v>
      </c>
      <c r="Q108" s="151">
        <v>621.43795237025984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0</v>
      </c>
      <c r="C110" s="208">
        <v>0</v>
      </c>
      <c r="D110" s="208">
        <v>0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839.92786795880818</v>
      </c>
      <c r="C113" s="208">
        <v>791.08406259838307</v>
      </c>
      <c r="D113" s="208">
        <v>702.55035009228232</v>
      </c>
      <c r="E113" s="208">
        <v>835.80083360799119</v>
      </c>
      <c r="F113" s="208">
        <v>862.53811795620766</v>
      </c>
      <c r="G113" s="208">
        <v>913.38746701768628</v>
      </c>
      <c r="H113" s="208">
        <v>761.5817107043531</v>
      </c>
      <c r="I113" s="208">
        <v>776.53457919025652</v>
      </c>
      <c r="J113" s="208">
        <v>822.21113604719324</v>
      </c>
      <c r="K113" s="208">
        <v>573.18268630204125</v>
      </c>
      <c r="L113" s="208">
        <v>607.42075643337159</v>
      </c>
      <c r="M113" s="208">
        <v>638.3240459402283</v>
      </c>
      <c r="N113" s="208">
        <v>621.33581084538105</v>
      </c>
      <c r="O113" s="208">
        <v>553.38226273648479</v>
      </c>
      <c r="P113" s="208">
        <v>493.82562548912472</v>
      </c>
      <c r="Q113" s="208">
        <v>621.43795237025984</v>
      </c>
    </row>
    <row r="114" spans="1:17" x14ac:dyDescent="0.25">
      <c r="A114" s="152" t="s">
        <v>217</v>
      </c>
      <c r="B114" s="151">
        <v>100.31252238872412</v>
      </c>
      <c r="C114" s="151">
        <v>119.80617574341561</v>
      </c>
      <c r="D114" s="151">
        <v>118.37974247479809</v>
      </c>
      <c r="E114" s="151">
        <v>106.95767660334575</v>
      </c>
      <c r="F114" s="151">
        <v>98.766745234186843</v>
      </c>
      <c r="G114" s="151">
        <v>96.007715212129654</v>
      </c>
      <c r="H114" s="151">
        <v>123.76472363218205</v>
      </c>
      <c r="I114" s="151">
        <v>121.44134252931542</v>
      </c>
      <c r="J114" s="151">
        <v>99.816451175680299</v>
      </c>
      <c r="K114" s="151">
        <v>106.8491068892175</v>
      </c>
      <c r="L114" s="151">
        <v>110.30515417853825</v>
      </c>
      <c r="M114" s="151">
        <v>107.20486020219769</v>
      </c>
      <c r="N114" s="151">
        <v>84.074467554666967</v>
      </c>
      <c r="O114" s="151">
        <v>82.362629281992</v>
      </c>
      <c r="P114" s="151">
        <v>90.218159828112462</v>
      </c>
      <c r="Q114" s="151">
        <v>80.415168785828712</v>
      </c>
    </row>
    <row r="115" spans="1:17" x14ac:dyDescent="0.25">
      <c r="A115" s="156" t="s">
        <v>205</v>
      </c>
      <c r="B115" s="204">
        <v>81.503924440838361</v>
      </c>
      <c r="C115" s="204">
        <v>97.342517791525211</v>
      </c>
      <c r="D115" s="204">
        <v>96.183540760773468</v>
      </c>
      <c r="E115" s="204">
        <v>86.903112240218434</v>
      </c>
      <c r="F115" s="204">
        <v>80.247980502776826</v>
      </c>
      <c r="G115" s="204">
        <v>78.006268609855354</v>
      </c>
      <c r="H115" s="204">
        <v>100.55883795114795</v>
      </c>
      <c r="I115" s="204">
        <v>98.6710908050688</v>
      </c>
      <c r="J115" s="204">
        <v>81.100866580240265</v>
      </c>
      <c r="K115" s="204">
        <v>86.814899347489231</v>
      </c>
      <c r="L115" s="204">
        <v>89.622937770062336</v>
      </c>
      <c r="M115" s="204">
        <v>87.103948914285652</v>
      </c>
      <c r="N115" s="204">
        <v>68.310504888166918</v>
      </c>
      <c r="O115" s="204">
        <v>66.919636291618517</v>
      </c>
      <c r="P115" s="204">
        <v>73.302254860341392</v>
      </c>
      <c r="Q115" s="204">
        <v>65.337324638485839</v>
      </c>
    </row>
    <row r="116" spans="1:17" x14ac:dyDescent="0.25">
      <c r="A116" s="156" t="s">
        <v>204</v>
      </c>
      <c r="B116" s="204">
        <v>88.298683316777868</v>
      </c>
      <c r="C116" s="204">
        <v>89.179082671748574</v>
      </c>
      <c r="D116" s="204">
        <v>82.044288758922704</v>
      </c>
      <c r="E116" s="204">
        <v>89.560108443427623</v>
      </c>
      <c r="F116" s="204">
        <v>89.667166998364934</v>
      </c>
      <c r="G116" s="204">
        <v>92.915190030498508</v>
      </c>
      <c r="H116" s="204">
        <v>87.854581200976298</v>
      </c>
      <c r="I116" s="204">
        <v>88.450588788781687</v>
      </c>
      <c r="J116" s="204">
        <v>86.820896395249207</v>
      </c>
      <c r="K116" s="204">
        <v>69.375255098975543</v>
      </c>
      <c r="L116" s="204">
        <v>72.824245655667568</v>
      </c>
      <c r="M116" s="204">
        <v>74.460121063986534</v>
      </c>
      <c r="N116" s="204">
        <v>67.662603601776425</v>
      </c>
      <c r="O116" s="204">
        <v>62.03979852785757</v>
      </c>
      <c r="P116" s="204">
        <v>59.333806382684784</v>
      </c>
      <c r="Q116" s="204">
        <v>66.801360721725331</v>
      </c>
    </row>
    <row r="117" spans="1:17" x14ac:dyDescent="0.25">
      <c r="A117" s="152" t="s">
        <v>216</v>
      </c>
      <c r="B117" s="151">
        <v>64.47445924945589</v>
      </c>
      <c r="C117" s="151">
        <v>60.725115932687366</v>
      </c>
      <c r="D117" s="151">
        <v>53.929099921158162</v>
      </c>
      <c r="E117" s="151">
        <v>64.157660250133006</v>
      </c>
      <c r="F117" s="151">
        <v>66.210065005245553</v>
      </c>
      <c r="G117" s="151">
        <v>70.11335766761772</v>
      </c>
      <c r="H117" s="151">
        <v>58.460459338333067</v>
      </c>
      <c r="I117" s="151">
        <v>59.60826993806927</v>
      </c>
      <c r="J117" s="151">
        <v>63.114489241025126</v>
      </c>
      <c r="K117" s="151">
        <v>43.998592212786384</v>
      </c>
      <c r="L117" s="151">
        <v>46.626771538264734</v>
      </c>
      <c r="M117" s="151">
        <v>48.998966765964575</v>
      </c>
      <c r="N117" s="151">
        <v>47.694917557543015</v>
      </c>
      <c r="O117" s="151">
        <v>42.478674073384468</v>
      </c>
      <c r="P117" s="151">
        <v>37.906993423508069</v>
      </c>
      <c r="Q117" s="151">
        <v>47.702758135091017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64.47445924945589</v>
      </c>
      <c r="C122" s="208">
        <v>60.725115932687366</v>
      </c>
      <c r="D122" s="208">
        <v>53.929099921158162</v>
      </c>
      <c r="E122" s="208">
        <v>64.157660250133006</v>
      </c>
      <c r="F122" s="208">
        <v>66.210065005245553</v>
      </c>
      <c r="G122" s="208">
        <v>70.11335766761772</v>
      </c>
      <c r="H122" s="208">
        <v>58.460459338333067</v>
      </c>
      <c r="I122" s="208">
        <v>59.60826993806927</v>
      </c>
      <c r="J122" s="208">
        <v>63.114489241025126</v>
      </c>
      <c r="K122" s="208">
        <v>43.998592212786384</v>
      </c>
      <c r="L122" s="208">
        <v>46.626771538264734</v>
      </c>
      <c r="M122" s="208">
        <v>48.998966765964575</v>
      </c>
      <c r="N122" s="208">
        <v>47.694917557543015</v>
      </c>
      <c r="O122" s="208">
        <v>42.478674073384468</v>
      </c>
      <c r="P122" s="208">
        <v>37.906993423508069</v>
      </c>
      <c r="Q122" s="208">
        <v>47.702758135091017</v>
      </c>
    </row>
    <row r="123" spans="1:17" x14ac:dyDescent="0.25">
      <c r="A123" s="152" t="s">
        <v>215</v>
      </c>
      <c r="B123" s="261">
        <v>23.824224067321978</v>
      </c>
      <c r="C123" s="261">
        <v>28.453966739061208</v>
      </c>
      <c r="D123" s="261">
        <v>28.115188837764549</v>
      </c>
      <c r="E123" s="261">
        <v>25.402448193294614</v>
      </c>
      <c r="F123" s="261">
        <v>23.457101993119377</v>
      </c>
      <c r="G123" s="261">
        <v>22.801832362880795</v>
      </c>
      <c r="H123" s="261">
        <v>29.394121862643239</v>
      </c>
      <c r="I123" s="261">
        <v>28.842318850712413</v>
      </c>
      <c r="J123" s="261">
        <v>23.706407154224074</v>
      </c>
      <c r="K123" s="261">
        <v>25.376662886189155</v>
      </c>
      <c r="L123" s="261">
        <v>26.197474117402834</v>
      </c>
      <c r="M123" s="261">
        <v>25.461154298021956</v>
      </c>
      <c r="N123" s="261">
        <v>19.967686044233403</v>
      </c>
      <c r="O123" s="261">
        <v>19.561124454473099</v>
      </c>
      <c r="P123" s="261">
        <v>21.426812959176711</v>
      </c>
      <c r="Q123" s="261">
        <v>19.098602586634321</v>
      </c>
    </row>
    <row r="124" spans="1:17" x14ac:dyDescent="0.25">
      <c r="A124" s="243" t="s">
        <v>203</v>
      </c>
      <c r="B124" s="242">
        <v>72.726578731825001</v>
      </c>
      <c r="C124" s="242">
        <v>86.859477413976336</v>
      </c>
      <c r="D124" s="242">
        <v>85.825313294228636</v>
      </c>
      <c r="E124" s="242">
        <v>77.544315537425675</v>
      </c>
      <c r="F124" s="242">
        <v>71.605890294785468</v>
      </c>
      <c r="G124" s="242">
        <v>69.605593528794017</v>
      </c>
      <c r="H124" s="242">
        <v>89.729424633332002</v>
      </c>
      <c r="I124" s="242">
        <v>88.044973333753703</v>
      </c>
      <c r="J124" s="242">
        <v>72.366927102368237</v>
      </c>
      <c r="K124" s="242">
        <v>77.465602494682699</v>
      </c>
      <c r="L124" s="242">
        <v>79.971236779440233</v>
      </c>
      <c r="M124" s="242">
        <v>77.72352364659335</v>
      </c>
      <c r="N124" s="242">
        <v>60.953988977133555</v>
      </c>
      <c r="O124" s="242">
        <v>59.712906229444208</v>
      </c>
      <c r="P124" s="242">
        <v>65.408165875381556</v>
      </c>
      <c r="Q124" s="242">
        <v>58.300997369725827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1</v>
      </c>
      <c r="C129" s="77">
        <f t="shared" si="0"/>
        <v>1</v>
      </c>
      <c r="D129" s="77">
        <f t="shared" si="0"/>
        <v>1</v>
      </c>
      <c r="E129" s="77">
        <f t="shared" si="0"/>
        <v>1</v>
      </c>
      <c r="F129" s="77">
        <f t="shared" si="0"/>
        <v>1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1</v>
      </c>
      <c r="K129" s="77">
        <f t="shared" si="0"/>
        <v>1</v>
      </c>
      <c r="L129" s="77">
        <f t="shared" si="0"/>
        <v>1</v>
      </c>
      <c r="M129" s="77">
        <f t="shared" si="0"/>
        <v>1</v>
      </c>
      <c r="N129" s="77">
        <f t="shared" si="0"/>
        <v>1</v>
      </c>
      <c r="O129" s="77">
        <f t="shared" si="0"/>
        <v>1</v>
      </c>
      <c r="P129" s="77">
        <f t="shared" si="0"/>
        <v>1</v>
      </c>
      <c r="Q129" s="77">
        <f t="shared" si="0"/>
        <v>1.0000000000000002</v>
      </c>
    </row>
    <row r="130" spans="1:17" x14ac:dyDescent="0.25">
      <c r="A130" s="132" t="s">
        <v>83</v>
      </c>
      <c r="B130" s="240">
        <f t="shared" ref="B130:Q130" si="1">IF(B$6=0,0,B$6/B$5)</f>
        <v>5.3837897133925741E-3</v>
      </c>
      <c r="C130" s="240">
        <f t="shared" si="1"/>
        <v>5.383789713392575E-3</v>
      </c>
      <c r="D130" s="240">
        <f t="shared" si="1"/>
        <v>5.383789713392575E-3</v>
      </c>
      <c r="E130" s="240">
        <f t="shared" si="1"/>
        <v>5.3837897133925741E-3</v>
      </c>
      <c r="F130" s="240">
        <f t="shared" si="1"/>
        <v>5.383789713392575E-3</v>
      </c>
      <c r="G130" s="240">
        <f t="shared" si="1"/>
        <v>5.383789713392575E-3</v>
      </c>
      <c r="H130" s="240">
        <f t="shared" si="1"/>
        <v>5.383789713392575E-3</v>
      </c>
      <c r="I130" s="240">
        <f t="shared" si="1"/>
        <v>5.3837897133925732E-3</v>
      </c>
      <c r="J130" s="240">
        <f t="shared" si="1"/>
        <v>5.383789713392575E-3</v>
      </c>
      <c r="K130" s="240">
        <f t="shared" si="1"/>
        <v>5.3837897133925741E-3</v>
      </c>
      <c r="L130" s="240">
        <f t="shared" si="1"/>
        <v>5.3837897133925741E-3</v>
      </c>
      <c r="M130" s="240">
        <f t="shared" si="1"/>
        <v>5.3837897133925741E-3</v>
      </c>
      <c r="N130" s="240">
        <f t="shared" si="1"/>
        <v>5.383789713392575E-3</v>
      </c>
      <c r="O130" s="240">
        <f t="shared" si="1"/>
        <v>5.383789713392575E-3</v>
      </c>
      <c r="P130" s="240">
        <f t="shared" si="1"/>
        <v>5.3837897133925741E-3</v>
      </c>
      <c r="Q130" s="240">
        <f t="shared" si="1"/>
        <v>5.383789713392575E-3</v>
      </c>
    </row>
    <row r="131" spans="1:17" x14ac:dyDescent="0.25">
      <c r="A131" s="76" t="s">
        <v>82</v>
      </c>
      <c r="B131" s="239">
        <f t="shared" ref="B131:Q131" si="2">IF(B$7=0,0,B$7/B$5)</f>
        <v>2.1535158853570294E-3</v>
      </c>
      <c r="C131" s="239">
        <f t="shared" si="2"/>
        <v>2.1535158853570298E-3</v>
      </c>
      <c r="D131" s="239">
        <f t="shared" si="2"/>
        <v>2.1535158853570298E-3</v>
      </c>
      <c r="E131" s="239">
        <f t="shared" si="2"/>
        <v>2.1535158853570294E-3</v>
      </c>
      <c r="F131" s="239">
        <f t="shared" si="2"/>
        <v>2.1535158853570298E-3</v>
      </c>
      <c r="G131" s="239">
        <f t="shared" si="2"/>
        <v>2.1535158853570298E-3</v>
      </c>
      <c r="H131" s="239">
        <f t="shared" si="2"/>
        <v>2.1535158853570298E-3</v>
      </c>
      <c r="I131" s="239">
        <f t="shared" si="2"/>
        <v>2.1535158853570294E-3</v>
      </c>
      <c r="J131" s="239">
        <f t="shared" si="2"/>
        <v>2.1535158853570298E-3</v>
      </c>
      <c r="K131" s="239">
        <f t="shared" si="2"/>
        <v>2.1535158853570294E-3</v>
      </c>
      <c r="L131" s="239">
        <f t="shared" si="2"/>
        <v>2.1535158853570294E-3</v>
      </c>
      <c r="M131" s="239">
        <f t="shared" si="2"/>
        <v>2.1535158853570294E-3</v>
      </c>
      <c r="N131" s="239">
        <f t="shared" si="2"/>
        <v>2.1535158853570298E-3</v>
      </c>
      <c r="O131" s="239">
        <f t="shared" si="2"/>
        <v>2.1535158853570298E-3</v>
      </c>
      <c r="P131" s="239">
        <f t="shared" si="2"/>
        <v>2.1535158853570294E-3</v>
      </c>
      <c r="Q131" s="239">
        <f t="shared" si="2"/>
        <v>2.1535158853570298E-3</v>
      </c>
    </row>
    <row r="132" spans="1:17" x14ac:dyDescent="0.25">
      <c r="A132" s="76" t="s">
        <v>81</v>
      </c>
      <c r="B132" s="239">
        <f t="shared" ref="B132:Q132" si="3">IF(B$8=0,0,B$8/B$5)</f>
        <v>9.1524425127673757E-3</v>
      </c>
      <c r="C132" s="239">
        <f t="shared" si="3"/>
        <v>9.1524425127673757E-3</v>
      </c>
      <c r="D132" s="239">
        <f t="shared" si="3"/>
        <v>9.1524425127673774E-3</v>
      </c>
      <c r="E132" s="239">
        <f t="shared" si="3"/>
        <v>9.1524425127673757E-3</v>
      </c>
      <c r="F132" s="239">
        <f t="shared" si="3"/>
        <v>9.1524425127673774E-3</v>
      </c>
      <c r="G132" s="239">
        <f t="shared" si="3"/>
        <v>9.1524425127673757E-3</v>
      </c>
      <c r="H132" s="239">
        <f t="shared" si="3"/>
        <v>9.1524425127673774E-3</v>
      </c>
      <c r="I132" s="239">
        <f t="shared" si="3"/>
        <v>9.1524425127673757E-3</v>
      </c>
      <c r="J132" s="239">
        <f t="shared" si="3"/>
        <v>9.1524425127673774E-3</v>
      </c>
      <c r="K132" s="239">
        <f t="shared" si="3"/>
        <v>9.1524425127673757E-3</v>
      </c>
      <c r="L132" s="239">
        <f t="shared" si="3"/>
        <v>9.1524425127673757E-3</v>
      </c>
      <c r="M132" s="239">
        <f t="shared" si="3"/>
        <v>9.1524425127673757E-3</v>
      </c>
      <c r="N132" s="239">
        <f t="shared" si="3"/>
        <v>9.1524425127673774E-3</v>
      </c>
      <c r="O132" s="239">
        <f t="shared" si="3"/>
        <v>9.1524425127673774E-3</v>
      </c>
      <c r="P132" s="239">
        <f t="shared" si="3"/>
        <v>9.1524425127673757E-3</v>
      </c>
      <c r="Q132" s="239">
        <f t="shared" si="3"/>
        <v>9.1524425127673774E-3</v>
      </c>
    </row>
    <row r="133" spans="1:17" x14ac:dyDescent="0.25">
      <c r="A133" s="76" t="s">
        <v>80</v>
      </c>
      <c r="B133" s="239">
        <f t="shared" ref="B133:Q133" si="4">IF(B$9=0,0,B$9/B$5)</f>
        <v>1.0767579426785147E-3</v>
      </c>
      <c r="C133" s="239">
        <f t="shared" si="4"/>
        <v>1.0767579426785149E-3</v>
      </c>
      <c r="D133" s="239">
        <f t="shared" si="4"/>
        <v>1.0767579426785149E-3</v>
      </c>
      <c r="E133" s="239">
        <f t="shared" si="4"/>
        <v>1.0767579426785147E-3</v>
      </c>
      <c r="F133" s="239">
        <f t="shared" si="4"/>
        <v>1.0767579426785149E-3</v>
      </c>
      <c r="G133" s="239">
        <f t="shared" si="4"/>
        <v>1.0767579426785149E-3</v>
      </c>
      <c r="H133" s="239">
        <f t="shared" si="4"/>
        <v>1.0767579426785149E-3</v>
      </c>
      <c r="I133" s="239">
        <f t="shared" si="4"/>
        <v>1.0767579426785147E-3</v>
      </c>
      <c r="J133" s="239">
        <f t="shared" si="4"/>
        <v>1.0767579426785149E-3</v>
      </c>
      <c r="K133" s="239">
        <f t="shared" si="4"/>
        <v>1.0767579426785147E-3</v>
      </c>
      <c r="L133" s="239">
        <f t="shared" si="4"/>
        <v>1.0767579426785147E-3</v>
      </c>
      <c r="M133" s="239">
        <f t="shared" si="4"/>
        <v>1.0767579426785147E-3</v>
      </c>
      <c r="N133" s="239">
        <f t="shared" si="4"/>
        <v>1.0767579426785149E-3</v>
      </c>
      <c r="O133" s="239">
        <f t="shared" si="4"/>
        <v>1.0767579426785149E-3</v>
      </c>
      <c r="P133" s="239">
        <f t="shared" si="4"/>
        <v>1.0767579426785147E-3</v>
      </c>
      <c r="Q133" s="239">
        <f t="shared" si="4"/>
        <v>1.0767579426785149E-3</v>
      </c>
    </row>
    <row r="134" spans="1:17" x14ac:dyDescent="0.25">
      <c r="A134" s="129" t="s">
        <v>79</v>
      </c>
      <c r="B134" s="238">
        <f t="shared" ref="B134:Q134" si="5">IF(B$10=0,0,B$10/B$5)</f>
        <v>3.2302738280355443E-3</v>
      </c>
      <c r="C134" s="238">
        <f t="shared" si="5"/>
        <v>3.2302738280355452E-3</v>
      </c>
      <c r="D134" s="238">
        <f t="shared" si="5"/>
        <v>3.2302738280355452E-3</v>
      </c>
      <c r="E134" s="238">
        <f t="shared" si="5"/>
        <v>3.2302738280355443E-3</v>
      </c>
      <c r="F134" s="238">
        <f t="shared" si="5"/>
        <v>3.2302738280355447E-3</v>
      </c>
      <c r="G134" s="238">
        <f t="shared" si="5"/>
        <v>3.2302738280355456E-3</v>
      </c>
      <c r="H134" s="238">
        <f t="shared" si="5"/>
        <v>3.2302738280355447E-3</v>
      </c>
      <c r="I134" s="238">
        <f t="shared" si="5"/>
        <v>3.2302738280355443E-3</v>
      </c>
      <c r="J134" s="238">
        <f t="shared" si="5"/>
        <v>3.2302738280355452E-3</v>
      </c>
      <c r="K134" s="238">
        <f t="shared" si="5"/>
        <v>3.2302738280355443E-3</v>
      </c>
      <c r="L134" s="238">
        <f t="shared" si="5"/>
        <v>3.2302738280355443E-3</v>
      </c>
      <c r="M134" s="238">
        <f t="shared" si="5"/>
        <v>3.2302738280355443E-3</v>
      </c>
      <c r="N134" s="238">
        <f t="shared" si="5"/>
        <v>3.2302738280355447E-3</v>
      </c>
      <c r="O134" s="238">
        <f t="shared" si="5"/>
        <v>3.2302738280355447E-3</v>
      </c>
      <c r="P134" s="238">
        <f t="shared" si="5"/>
        <v>3.2302738280355447E-3</v>
      </c>
      <c r="Q134" s="238">
        <f t="shared" si="5"/>
        <v>3.2302738280355452E-3</v>
      </c>
    </row>
    <row r="135" spans="1:17" x14ac:dyDescent="0.25">
      <c r="A135" s="127" t="s">
        <v>214</v>
      </c>
      <c r="B135" s="236">
        <f t="shared" ref="B135:Q135" si="6">IF(B$15=0,0,B$15/B$5)</f>
        <v>3.0952677025651038E-2</v>
      </c>
      <c r="C135" s="236">
        <f t="shared" si="6"/>
        <v>3.0952677025651045E-2</v>
      </c>
      <c r="D135" s="236">
        <f t="shared" si="6"/>
        <v>3.0952677025651042E-2</v>
      </c>
      <c r="E135" s="236">
        <f t="shared" si="6"/>
        <v>3.0952677025651038E-2</v>
      </c>
      <c r="F135" s="236">
        <f t="shared" si="6"/>
        <v>3.0952677025651045E-2</v>
      </c>
      <c r="G135" s="236">
        <f t="shared" si="6"/>
        <v>3.0952677025651042E-2</v>
      </c>
      <c r="H135" s="236">
        <f t="shared" si="6"/>
        <v>3.0952677025651045E-2</v>
      </c>
      <c r="I135" s="236">
        <f t="shared" si="6"/>
        <v>3.0952677025651038E-2</v>
      </c>
      <c r="J135" s="236">
        <f t="shared" si="6"/>
        <v>3.0952677025651042E-2</v>
      </c>
      <c r="K135" s="236">
        <f t="shared" si="6"/>
        <v>3.0952677025651038E-2</v>
      </c>
      <c r="L135" s="236">
        <f t="shared" si="6"/>
        <v>3.0952677025651038E-2</v>
      </c>
      <c r="M135" s="236">
        <f t="shared" si="6"/>
        <v>3.0952677025651038E-2</v>
      </c>
      <c r="N135" s="236">
        <f t="shared" si="6"/>
        <v>3.0952677025651042E-2</v>
      </c>
      <c r="O135" s="236">
        <f t="shared" si="6"/>
        <v>3.0952677025651042E-2</v>
      </c>
      <c r="P135" s="236">
        <f t="shared" si="6"/>
        <v>3.0952677025651038E-2</v>
      </c>
      <c r="Q135" s="236">
        <f t="shared" si="6"/>
        <v>3.0952677025651045E-2</v>
      </c>
    </row>
    <row r="136" spans="1:17" x14ac:dyDescent="0.25">
      <c r="A136" s="127" t="s">
        <v>213</v>
      </c>
      <c r="B136" s="237">
        <f t="shared" ref="B136:Q136" si="7">IF(B$16=0,0,B$16/B$5)</f>
        <v>0.34996494508034459</v>
      </c>
      <c r="C136" s="237">
        <f t="shared" si="7"/>
        <v>0.34996494508034459</v>
      </c>
      <c r="D136" s="237">
        <f t="shared" si="7"/>
        <v>0.34996494508034459</v>
      </c>
      <c r="E136" s="237">
        <f t="shared" si="7"/>
        <v>0.34996494508034459</v>
      </c>
      <c r="F136" s="237">
        <f t="shared" si="7"/>
        <v>0.34996494508034454</v>
      </c>
      <c r="G136" s="237">
        <f t="shared" si="7"/>
        <v>0.34996494508034465</v>
      </c>
      <c r="H136" s="237">
        <f t="shared" si="7"/>
        <v>0.34996494508034459</v>
      </c>
      <c r="I136" s="237">
        <f t="shared" si="7"/>
        <v>0.34996494508034454</v>
      </c>
      <c r="J136" s="237">
        <f t="shared" si="7"/>
        <v>0.34996494508034454</v>
      </c>
      <c r="K136" s="237">
        <f t="shared" si="7"/>
        <v>0.34996494508034454</v>
      </c>
      <c r="L136" s="237">
        <f t="shared" si="7"/>
        <v>0.34996494508034459</v>
      </c>
      <c r="M136" s="237">
        <f t="shared" si="7"/>
        <v>0.34996494508034454</v>
      </c>
      <c r="N136" s="237">
        <f t="shared" si="7"/>
        <v>0.34996494508034459</v>
      </c>
      <c r="O136" s="237">
        <f t="shared" si="7"/>
        <v>0.34996494508034459</v>
      </c>
      <c r="P136" s="237">
        <f t="shared" si="7"/>
        <v>0.36277791675865018</v>
      </c>
      <c r="Q136" s="237">
        <f t="shared" si="7"/>
        <v>0.38139705642274674</v>
      </c>
    </row>
    <row r="137" spans="1:17" x14ac:dyDescent="0.25">
      <c r="A137" s="142" t="s">
        <v>227</v>
      </c>
      <c r="B137" s="235">
        <f t="shared" ref="B137:Q137" si="8">IF(B$17=0,0,B$17/B$5)</f>
        <v>0.32799852912665672</v>
      </c>
      <c r="C137" s="235">
        <f t="shared" si="8"/>
        <v>0.32799852912665678</v>
      </c>
      <c r="D137" s="235">
        <f t="shared" si="8"/>
        <v>0.32799852912665678</v>
      </c>
      <c r="E137" s="235">
        <f t="shared" si="8"/>
        <v>0.32799852912665672</v>
      </c>
      <c r="F137" s="235">
        <f t="shared" si="8"/>
        <v>0.32799852912665672</v>
      </c>
      <c r="G137" s="235">
        <f t="shared" si="8"/>
        <v>0.32799852912665678</v>
      </c>
      <c r="H137" s="235">
        <f t="shared" si="8"/>
        <v>0.32799852912665672</v>
      </c>
      <c r="I137" s="235">
        <f t="shared" si="8"/>
        <v>0.32799852912665672</v>
      </c>
      <c r="J137" s="235">
        <f t="shared" si="8"/>
        <v>0.32799852912665672</v>
      </c>
      <c r="K137" s="235">
        <f t="shared" si="8"/>
        <v>0.32799852912665672</v>
      </c>
      <c r="L137" s="235">
        <f t="shared" si="8"/>
        <v>0.32799852912665672</v>
      </c>
      <c r="M137" s="235">
        <f t="shared" si="8"/>
        <v>0.32799852912665672</v>
      </c>
      <c r="N137" s="235">
        <f t="shared" si="8"/>
        <v>0.32799852912665678</v>
      </c>
      <c r="O137" s="235">
        <f t="shared" si="8"/>
        <v>0.32799852912665678</v>
      </c>
      <c r="P137" s="235">
        <f t="shared" si="8"/>
        <v>0.32799852912665672</v>
      </c>
      <c r="Q137" s="235">
        <f t="shared" si="8"/>
        <v>0.32799852912665678</v>
      </c>
    </row>
    <row r="138" spans="1:17" x14ac:dyDescent="0.25">
      <c r="A138" s="142" t="s">
        <v>226</v>
      </c>
      <c r="B138" s="235">
        <f t="shared" ref="B138:Q138" si="9">IF(B$25=0,0,B$25/B$5)</f>
        <v>2.1966415953687833E-2</v>
      </c>
      <c r="C138" s="235">
        <f t="shared" si="9"/>
        <v>2.1966415953687837E-2</v>
      </c>
      <c r="D138" s="235">
        <f t="shared" si="9"/>
        <v>2.1966415953687837E-2</v>
      </c>
      <c r="E138" s="235">
        <f t="shared" si="9"/>
        <v>2.1966415953687833E-2</v>
      </c>
      <c r="F138" s="235">
        <f t="shared" si="9"/>
        <v>2.1966415953687833E-2</v>
      </c>
      <c r="G138" s="235">
        <f t="shared" si="9"/>
        <v>2.1966415953687837E-2</v>
      </c>
      <c r="H138" s="235">
        <f t="shared" si="9"/>
        <v>2.1966415953687837E-2</v>
      </c>
      <c r="I138" s="235">
        <f t="shared" si="9"/>
        <v>2.1966415953687833E-2</v>
      </c>
      <c r="J138" s="235">
        <f t="shared" si="9"/>
        <v>2.1966415953687833E-2</v>
      </c>
      <c r="K138" s="235">
        <f t="shared" si="9"/>
        <v>2.1966415953687833E-2</v>
      </c>
      <c r="L138" s="235">
        <f t="shared" si="9"/>
        <v>2.1966415953687833E-2</v>
      </c>
      <c r="M138" s="235">
        <f t="shared" si="9"/>
        <v>2.196641595368783E-2</v>
      </c>
      <c r="N138" s="235">
        <f t="shared" si="9"/>
        <v>2.1966415953687833E-2</v>
      </c>
      <c r="O138" s="235">
        <f t="shared" si="9"/>
        <v>2.1966415953687837E-2</v>
      </c>
      <c r="P138" s="235">
        <f t="shared" si="9"/>
        <v>3.4779387631993466E-2</v>
      </c>
      <c r="Q138" s="235">
        <f t="shared" si="9"/>
        <v>5.339852729608998E-2</v>
      </c>
    </row>
    <row r="139" spans="1:17" x14ac:dyDescent="0.25">
      <c r="A139" s="127" t="s">
        <v>212</v>
      </c>
      <c r="B139" s="237">
        <f t="shared" ref="B139:Q139" si="10">IF(B$36=0,0,B$36/B$5)</f>
        <v>0.56912986789100295</v>
      </c>
      <c r="C139" s="237">
        <f t="shared" si="10"/>
        <v>0.56912986789100306</v>
      </c>
      <c r="D139" s="237">
        <f t="shared" si="10"/>
        <v>0.56912986789100295</v>
      </c>
      <c r="E139" s="237">
        <f t="shared" si="10"/>
        <v>0.56912986789100306</v>
      </c>
      <c r="F139" s="237">
        <f t="shared" si="10"/>
        <v>0.56912986789100306</v>
      </c>
      <c r="G139" s="237">
        <f t="shared" si="10"/>
        <v>0.56912986789100295</v>
      </c>
      <c r="H139" s="237">
        <f t="shared" si="10"/>
        <v>0.56912986789100295</v>
      </c>
      <c r="I139" s="237">
        <f t="shared" si="10"/>
        <v>0.56912986789100306</v>
      </c>
      <c r="J139" s="237">
        <f t="shared" si="10"/>
        <v>0.56912986789100306</v>
      </c>
      <c r="K139" s="237">
        <f t="shared" si="10"/>
        <v>0.56912986789100306</v>
      </c>
      <c r="L139" s="237">
        <f t="shared" si="10"/>
        <v>0.56912986789100295</v>
      </c>
      <c r="M139" s="237">
        <f t="shared" si="10"/>
        <v>0.56912986789100295</v>
      </c>
      <c r="N139" s="237">
        <f t="shared" si="10"/>
        <v>0.56912986789100306</v>
      </c>
      <c r="O139" s="237">
        <f t="shared" si="10"/>
        <v>0.56912986789100306</v>
      </c>
      <c r="P139" s="237">
        <f t="shared" si="10"/>
        <v>0.55631689621269731</v>
      </c>
      <c r="Q139" s="237">
        <f t="shared" si="10"/>
        <v>0.53769775654860097</v>
      </c>
    </row>
    <row r="140" spans="1:17" x14ac:dyDescent="0.25">
      <c r="A140" s="72" t="s">
        <v>211</v>
      </c>
      <c r="B140" s="234">
        <f t="shared" ref="B140:Q140" si="11">IF(B$44=0,0,B$44/B$5)</f>
        <v>2.895573012077033E-2</v>
      </c>
      <c r="C140" s="234">
        <f t="shared" si="11"/>
        <v>2.8955730120770334E-2</v>
      </c>
      <c r="D140" s="234">
        <f t="shared" si="11"/>
        <v>2.895573012077033E-2</v>
      </c>
      <c r="E140" s="234">
        <f t="shared" si="11"/>
        <v>2.8955730120770327E-2</v>
      </c>
      <c r="F140" s="234">
        <f t="shared" si="11"/>
        <v>2.895573012077033E-2</v>
      </c>
      <c r="G140" s="234">
        <f t="shared" si="11"/>
        <v>2.895573012077033E-2</v>
      </c>
      <c r="H140" s="234">
        <f t="shared" si="11"/>
        <v>2.895573012077033E-2</v>
      </c>
      <c r="I140" s="234">
        <f t="shared" si="11"/>
        <v>2.8955730120770327E-2</v>
      </c>
      <c r="J140" s="234">
        <f t="shared" si="11"/>
        <v>2.895573012077033E-2</v>
      </c>
      <c r="K140" s="234">
        <f t="shared" si="11"/>
        <v>2.8955730120770327E-2</v>
      </c>
      <c r="L140" s="234">
        <f t="shared" si="11"/>
        <v>2.8955730120770327E-2</v>
      </c>
      <c r="M140" s="234">
        <f t="shared" si="11"/>
        <v>2.8955730120770327E-2</v>
      </c>
      <c r="N140" s="234">
        <f t="shared" si="11"/>
        <v>2.895573012077033E-2</v>
      </c>
      <c r="O140" s="234">
        <f t="shared" si="11"/>
        <v>2.8955730120770334E-2</v>
      </c>
      <c r="P140" s="234">
        <f t="shared" si="11"/>
        <v>2.8955730120770327E-2</v>
      </c>
      <c r="Q140" s="234">
        <f t="shared" si="11"/>
        <v>2.895573012077033E-2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0.99999999999999967</v>
      </c>
      <c r="C143" s="77">
        <f t="shared" si="12"/>
        <v>0.99999999999999989</v>
      </c>
      <c r="D143" s="77">
        <f t="shared" si="12"/>
        <v>1</v>
      </c>
      <c r="E143" s="77">
        <f t="shared" si="12"/>
        <v>1</v>
      </c>
      <c r="F143" s="77">
        <f t="shared" si="12"/>
        <v>1</v>
      </c>
      <c r="G143" s="77">
        <f t="shared" si="12"/>
        <v>0.99999999999999989</v>
      </c>
      <c r="H143" s="77">
        <f t="shared" si="12"/>
        <v>0.99999999999999989</v>
      </c>
      <c r="I143" s="77">
        <f t="shared" si="12"/>
        <v>1.0000000000000002</v>
      </c>
      <c r="J143" s="77">
        <f t="shared" si="12"/>
        <v>1</v>
      </c>
      <c r="K143" s="77">
        <f t="shared" si="12"/>
        <v>0.99999999999999989</v>
      </c>
      <c r="L143" s="77">
        <f t="shared" si="12"/>
        <v>1</v>
      </c>
      <c r="M143" s="77">
        <f t="shared" si="12"/>
        <v>1</v>
      </c>
      <c r="N143" s="77">
        <f t="shared" si="12"/>
        <v>1</v>
      </c>
      <c r="O143" s="77">
        <f t="shared" si="12"/>
        <v>0.99999999999999989</v>
      </c>
      <c r="P143" s="77">
        <f t="shared" si="12"/>
        <v>1</v>
      </c>
      <c r="Q143" s="77">
        <f t="shared" si="12"/>
        <v>1</v>
      </c>
    </row>
    <row r="144" spans="1:17" x14ac:dyDescent="0.25">
      <c r="A144" s="132" t="s">
        <v>83</v>
      </c>
      <c r="B144" s="240">
        <f t="shared" ref="B144:Q144" si="13">IF(B$48=0,0,B$48/B$47)</f>
        <v>5.9453240332992627E-3</v>
      </c>
      <c r="C144" s="240">
        <f t="shared" si="13"/>
        <v>5.9453240332992627E-3</v>
      </c>
      <c r="D144" s="240">
        <f t="shared" si="13"/>
        <v>5.9453240332992636E-3</v>
      </c>
      <c r="E144" s="240">
        <f t="shared" si="13"/>
        <v>5.945324033299261E-3</v>
      </c>
      <c r="F144" s="240">
        <f t="shared" si="13"/>
        <v>5.9453240332992627E-3</v>
      </c>
      <c r="G144" s="240">
        <f t="shared" si="13"/>
        <v>5.9453240332992627E-3</v>
      </c>
      <c r="H144" s="240">
        <f t="shared" si="13"/>
        <v>5.9453240332992645E-3</v>
      </c>
      <c r="I144" s="240">
        <f t="shared" si="13"/>
        <v>5.9453240332992636E-3</v>
      </c>
      <c r="J144" s="240">
        <f t="shared" si="13"/>
        <v>5.9453240332992627E-3</v>
      </c>
      <c r="K144" s="240">
        <f t="shared" si="13"/>
        <v>5.9453240332992627E-3</v>
      </c>
      <c r="L144" s="240">
        <f t="shared" si="13"/>
        <v>5.9453240332992627E-3</v>
      </c>
      <c r="M144" s="240">
        <f t="shared" si="13"/>
        <v>5.9453240332992627E-3</v>
      </c>
      <c r="N144" s="240">
        <f t="shared" si="13"/>
        <v>5.9453240332992636E-3</v>
      </c>
      <c r="O144" s="240">
        <f t="shared" si="13"/>
        <v>5.9453240332992627E-3</v>
      </c>
      <c r="P144" s="240">
        <f t="shared" si="13"/>
        <v>5.9453240332992619E-3</v>
      </c>
      <c r="Q144" s="240">
        <f t="shared" si="13"/>
        <v>5.9453240332992627E-3</v>
      </c>
    </row>
    <row r="145" spans="1:17" x14ac:dyDescent="0.25">
      <c r="A145" s="76" t="s">
        <v>82</v>
      </c>
      <c r="B145" s="239">
        <f t="shared" ref="B145:Q145" si="14">IF(B$49=0,0,B$49/B$47)</f>
        <v>6.1097925966276303E-3</v>
      </c>
      <c r="C145" s="239">
        <f t="shared" si="14"/>
        <v>6.1097925966276294E-3</v>
      </c>
      <c r="D145" s="239">
        <f t="shared" si="14"/>
        <v>6.1097925966276303E-3</v>
      </c>
      <c r="E145" s="239">
        <f t="shared" si="14"/>
        <v>6.1097925966276294E-3</v>
      </c>
      <c r="F145" s="239">
        <f t="shared" si="14"/>
        <v>6.1097925966276303E-3</v>
      </c>
      <c r="G145" s="239">
        <f t="shared" si="14"/>
        <v>6.1097925966276303E-3</v>
      </c>
      <c r="H145" s="239">
        <f t="shared" si="14"/>
        <v>6.1097925966276312E-3</v>
      </c>
      <c r="I145" s="239">
        <f t="shared" si="14"/>
        <v>6.1097925966276303E-3</v>
      </c>
      <c r="J145" s="239">
        <f t="shared" si="14"/>
        <v>6.1097925966276312E-3</v>
      </c>
      <c r="K145" s="239">
        <f t="shared" si="14"/>
        <v>6.1097925966276303E-3</v>
      </c>
      <c r="L145" s="239">
        <f t="shared" si="14"/>
        <v>6.1097925966276303E-3</v>
      </c>
      <c r="M145" s="239">
        <f t="shared" si="14"/>
        <v>6.1097925966276294E-3</v>
      </c>
      <c r="N145" s="239">
        <f t="shared" si="14"/>
        <v>6.1097925966276294E-3</v>
      </c>
      <c r="O145" s="239">
        <f t="shared" si="14"/>
        <v>6.1097925966276303E-3</v>
      </c>
      <c r="P145" s="239">
        <f t="shared" si="14"/>
        <v>6.1097925966276294E-3</v>
      </c>
      <c r="Q145" s="239">
        <f t="shared" si="14"/>
        <v>6.1097925966276303E-3</v>
      </c>
    </row>
    <row r="146" spans="1:17" x14ac:dyDescent="0.25">
      <c r="A146" s="76" t="s">
        <v>81</v>
      </c>
      <c r="B146" s="239">
        <f t="shared" ref="B146:Q146" si="15">IF(B$50=0,0,B$50/B$47)</f>
        <v>8.4681520701478732E-3</v>
      </c>
      <c r="C146" s="239">
        <f t="shared" si="15"/>
        <v>8.4681520701478732E-3</v>
      </c>
      <c r="D146" s="239">
        <f t="shared" si="15"/>
        <v>8.4681520701478732E-3</v>
      </c>
      <c r="E146" s="239">
        <f t="shared" si="15"/>
        <v>8.4681520701478715E-3</v>
      </c>
      <c r="F146" s="239">
        <f t="shared" si="15"/>
        <v>8.4681520701478732E-3</v>
      </c>
      <c r="G146" s="239">
        <f t="shared" si="15"/>
        <v>8.4681520701478732E-3</v>
      </c>
      <c r="H146" s="239">
        <f t="shared" si="15"/>
        <v>8.468152070147875E-3</v>
      </c>
      <c r="I146" s="239">
        <f t="shared" si="15"/>
        <v>8.4681520701478732E-3</v>
      </c>
      <c r="J146" s="239">
        <f t="shared" si="15"/>
        <v>8.468152070147875E-3</v>
      </c>
      <c r="K146" s="239">
        <f t="shared" si="15"/>
        <v>8.4681520701478732E-3</v>
      </c>
      <c r="L146" s="239">
        <f t="shared" si="15"/>
        <v>8.4681520701478732E-3</v>
      </c>
      <c r="M146" s="239">
        <f t="shared" si="15"/>
        <v>8.4681520701478732E-3</v>
      </c>
      <c r="N146" s="239">
        <f t="shared" si="15"/>
        <v>8.4681520701478732E-3</v>
      </c>
      <c r="O146" s="239">
        <f t="shared" si="15"/>
        <v>8.4681520701478732E-3</v>
      </c>
      <c r="P146" s="239">
        <f t="shared" si="15"/>
        <v>8.4681520701478715E-3</v>
      </c>
      <c r="Q146" s="239">
        <f t="shared" si="15"/>
        <v>8.4681520701478732E-3</v>
      </c>
    </row>
    <row r="147" spans="1:17" x14ac:dyDescent="0.25">
      <c r="A147" s="76" t="s">
        <v>80</v>
      </c>
      <c r="B147" s="239">
        <f t="shared" ref="B147:Q147" si="16">IF(B$51=0,0,B$51/B$47)</f>
        <v>4.3517914777844377E-3</v>
      </c>
      <c r="C147" s="239">
        <f t="shared" si="16"/>
        <v>4.3517914777844377E-3</v>
      </c>
      <c r="D147" s="239">
        <f t="shared" si="16"/>
        <v>4.3517914777844377E-3</v>
      </c>
      <c r="E147" s="239">
        <f t="shared" si="16"/>
        <v>4.3517914777844368E-3</v>
      </c>
      <c r="F147" s="239">
        <f t="shared" si="16"/>
        <v>4.3517914777844377E-3</v>
      </c>
      <c r="G147" s="239">
        <f t="shared" si="16"/>
        <v>4.3517914777844377E-3</v>
      </c>
      <c r="H147" s="239">
        <f t="shared" si="16"/>
        <v>4.3517914777844394E-3</v>
      </c>
      <c r="I147" s="239">
        <f t="shared" si="16"/>
        <v>4.3517914777844377E-3</v>
      </c>
      <c r="J147" s="239">
        <f t="shared" si="16"/>
        <v>4.3517914777844386E-3</v>
      </c>
      <c r="K147" s="239">
        <f t="shared" si="16"/>
        <v>4.3517914777844377E-3</v>
      </c>
      <c r="L147" s="239">
        <f t="shared" si="16"/>
        <v>4.3517914777844377E-3</v>
      </c>
      <c r="M147" s="239">
        <f t="shared" si="16"/>
        <v>4.3517914777844377E-3</v>
      </c>
      <c r="N147" s="239">
        <f t="shared" si="16"/>
        <v>4.3517914777844377E-3</v>
      </c>
      <c r="O147" s="239">
        <f t="shared" si="16"/>
        <v>4.3517914777844377E-3</v>
      </c>
      <c r="P147" s="239">
        <f t="shared" si="16"/>
        <v>4.3517914777844368E-3</v>
      </c>
      <c r="Q147" s="239">
        <f t="shared" si="16"/>
        <v>4.3517914777844377E-3</v>
      </c>
    </row>
    <row r="148" spans="1:17" x14ac:dyDescent="0.25">
      <c r="A148" s="129" t="s">
        <v>79</v>
      </c>
      <c r="B148" s="238">
        <f t="shared" ref="B148:Q148" si="17">IF(B$52=0,0,B$52/B$47)</f>
        <v>4.5162140418820423E-3</v>
      </c>
      <c r="C148" s="238">
        <f t="shared" si="17"/>
        <v>4.5162140418820431E-3</v>
      </c>
      <c r="D148" s="238">
        <f t="shared" si="17"/>
        <v>4.5162140418820431E-3</v>
      </c>
      <c r="E148" s="238">
        <f t="shared" si="17"/>
        <v>4.5162140418820431E-3</v>
      </c>
      <c r="F148" s="238">
        <f t="shared" si="17"/>
        <v>4.5162140418820431E-3</v>
      </c>
      <c r="G148" s="238">
        <f t="shared" si="17"/>
        <v>4.5162140418820431E-3</v>
      </c>
      <c r="H148" s="238">
        <f t="shared" si="17"/>
        <v>4.516214041882044E-3</v>
      </c>
      <c r="I148" s="238">
        <f t="shared" si="17"/>
        <v>4.5162140418820431E-3</v>
      </c>
      <c r="J148" s="238">
        <f t="shared" si="17"/>
        <v>4.516214041882044E-3</v>
      </c>
      <c r="K148" s="238">
        <f t="shared" si="17"/>
        <v>4.5162140418820431E-3</v>
      </c>
      <c r="L148" s="238">
        <f t="shared" si="17"/>
        <v>4.5162140418820431E-3</v>
      </c>
      <c r="M148" s="238">
        <f t="shared" si="17"/>
        <v>4.5162140418820431E-3</v>
      </c>
      <c r="N148" s="238">
        <f t="shared" si="17"/>
        <v>4.5162140418820431E-3</v>
      </c>
      <c r="O148" s="238">
        <f t="shared" si="17"/>
        <v>4.5162140418820431E-3</v>
      </c>
      <c r="P148" s="238">
        <f t="shared" si="17"/>
        <v>4.5162140418820423E-3</v>
      </c>
      <c r="Q148" s="238">
        <f t="shared" si="17"/>
        <v>4.5162140418820431E-3</v>
      </c>
    </row>
    <row r="149" spans="1:17" x14ac:dyDescent="0.25">
      <c r="A149" s="127" t="s">
        <v>210</v>
      </c>
      <c r="B149" s="237">
        <f t="shared" ref="B149:Q149" si="18">IF(B$57=0,0,B$57/B$47)</f>
        <v>4.4289113545149299E-2</v>
      </c>
      <c r="C149" s="237">
        <f t="shared" si="18"/>
        <v>4.8375572405593092E-2</v>
      </c>
      <c r="D149" s="237">
        <f t="shared" si="18"/>
        <v>5.0360455923951566E-2</v>
      </c>
      <c r="E149" s="237">
        <f t="shared" si="18"/>
        <v>4.5428795127962163E-2</v>
      </c>
      <c r="F149" s="237">
        <f t="shared" si="18"/>
        <v>4.3614581294356997E-2</v>
      </c>
      <c r="G149" s="237">
        <f t="shared" si="18"/>
        <v>4.2289829412488503E-2</v>
      </c>
      <c r="H149" s="237">
        <f t="shared" si="18"/>
        <v>4.9677330781032786E-2</v>
      </c>
      <c r="I149" s="237">
        <f t="shared" si="18"/>
        <v>4.8963694578186071E-2</v>
      </c>
      <c r="J149" s="237">
        <f t="shared" si="18"/>
        <v>4.4555406942898293E-2</v>
      </c>
      <c r="K149" s="237">
        <f t="shared" si="18"/>
        <v>5.2318427926763653E-2</v>
      </c>
      <c r="L149" s="237">
        <f t="shared" si="18"/>
        <v>5.1803953406935145E-2</v>
      </c>
      <c r="M149" s="237">
        <f t="shared" si="18"/>
        <v>5.0298048417425821E-2</v>
      </c>
      <c r="N149" s="237">
        <f t="shared" si="18"/>
        <v>4.5272714150840589E-2</v>
      </c>
      <c r="O149" s="237">
        <f t="shared" si="18"/>
        <v>4.4767998456490724E-2</v>
      </c>
      <c r="P149" s="237">
        <f t="shared" si="18"/>
        <v>4.6348171160939693E-2</v>
      </c>
      <c r="Q149" s="237">
        <f t="shared" si="18"/>
        <v>4.0247629947264593E-2</v>
      </c>
    </row>
    <row r="150" spans="1:17" x14ac:dyDescent="0.25">
      <c r="A150" s="127" t="s">
        <v>209</v>
      </c>
      <c r="B150" s="237">
        <f t="shared" ref="B150:Q150" si="19">IF(B$58=0,0,B$58/B$47)</f>
        <v>0.15570676377167633</v>
      </c>
      <c r="C150" s="237">
        <f t="shared" si="19"/>
        <v>0.1476601741607538</v>
      </c>
      <c r="D150" s="237">
        <f t="shared" si="19"/>
        <v>0.14375176748319829</v>
      </c>
      <c r="E150" s="237">
        <f t="shared" si="19"/>
        <v>0.15346263253306494</v>
      </c>
      <c r="F150" s="237">
        <f t="shared" si="19"/>
        <v>0.15703497589537987</v>
      </c>
      <c r="G150" s="237">
        <f t="shared" si="19"/>
        <v>0.1596435264996395</v>
      </c>
      <c r="H150" s="237">
        <f t="shared" si="19"/>
        <v>0.14509689975191598</v>
      </c>
      <c r="I150" s="237">
        <f t="shared" si="19"/>
        <v>0.14650211092665436</v>
      </c>
      <c r="J150" s="237">
        <f t="shared" si="19"/>
        <v>0.15518240912601328</v>
      </c>
      <c r="K150" s="237">
        <f t="shared" si="19"/>
        <v>0.1398963518986171</v>
      </c>
      <c r="L150" s="237">
        <f t="shared" si="19"/>
        <v>0.14090939655848361</v>
      </c>
      <c r="M150" s="237">
        <f t="shared" si="19"/>
        <v>0.14387465324096638</v>
      </c>
      <c r="N150" s="237">
        <f t="shared" si="19"/>
        <v>0.15488457021407881</v>
      </c>
      <c r="O150" s="237">
        <f t="shared" si="19"/>
        <v>0.15808162193002837</v>
      </c>
      <c r="P150" s="237">
        <f t="shared" si="19"/>
        <v>0.15726861047560378</v>
      </c>
      <c r="Q150" s="237">
        <f t="shared" si="19"/>
        <v>0.16907441428959658</v>
      </c>
    </row>
    <row r="151" spans="1:17" x14ac:dyDescent="0.25">
      <c r="A151" s="142" t="s">
        <v>225</v>
      </c>
      <c r="B151" s="235">
        <f t="shared" ref="B151:Q151" si="20">IF(B$59=0,0,B$59/B$47)</f>
        <v>0.13558611094062975</v>
      </c>
      <c r="C151" s="235">
        <f t="shared" si="20"/>
        <v>0.12753952132970725</v>
      </c>
      <c r="D151" s="235">
        <f t="shared" si="20"/>
        <v>0.12363111465215175</v>
      </c>
      <c r="E151" s="235">
        <f t="shared" si="20"/>
        <v>0.13334197970201839</v>
      </c>
      <c r="F151" s="235">
        <f t="shared" si="20"/>
        <v>0.13691432306433332</v>
      </c>
      <c r="G151" s="235">
        <f t="shared" si="20"/>
        <v>0.13952287366859292</v>
      </c>
      <c r="H151" s="235">
        <f t="shared" si="20"/>
        <v>0.12497624692086939</v>
      </c>
      <c r="I151" s="235">
        <f t="shared" si="20"/>
        <v>0.1263814580956078</v>
      </c>
      <c r="J151" s="235">
        <f t="shared" si="20"/>
        <v>0.13506175629496669</v>
      </c>
      <c r="K151" s="235">
        <f t="shared" si="20"/>
        <v>0.11977569906757056</v>
      </c>
      <c r="L151" s="235">
        <f t="shared" si="20"/>
        <v>0.12078874372743706</v>
      </c>
      <c r="M151" s="235">
        <f t="shared" si="20"/>
        <v>0.12375400040991982</v>
      </c>
      <c r="N151" s="235">
        <f t="shared" si="20"/>
        <v>0.13147125126951575</v>
      </c>
      <c r="O151" s="235">
        <f t="shared" si="20"/>
        <v>0.12815971455646122</v>
      </c>
      <c r="P151" s="235">
        <f t="shared" si="20"/>
        <v>0.12055669994036128</v>
      </c>
      <c r="Q151" s="235">
        <f t="shared" si="20"/>
        <v>0.13297308372379002</v>
      </c>
    </row>
    <row r="152" spans="1:17" x14ac:dyDescent="0.25">
      <c r="A152" s="142" t="s">
        <v>224</v>
      </c>
      <c r="B152" s="235">
        <f t="shared" ref="B152:Q152" si="21">IF(B$65=0,0,B$65/B$47)</f>
        <v>2.0120652831046557E-2</v>
      </c>
      <c r="C152" s="235">
        <f t="shared" si="21"/>
        <v>2.0120652831046557E-2</v>
      </c>
      <c r="D152" s="235">
        <f t="shared" si="21"/>
        <v>2.0120652831046561E-2</v>
      </c>
      <c r="E152" s="235">
        <f t="shared" si="21"/>
        <v>2.0120652831046554E-2</v>
      </c>
      <c r="F152" s="235">
        <f t="shared" si="21"/>
        <v>2.0120652831046554E-2</v>
      </c>
      <c r="G152" s="235">
        <f t="shared" si="21"/>
        <v>2.0120652831046557E-2</v>
      </c>
      <c r="H152" s="235">
        <f t="shared" si="21"/>
        <v>2.0120652831046564E-2</v>
      </c>
      <c r="I152" s="235">
        <f t="shared" si="21"/>
        <v>2.0120652831046557E-2</v>
      </c>
      <c r="J152" s="235">
        <f t="shared" si="21"/>
        <v>2.0120652831046554E-2</v>
      </c>
      <c r="K152" s="235">
        <f t="shared" si="21"/>
        <v>2.0120652831046554E-2</v>
      </c>
      <c r="L152" s="235">
        <f t="shared" si="21"/>
        <v>2.0120652831046557E-2</v>
      </c>
      <c r="M152" s="235">
        <f t="shared" si="21"/>
        <v>2.0120652831046557E-2</v>
      </c>
      <c r="N152" s="235">
        <f t="shared" si="21"/>
        <v>2.3413318944563052E-2</v>
      </c>
      <c r="O152" s="235">
        <f t="shared" si="21"/>
        <v>2.992190737356713E-2</v>
      </c>
      <c r="P152" s="235">
        <f t="shared" si="21"/>
        <v>3.6711910535242497E-2</v>
      </c>
      <c r="Q152" s="235">
        <f t="shared" si="21"/>
        <v>3.5729686897556331E-2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3.7164366825023272E-4</v>
      </c>
    </row>
    <row r="154" spans="1:17" x14ac:dyDescent="0.25">
      <c r="A154" s="127" t="s">
        <v>208</v>
      </c>
      <c r="B154" s="237">
        <f t="shared" ref="B154:Q154" si="23">IF(B$77=0,0,B$77/B$47)</f>
        <v>0.65487908673775619</v>
      </c>
      <c r="C154" s="237">
        <f t="shared" si="23"/>
        <v>0.65868044381723911</v>
      </c>
      <c r="D154" s="237">
        <f t="shared" si="23"/>
        <v>0.66052684709013076</v>
      </c>
      <c r="E154" s="237">
        <f t="shared" si="23"/>
        <v>0.65593925565200095</v>
      </c>
      <c r="F154" s="237">
        <f t="shared" si="23"/>
        <v>0.65425161487655425</v>
      </c>
      <c r="G154" s="237">
        <f t="shared" si="23"/>
        <v>0.6530192875445836</v>
      </c>
      <c r="H154" s="237">
        <f t="shared" si="23"/>
        <v>0.65989138184090379</v>
      </c>
      <c r="I154" s="237">
        <f t="shared" si="23"/>
        <v>0.65922753421034885</v>
      </c>
      <c r="J154" s="237">
        <f t="shared" si="23"/>
        <v>0.65512680152636016</v>
      </c>
      <c r="K154" s="237">
        <f t="shared" si="23"/>
        <v>0.66234821639507213</v>
      </c>
      <c r="L154" s="237">
        <f t="shared" si="23"/>
        <v>0.66186963544639443</v>
      </c>
      <c r="M154" s="237">
        <f t="shared" si="23"/>
        <v>0.66046879359568811</v>
      </c>
      <c r="N154" s="237">
        <f t="shared" si="23"/>
        <v>0.65579406404537621</v>
      </c>
      <c r="O154" s="237">
        <f t="shared" si="23"/>
        <v>0.65532456107388803</v>
      </c>
      <c r="P154" s="237">
        <f t="shared" si="23"/>
        <v>0.65679448917104977</v>
      </c>
      <c r="Q154" s="237">
        <f t="shared" si="23"/>
        <v>0.65111956711181718</v>
      </c>
    </row>
    <row r="155" spans="1:17" x14ac:dyDescent="0.25">
      <c r="A155" s="142" t="s">
        <v>222</v>
      </c>
      <c r="B155" s="259">
        <f t="shared" ref="B155:Q155" si="24">IF(B$78=0,0,B$78/B$47)</f>
        <v>0.61367991134691957</v>
      </c>
      <c r="C155" s="259">
        <f t="shared" si="24"/>
        <v>0.6136799113469199</v>
      </c>
      <c r="D155" s="259">
        <f t="shared" si="24"/>
        <v>0.6136799113469199</v>
      </c>
      <c r="E155" s="259">
        <f t="shared" si="24"/>
        <v>0.6136799113469199</v>
      </c>
      <c r="F155" s="259">
        <f t="shared" si="24"/>
        <v>0.6136799113469199</v>
      </c>
      <c r="G155" s="259">
        <f t="shared" si="24"/>
        <v>0.61367991134691979</v>
      </c>
      <c r="H155" s="259">
        <f t="shared" si="24"/>
        <v>0.6136799113469199</v>
      </c>
      <c r="I155" s="259">
        <f t="shared" si="24"/>
        <v>0.61367991134692002</v>
      </c>
      <c r="J155" s="259">
        <f t="shared" si="24"/>
        <v>0.6136799113469199</v>
      </c>
      <c r="K155" s="259">
        <f t="shared" si="24"/>
        <v>0.6136799113469199</v>
      </c>
      <c r="L155" s="259">
        <f t="shared" si="24"/>
        <v>0.6136799113469199</v>
      </c>
      <c r="M155" s="259">
        <f t="shared" si="24"/>
        <v>0.6136799113469199</v>
      </c>
      <c r="N155" s="259">
        <f t="shared" si="24"/>
        <v>0.6136799113469199</v>
      </c>
      <c r="O155" s="259">
        <f t="shared" si="24"/>
        <v>0.6136799113469199</v>
      </c>
      <c r="P155" s="259">
        <f t="shared" si="24"/>
        <v>0.61367991134691979</v>
      </c>
      <c r="Q155" s="259">
        <f t="shared" si="24"/>
        <v>0.6136799113469199</v>
      </c>
    </row>
    <row r="156" spans="1:17" x14ac:dyDescent="0.25">
      <c r="A156" s="142" t="s">
        <v>221</v>
      </c>
      <c r="B156" s="259">
        <f t="shared" ref="B156:Q156" si="25">IF(B$86=0,0,B$86/B$47)</f>
        <v>4.1199175390836562E-2</v>
      </c>
      <c r="C156" s="259">
        <f t="shared" si="25"/>
        <v>4.5000532470319154E-2</v>
      </c>
      <c r="D156" s="259">
        <f t="shared" si="25"/>
        <v>4.6846935743210756E-2</v>
      </c>
      <c r="E156" s="259">
        <f t="shared" si="25"/>
        <v>4.2259344305081076E-2</v>
      </c>
      <c r="F156" s="259">
        <f t="shared" si="25"/>
        <v>4.0571703529634413E-2</v>
      </c>
      <c r="G156" s="259">
        <f t="shared" si="25"/>
        <v>3.9339376197663721E-2</v>
      </c>
      <c r="H156" s="259">
        <f t="shared" si="25"/>
        <v>4.6211470493983983E-2</v>
      </c>
      <c r="I156" s="259">
        <f t="shared" si="25"/>
        <v>4.5547622863428901E-2</v>
      </c>
      <c r="J156" s="259">
        <f t="shared" si="25"/>
        <v>4.1446890179440275E-2</v>
      </c>
      <c r="K156" s="259">
        <f t="shared" si="25"/>
        <v>4.8668305048152234E-2</v>
      </c>
      <c r="L156" s="259">
        <f t="shared" si="25"/>
        <v>4.8189724099474557E-2</v>
      </c>
      <c r="M156" s="259">
        <f t="shared" si="25"/>
        <v>4.6788882248768204E-2</v>
      </c>
      <c r="N156" s="259">
        <f t="shared" si="25"/>
        <v>4.2114152698456364E-2</v>
      </c>
      <c r="O156" s="259">
        <f t="shared" si="25"/>
        <v>4.164464972696811E-2</v>
      </c>
      <c r="P156" s="259">
        <f t="shared" si="25"/>
        <v>4.3114577824129953E-2</v>
      </c>
      <c r="Q156" s="259">
        <f t="shared" si="25"/>
        <v>3.7439655764897294E-2</v>
      </c>
    </row>
    <row r="157" spans="1:17" x14ac:dyDescent="0.25">
      <c r="A157" s="127" t="s">
        <v>207</v>
      </c>
      <c r="B157" s="237">
        <f t="shared" ref="B157:Q157" si="26">IF(B$87=0,0,B$87/B$47)</f>
        <v>0.11573376172567683</v>
      </c>
      <c r="C157" s="237">
        <f t="shared" si="26"/>
        <v>0.11589253539667281</v>
      </c>
      <c r="D157" s="237">
        <f t="shared" si="26"/>
        <v>0.11596965528297823</v>
      </c>
      <c r="E157" s="237">
        <f t="shared" si="26"/>
        <v>0.1157780424672306</v>
      </c>
      <c r="F157" s="237">
        <f t="shared" si="26"/>
        <v>0.11570755371396763</v>
      </c>
      <c r="G157" s="237">
        <f t="shared" si="26"/>
        <v>0.1156560823235471</v>
      </c>
      <c r="H157" s="237">
        <f t="shared" si="26"/>
        <v>0.1159431134064061</v>
      </c>
      <c r="I157" s="237">
        <f t="shared" si="26"/>
        <v>0.11591538606506947</v>
      </c>
      <c r="J157" s="237">
        <f t="shared" si="26"/>
        <v>0.11574410818498702</v>
      </c>
      <c r="K157" s="237">
        <f t="shared" si="26"/>
        <v>0.11604572955980581</v>
      </c>
      <c r="L157" s="237">
        <f t="shared" si="26"/>
        <v>0.11602574036844565</v>
      </c>
      <c r="M157" s="237">
        <f t="shared" si="26"/>
        <v>0.11596723052617849</v>
      </c>
      <c r="N157" s="237">
        <f t="shared" si="26"/>
        <v>0.11465737736996315</v>
      </c>
      <c r="O157" s="237">
        <f t="shared" si="26"/>
        <v>0.1124345443198516</v>
      </c>
      <c r="P157" s="237">
        <f t="shared" si="26"/>
        <v>0.11019745497266548</v>
      </c>
      <c r="Q157" s="237">
        <f t="shared" si="26"/>
        <v>0.11016711443158041</v>
      </c>
    </row>
    <row r="158" spans="1:17" x14ac:dyDescent="0.25">
      <c r="A158" s="142" t="s">
        <v>220</v>
      </c>
      <c r="B158" s="259">
        <f t="shared" ref="B158:Q158" si="27">IF(B$88=0,0,B$88/B$47)</f>
        <v>6.9384689410985675E-2</v>
      </c>
      <c r="C158" s="259">
        <f t="shared" si="27"/>
        <v>6.5266936367563741E-2</v>
      </c>
      <c r="D158" s="259">
        <f t="shared" si="27"/>
        <v>6.3266852571866136E-2</v>
      </c>
      <c r="E158" s="259">
        <f t="shared" si="27"/>
        <v>6.8236280124014378E-2</v>
      </c>
      <c r="F158" s="259">
        <f t="shared" si="27"/>
        <v>7.0064387243128898E-2</v>
      </c>
      <c r="G158" s="259">
        <f t="shared" si="27"/>
        <v>7.1399284101175409E-2</v>
      </c>
      <c r="H158" s="259">
        <f t="shared" si="27"/>
        <v>6.3955209100674135E-2</v>
      </c>
      <c r="I158" s="259">
        <f t="shared" si="27"/>
        <v>6.4674310343711947E-2</v>
      </c>
      <c r="J158" s="259">
        <f t="shared" si="27"/>
        <v>6.9116356733116724E-2</v>
      </c>
      <c r="K158" s="259">
        <f t="shared" si="27"/>
        <v>6.1293886380634537E-2</v>
      </c>
      <c r="L158" s="259">
        <f t="shared" si="27"/>
        <v>6.181230075653675E-2</v>
      </c>
      <c r="M158" s="259">
        <f t="shared" si="27"/>
        <v>6.332973799631425E-2</v>
      </c>
      <c r="N158" s="259">
        <f t="shared" si="27"/>
        <v>6.7278955584199732E-2</v>
      </c>
      <c r="O158" s="259">
        <f t="shared" si="27"/>
        <v>6.5584313377012468E-2</v>
      </c>
      <c r="P158" s="259">
        <f t="shared" si="27"/>
        <v>6.1693554920519277E-2</v>
      </c>
      <c r="Q158" s="259">
        <f t="shared" si="27"/>
        <v>6.8047501696070933E-2</v>
      </c>
    </row>
    <row r="159" spans="1:17" x14ac:dyDescent="0.25">
      <c r="A159" s="140" t="s">
        <v>219</v>
      </c>
      <c r="B159" s="260">
        <f t="shared" ref="B159:Q159" si="28">IF(B$94=0,0,B$94/B$47)</f>
        <v>4.6349072314691139E-2</v>
      </c>
      <c r="C159" s="260">
        <f t="shared" si="28"/>
        <v>5.0625599029109056E-2</v>
      </c>
      <c r="D159" s="260">
        <f t="shared" si="28"/>
        <v>5.2702802711112107E-2</v>
      </c>
      <c r="E159" s="260">
        <f t="shared" si="28"/>
        <v>4.7541762343216221E-2</v>
      </c>
      <c r="F159" s="260">
        <f t="shared" si="28"/>
        <v>4.5643166470838721E-2</v>
      </c>
      <c r="G159" s="260">
        <f t="shared" si="28"/>
        <v>4.425679822237169E-2</v>
      </c>
      <c r="H159" s="260">
        <f t="shared" si="28"/>
        <v>5.1987904305731983E-2</v>
      </c>
      <c r="I159" s="260">
        <f t="shared" si="28"/>
        <v>5.1241075721357519E-2</v>
      </c>
      <c r="J159" s="260">
        <f t="shared" si="28"/>
        <v>4.6627751451870314E-2</v>
      </c>
      <c r="K159" s="260">
        <f t="shared" si="28"/>
        <v>5.475184317917127E-2</v>
      </c>
      <c r="L159" s="260">
        <f t="shared" si="28"/>
        <v>5.421343961190888E-2</v>
      </c>
      <c r="M159" s="260">
        <f t="shared" si="28"/>
        <v>5.2637492529864237E-2</v>
      </c>
      <c r="N159" s="260">
        <f t="shared" si="28"/>
        <v>4.7378421785763417E-2</v>
      </c>
      <c r="O159" s="260">
        <f t="shared" si="28"/>
        <v>4.6850230942839133E-2</v>
      </c>
      <c r="P159" s="260">
        <f t="shared" si="28"/>
        <v>4.85039000521462E-2</v>
      </c>
      <c r="Q159" s="260">
        <f t="shared" si="28"/>
        <v>4.2119612735509467E-2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1</v>
      </c>
      <c r="C162" s="77">
        <f t="shared" si="29"/>
        <v>1</v>
      </c>
      <c r="D162" s="77">
        <f t="shared" si="29"/>
        <v>1</v>
      </c>
      <c r="E162" s="77">
        <f t="shared" si="29"/>
        <v>0.99999999999999978</v>
      </c>
      <c r="F162" s="77">
        <f t="shared" si="29"/>
        <v>1</v>
      </c>
      <c r="G162" s="77">
        <f t="shared" si="29"/>
        <v>1</v>
      </c>
      <c r="H162" s="77">
        <f t="shared" si="29"/>
        <v>1</v>
      </c>
      <c r="I162" s="77">
        <f t="shared" si="29"/>
        <v>1</v>
      </c>
      <c r="J162" s="77">
        <f t="shared" si="29"/>
        <v>0.99999999999999989</v>
      </c>
      <c r="K162" s="77">
        <f t="shared" si="29"/>
        <v>1</v>
      </c>
      <c r="L162" s="77">
        <f t="shared" si="29"/>
        <v>1.0000000000000002</v>
      </c>
      <c r="M162" s="77">
        <f t="shared" si="29"/>
        <v>1</v>
      </c>
      <c r="N162" s="77">
        <f t="shared" si="29"/>
        <v>0.99999999999999989</v>
      </c>
      <c r="O162" s="77">
        <f t="shared" si="29"/>
        <v>0.99999999999999989</v>
      </c>
      <c r="P162" s="77">
        <f t="shared" si="29"/>
        <v>1</v>
      </c>
      <c r="Q162" s="77">
        <f t="shared" si="29"/>
        <v>1.0000000000000002</v>
      </c>
    </row>
    <row r="163" spans="1:17" x14ac:dyDescent="0.25">
      <c r="A163" s="132" t="s">
        <v>83</v>
      </c>
      <c r="B163" s="240">
        <f t="shared" ref="B163:Q163" si="30">IF(B$98=0,0,B$98/B$97)</f>
        <v>9.4878592637773554E-3</v>
      </c>
      <c r="C163" s="240">
        <f t="shared" si="30"/>
        <v>9.4878592637773537E-3</v>
      </c>
      <c r="D163" s="240">
        <f t="shared" si="30"/>
        <v>9.4878592637773537E-3</v>
      </c>
      <c r="E163" s="240">
        <f t="shared" si="30"/>
        <v>9.4878592637773519E-3</v>
      </c>
      <c r="F163" s="240">
        <f t="shared" si="30"/>
        <v>9.4878592637773537E-3</v>
      </c>
      <c r="G163" s="240">
        <f t="shared" si="30"/>
        <v>9.4878592637773554E-3</v>
      </c>
      <c r="H163" s="240">
        <f t="shared" si="30"/>
        <v>9.4878592637773554E-3</v>
      </c>
      <c r="I163" s="240">
        <f t="shared" si="30"/>
        <v>9.4878592637773537E-3</v>
      </c>
      <c r="J163" s="240">
        <f t="shared" si="30"/>
        <v>9.4878592637773554E-3</v>
      </c>
      <c r="K163" s="240">
        <f t="shared" si="30"/>
        <v>9.4878592637773537E-3</v>
      </c>
      <c r="L163" s="240">
        <f t="shared" si="30"/>
        <v>9.4878592637773537E-3</v>
      </c>
      <c r="M163" s="240">
        <f t="shared" si="30"/>
        <v>9.4878592637773537E-3</v>
      </c>
      <c r="N163" s="240">
        <f t="shared" si="30"/>
        <v>9.4878592637773519E-3</v>
      </c>
      <c r="O163" s="240">
        <f t="shared" si="30"/>
        <v>9.4878592637773571E-3</v>
      </c>
      <c r="P163" s="240">
        <f t="shared" si="30"/>
        <v>9.4878592637773554E-3</v>
      </c>
      <c r="Q163" s="240">
        <f t="shared" si="30"/>
        <v>9.4878592637773554E-3</v>
      </c>
    </row>
    <row r="164" spans="1:17" x14ac:dyDescent="0.25">
      <c r="A164" s="76" t="s">
        <v>82</v>
      </c>
      <c r="B164" s="239">
        <f t="shared" ref="B164:Q164" si="31">IF(B$99=0,0,B$99/B$97)</f>
        <v>9.7503268052326602E-3</v>
      </c>
      <c r="C164" s="239">
        <f t="shared" si="31"/>
        <v>9.7503268052326585E-3</v>
      </c>
      <c r="D164" s="239">
        <f t="shared" si="31"/>
        <v>9.7503268052326585E-3</v>
      </c>
      <c r="E164" s="239">
        <f t="shared" si="31"/>
        <v>9.7503268052326567E-3</v>
      </c>
      <c r="F164" s="239">
        <f t="shared" si="31"/>
        <v>9.7503268052326585E-3</v>
      </c>
      <c r="G164" s="239">
        <f t="shared" si="31"/>
        <v>9.7503268052326602E-3</v>
      </c>
      <c r="H164" s="239">
        <f t="shared" si="31"/>
        <v>9.7503268052326602E-3</v>
      </c>
      <c r="I164" s="239">
        <f t="shared" si="31"/>
        <v>9.7503268052326585E-3</v>
      </c>
      <c r="J164" s="239">
        <f t="shared" si="31"/>
        <v>9.7503268052326602E-3</v>
      </c>
      <c r="K164" s="239">
        <f t="shared" si="31"/>
        <v>9.7503268052326585E-3</v>
      </c>
      <c r="L164" s="239">
        <f t="shared" si="31"/>
        <v>9.7503268052326585E-3</v>
      </c>
      <c r="M164" s="239">
        <f t="shared" si="31"/>
        <v>9.7503268052326585E-3</v>
      </c>
      <c r="N164" s="239">
        <f t="shared" si="31"/>
        <v>9.7503268052326585E-3</v>
      </c>
      <c r="O164" s="239">
        <f t="shared" si="31"/>
        <v>9.7503268052326637E-3</v>
      </c>
      <c r="P164" s="239">
        <f t="shared" si="31"/>
        <v>9.7503268052326585E-3</v>
      </c>
      <c r="Q164" s="239">
        <f t="shared" si="31"/>
        <v>9.7503268052326602E-3</v>
      </c>
    </row>
    <row r="165" spans="1:17" x14ac:dyDescent="0.25">
      <c r="A165" s="76" t="s">
        <v>81</v>
      </c>
      <c r="B165" s="239">
        <f t="shared" ref="B165:Q165" si="32">IF(B$100=0,0,B$100/B$97)</f>
        <v>1.9083440544931822E-2</v>
      </c>
      <c r="C165" s="239">
        <f t="shared" si="32"/>
        <v>1.9083440544931819E-2</v>
      </c>
      <c r="D165" s="239">
        <f t="shared" si="32"/>
        <v>1.9083440544931819E-2</v>
      </c>
      <c r="E165" s="239">
        <f t="shared" si="32"/>
        <v>1.9083440544931815E-2</v>
      </c>
      <c r="F165" s="239">
        <f t="shared" si="32"/>
        <v>1.9083440544931819E-2</v>
      </c>
      <c r="G165" s="239">
        <f t="shared" si="32"/>
        <v>1.9083440544931822E-2</v>
      </c>
      <c r="H165" s="239">
        <f t="shared" si="32"/>
        <v>1.9083440544931822E-2</v>
      </c>
      <c r="I165" s="239">
        <f t="shared" si="32"/>
        <v>1.9083440544931819E-2</v>
      </c>
      <c r="J165" s="239">
        <f t="shared" si="32"/>
        <v>1.9083440544931822E-2</v>
      </c>
      <c r="K165" s="239">
        <f t="shared" si="32"/>
        <v>1.9083440544931819E-2</v>
      </c>
      <c r="L165" s="239">
        <f t="shared" si="32"/>
        <v>1.9083440544931819E-2</v>
      </c>
      <c r="M165" s="239">
        <f t="shared" si="32"/>
        <v>1.9083440544931819E-2</v>
      </c>
      <c r="N165" s="239">
        <f t="shared" si="32"/>
        <v>1.9083440544931815E-2</v>
      </c>
      <c r="O165" s="239">
        <f t="shared" si="32"/>
        <v>1.9083440544931825E-2</v>
      </c>
      <c r="P165" s="239">
        <f t="shared" si="32"/>
        <v>1.9083440544931822E-2</v>
      </c>
      <c r="Q165" s="239">
        <f t="shared" si="32"/>
        <v>1.9083440544931822E-2</v>
      </c>
    </row>
    <row r="166" spans="1:17" x14ac:dyDescent="0.25">
      <c r="A166" s="76" t="s">
        <v>80</v>
      </c>
      <c r="B166" s="239">
        <f t="shared" ref="B166:Q166" si="33">IF(B$101=0,0,B$101/B$97)</f>
        <v>7.5705880104229989E-3</v>
      </c>
      <c r="C166" s="239">
        <f t="shared" si="33"/>
        <v>7.5705880104229972E-3</v>
      </c>
      <c r="D166" s="239">
        <f t="shared" si="33"/>
        <v>7.570588010422998E-3</v>
      </c>
      <c r="E166" s="239">
        <f t="shared" si="33"/>
        <v>7.5705880104229954E-3</v>
      </c>
      <c r="F166" s="239">
        <f t="shared" si="33"/>
        <v>7.5705880104229972E-3</v>
      </c>
      <c r="G166" s="239">
        <f t="shared" si="33"/>
        <v>7.570588010422998E-3</v>
      </c>
      <c r="H166" s="239">
        <f t="shared" si="33"/>
        <v>7.5705880104229989E-3</v>
      </c>
      <c r="I166" s="239">
        <f t="shared" si="33"/>
        <v>7.5705880104229972E-3</v>
      </c>
      <c r="J166" s="239">
        <f t="shared" si="33"/>
        <v>7.5705880104229989E-3</v>
      </c>
      <c r="K166" s="239">
        <f t="shared" si="33"/>
        <v>7.5705880104229972E-3</v>
      </c>
      <c r="L166" s="239">
        <f t="shared" si="33"/>
        <v>7.5705880104229972E-3</v>
      </c>
      <c r="M166" s="239">
        <f t="shared" si="33"/>
        <v>7.5705880104229972E-3</v>
      </c>
      <c r="N166" s="239">
        <f t="shared" si="33"/>
        <v>7.5705880104229963E-3</v>
      </c>
      <c r="O166" s="239">
        <f t="shared" si="33"/>
        <v>7.5705880104230006E-3</v>
      </c>
      <c r="P166" s="239">
        <f t="shared" si="33"/>
        <v>7.5705880104229989E-3</v>
      </c>
      <c r="Q166" s="239">
        <f t="shared" si="33"/>
        <v>7.570588010422998E-3</v>
      </c>
    </row>
    <row r="167" spans="1:17" x14ac:dyDescent="0.25">
      <c r="A167" s="129" t="s">
        <v>79</v>
      </c>
      <c r="B167" s="238">
        <f t="shared" ref="B167:Q167" si="34">IF(B$102=0,0,B$102/B$97)</f>
        <v>8.5645565808452808E-3</v>
      </c>
      <c r="C167" s="238">
        <f t="shared" si="34"/>
        <v>8.5645565808452808E-3</v>
      </c>
      <c r="D167" s="238">
        <f t="shared" si="34"/>
        <v>8.5645565808452808E-3</v>
      </c>
      <c r="E167" s="238">
        <f t="shared" si="34"/>
        <v>8.5645565808452791E-3</v>
      </c>
      <c r="F167" s="238">
        <f t="shared" si="34"/>
        <v>8.5645565808452791E-3</v>
      </c>
      <c r="G167" s="238">
        <f t="shared" si="34"/>
        <v>8.5645565808452825E-3</v>
      </c>
      <c r="H167" s="238">
        <f t="shared" si="34"/>
        <v>8.5645565808452808E-3</v>
      </c>
      <c r="I167" s="238">
        <f t="shared" si="34"/>
        <v>8.5645565808452791E-3</v>
      </c>
      <c r="J167" s="238">
        <f t="shared" si="34"/>
        <v>8.5645565808452825E-3</v>
      </c>
      <c r="K167" s="238">
        <f t="shared" si="34"/>
        <v>8.5645565808452808E-3</v>
      </c>
      <c r="L167" s="238">
        <f t="shared" si="34"/>
        <v>8.5645565808452791E-3</v>
      </c>
      <c r="M167" s="238">
        <f t="shared" si="34"/>
        <v>8.5645565808452825E-3</v>
      </c>
      <c r="N167" s="238">
        <f t="shared" si="34"/>
        <v>8.5645565808452808E-3</v>
      </c>
      <c r="O167" s="238">
        <f t="shared" si="34"/>
        <v>8.5645565808452843E-3</v>
      </c>
      <c r="P167" s="238">
        <f t="shared" si="34"/>
        <v>8.5645565808452808E-3</v>
      </c>
      <c r="Q167" s="238">
        <f t="shared" si="34"/>
        <v>8.5645565808452825E-3</v>
      </c>
    </row>
    <row r="168" spans="1:17" x14ac:dyDescent="0.25">
      <c r="A168" s="127" t="s">
        <v>206</v>
      </c>
      <c r="B168" s="237">
        <f t="shared" ref="B168:Q168" si="35">IF(B$107=0,0,B$107/B$97)</f>
        <v>0.75165776322214239</v>
      </c>
      <c r="C168" s="237">
        <f t="shared" si="35"/>
        <v>0.72727092621742784</v>
      </c>
      <c r="D168" s="237">
        <f t="shared" si="35"/>
        <v>0.71542569970503012</v>
      </c>
      <c r="E168" s="237">
        <f t="shared" si="35"/>
        <v>0.74485646411538553</v>
      </c>
      <c r="F168" s="237">
        <f t="shared" si="35"/>
        <v>0.75568318195661788</v>
      </c>
      <c r="G168" s="237">
        <f t="shared" si="35"/>
        <v>0.76358892854996696</v>
      </c>
      <c r="H168" s="237">
        <f t="shared" si="35"/>
        <v>0.71950239840263386</v>
      </c>
      <c r="I168" s="237">
        <f t="shared" si="35"/>
        <v>0.72376117852347288</v>
      </c>
      <c r="J168" s="237">
        <f t="shared" si="35"/>
        <v>0.75006859912968116</v>
      </c>
      <c r="K168" s="237">
        <f t="shared" si="35"/>
        <v>0.7037410735475097</v>
      </c>
      <c r="L168" s="237">
        <f t="shared" si="35"/>
        <v>0.70681131276601361</v>
      </c>
      <c r="M168" s="237">
        <f t="shared" si="35"/>
        <v>0.71579813014945382</v>
      </c>
      <c r="N168" s="237">
        <f t="shared" si="35"/>
        <v>0.73918683865050538</v>
      </c>
      <c r="O168" s="237">
        <f t="shared" si="35"/>
        <v>0.72915054874866125</v>
      </c>
      <c r="P168" s="237">
        <f t="shared" si="35"/>
        <v>0.70610805656842013</v>
      </c>
      <c r="Q168" s="237">
        <f t="shared" si="35"/>
        <v>0.74373844933797773</v>
      </c>
    </row>
    <row r="169" spans="1:17" x14ac:dyDescent="0.25">
      <c r="A169" s="142" t="s">
        <v>218</v>
      </c>
      <c r="B169" s="235">
        <f t="shared" ref="B169:Q169" si="36">IF(B$108=0,0,B$108/B$97)</f>
        <v>0.67146477536931271</v>
      </c>
      <c r="C169" s="235">
        <f t="shared" si="36"/>
        <v>0.63161555004598302</v>
      </c>
      <c r="D169" s="235">
        <f t="shared" si="36"/>
        <v>0.61225989928212343</v>
      </c>
      <c r="E169" s="235">
        <f t="shared" si="36"/>
        <v>0.66035113646058041</v>
      </c>
      <c r="F169" s="235">
        <f t="shared" si="36"/>
        <v>0.67804249670889682</v>
      </c>
      <c r="G169" s="235">
        <f t="shared" si="36"/>
        <v>0.69096085415257069</v>
      </c>
      <c r="H169" s="235">
        <f t="shared" si="36"/>
        <v>0.6189214144652827</v>
      </c>
      <c r="I169" s="235">
        <f t="shared" si="36"/>
        <v>0.62588045915832879</v>
      </c>
      <c r="J169" s="235">
        <f t="shared" si="36"/>
        <v>0.66886800736762442</v>
      </c>
      <c r="K169" s="235">
        <f t="shared" si="36"/>
        <v>0.59316667696387493</v>
      </c>
      <c r="L169" s="235">
        <f t="shared" si="36"/>
        <v>0.59818359057145087</v>
      </c>
      <c r="M169" s="235">
        <f t="shared" si="36"/>
        <v>0.61286846794128336</v>
      </c>
      <c r="N169" s="235">
        <f t="shared" si="36"/>
        <v>0.65108670489017129</v>
      </c>
      <c r="O169" s="235">
        <f t="shared" si="36"/>
        <v>0.63468694063900832</v>
      </c>
      <c r="P169" s="235">
        <f t="shared" si="36"/>
        <v>0.59703443725269467</v>
      </c>
      <c r="Q169" s="235">
        <f t="shared" si="36"/>
        <v>0.65852424834175105</v>
      </c>
    </row>
    <row r="170" spans="1:17" x14ac:dyDescent="0.25">
      <c r="A170" s="142" t="s">
        <v>217</v>
      </c>
      <c r="B170" s="235">
        <f t="shared" ref="B170:Q170" si="37">IF(B$114=0,0,B$114/B$97)</f>
        <v>8.0192987852829634E-2</v>
      </c>
      <c r="C170" s="235">
        <f t="shared" si="37"/>
        <v>9.5655376171444845E-2</v>
      </c>
      <c r="D170" s="235">
        <f t="shared" si="37"/>
        <v>0.10316580042290664</v>
      </c>
      <c r="E170" s="235">
        <f t="shared" si="37"/>
        <v>8.4505327654805173E-2</v>
      </c>
      <c r="F170" s="235">
        <f t="shared" si="37"/>
        <v>7.7640685247721025E-2</v>
      </c>
      <c r="G170" s="235">
        <f t="shared" si="37"/>
        <v>7.2628074397396283E-2</v>
      </c>
      <c r="H170" s="235">
        <f t="shared" si="37"/>
        <v>0.10058098393735111</v>
      </c>
      <c r="I170" s="235">
        <f t="shared" si="37"/>
        <v>9.7880719365144156E-2</v>
      </c>
      <c r="J170" s="235">
        <f t="shared" si="37"/>
        <v>8.1200591762056767E-2</v>
      </c>
      <c r="K170" s="235">
        <f t="shared" si="37"/>
        <v>0.11057439658363474</v>
      </c>
      <c r="L170" s="235">
        <f t="shared" si="37"/>
        <v>0.10862772219456279</v>
      </c>
      <c r="M170" s="235">
        <f t="shared" si="37"/>
        <v>0.10292966220817043</v>
      </c>
      <c r="N170" s="235">
        <f t="shared" si="37"/>
        <v>8.8100133760334126E-2</v>
      </c>
      <c r="O170" s="235">
        <f t="shared" si="37"/>
        <v>9.4463608109652958E-2</v>
      </c>
      <c r="P170" s="235">
        <f t="shared" si="37"/>
        <v>0.10907361931572544</v>
      </c>
      <c r="Q170" s="235">
        <f t="shared" si="37"/>
        <v>8.521420099622673E-2</v>
      </c>
    </row>
    <row r="171" spans="1:17" x14ac:dyDescent="0.25">
      <c r="A171" s="127" t="s">
        <v>205</v>
      </c>
      <c r="B171" s="237">
        <f t="shared" ref="B171:Q171" si="38">IF(B$115=0,0,B$115/B$97)</f>
        <v>6.5156802630424088E-2</v>
      </c>
      <c r="C171" s="237">
        <f t="shared" si="38"/>
        <v>7.7719993139298962E-2</v>
      </c>
      <c r="D171" s="237">
        <f t="shared" si="38"/>
        <v>8.382221284361166E-2</v>
      </c>
      <c r="E171" s="237">
        <f t="shared" si="38"/>
        <v>6.8660578719529214E-2</v>
      </c>
      <c r="F171" s="237">
        <f t="shared" si="38"/>
        <v>6.3083056763773349E-2</v>
      </c>
      <c r="G171" s="237">
        <f t="shared" si="38"/>
        <v>5.9010310447884483E-2</v>
      </c>
      <c r="H171" s="237">
        <f t="shared" si="38"/>
        <v>8.1722049449097806E-2</v>
      </c>
      <c r="I171" s="237">
        <f t="shared" si="38"/>
        <v>7.9528084484179654E-2</v>
      </c>
      <c r="J171" s="237">
        <f t="shared" si="38"/>
        <v>6.5975480806671136E-2</v>
      </c>
      <c r="K171" s="237">
        <f t="shared" si="38"/>
        <v>8.9841697224203251E-2</v>
      </c>
      <c r="L171" s="237">
        <f t="shared" si="38"/>
        <v>8.8260024283082286E-2</v>
      </c>
      <c r="M171" s="237">
        <f t="shared" si="38"/>
        <v>8.3630350544138504E-2</v>
      </c>
      <c r="N171" s="237">
        <f t="shared" si="38"/>
        <v>7.158135868027149E-2</v>
      </c>
      <c r="O171" s="237">
        <f t="shared" si="38"/>
        <v>7.675168158909304E-2</v>
      </c>
      <c r="P171" s="237">
        <f t="shared" si="38"/>
        <v>8.862231569402694E-2</v>
      </c>
      <c r="Q171" s="237">
        <f t="shared" si="38"/>
        <v>6.9236538309434228E-2</v>
      </c>
    </row>
    <row r="172" spans="1:17" x14ac:dyDescent="0.25">
      <c r="A172" s="127" t="s">
        <v>204</v>
      </c>
      <c r="B172" s="237">
        <f t="shared" ref="B172:Q172" si="39">IF(B$116=0,0,B$116/B$97)</f>
        <v>7.0588746748922029E-2</v>
      </c>
      <c r="C172" s="237">
        <f t="shared" si="39"/>
        <v>7.1202161713765505E-2</v>
      </c>
      <c r="D172" s="237">
        <f t="shared" si="39"/>
        <v>7.1500110939540867E-2</v>
      </c>
      <c r="E172" s="237">
        <f t="shared" si="39"/>
        <v>7.0759823410141184E-2</v>
      </c>
      <c r="F172" s="237">
        <f t="shared" si="39"/>
        <v>7.0487493269800944E-2</v>
      </c>
      <c r="G172" s="237">
        <f t="shared" si="39"/>
        <v>7.0288635858826082E-2</v>
      </c>
      <c r="H172" s="237">
        <f t="shared" si="39"/>
        <v>7.1397567588478705E-2</v>
      </c>
      <c r="I172" s="237">
        <f t="shared" si="39"/>
        <v>7.1290444247407742E-2</v>
      </c>
      <c r="J172" s="237">
        <f t="shared" si="39"/>
        <v>7.0628719830946318E-2</v>
      </c>
      <c r="K172" s="237">
        <f t="shared" si="39"/>
        <v>7.1794020499941769E-2</v>
      </c>
      <c r="L172" s="237">
        <f t="shared" si="39"/>
        <v>7.171679315463593E-2</v>
      </c>
      <c r="M172" s="237">
        <f t="shared" si="39"/>
        <v>7.1490743000273929E-2</v>
      </c>
      <c r="N172" s="237">
        <f t="shared" si="39"/>
        <v>7.0902434487770588E-2</v>
      </c>
      <c r="O172" s="237">
        <f t="shared" si="39"/>
        <v>7.1154882577537132E-2</v>
      </c>
      <c r="P172" s="237">
        <f t="shared" si="39"/>
        <v>7.1734482528441987E-2</v>
      </c>
      <c r="Q172" s="237">
        <f t="shared" si="39"/>
        <v>7.0787945425113671E-2</v>
      </c>
    </row>
    <row r="173" spans="1:17" x14ac:dyDescent="0.25">
      <c r="A173" s="142" t="s">
        <v>216</v>
      </c>
      <c r="B173" s="235">
        <f t="shared" ref="B173:Q173" si="40">IF(B$117=0,0,B$117/B$97)</f>
        <v>5.1542912133874991E-2</v>
      </c>
      <c r="C173" s="235">
        <f t="shared" si="40"/>
        <v>4.8484009873047358E-2</v>
      </c>
      <c r="D173" s="235">
        <f t="shared" si="40"/>
        <v>4.6998233339100547E-2</v>
      </c>
      <c r="E173" s="235">
        <f t="shared" si="40"/>
        <v>5.0689808092124956E-2</v>
      </c>
      <c r="F173" s="235">
        <f t="shared" si="40"/>
        <v>5.2047830523467196E-2</v>
      </c>
      <c r="G173" s="235">
        <f t="shared" si="40"/>
        <v>5.3039468189444466E-2</v>
      </c>
      <c r="H173" s="235">
        <f t="shared" si="40"/>
        <v>4.750958390335782E-2</v>
      </c>
      <c r="I173" s="235">
        <f t="shared" si="40"/>
        <v>4.8043773398185996E-2</v>
      </c>
      <c r="J173" s="235">
        <f t="shared" si="40"/>
        <v>5.1343579287457836E-2</v>
      </c>
      <c r="K173" s="235">
        <f t="shared" si="40"/>
        <v>4.5532601311328517E-2</v>
      </c>
      <c r="L173" s="235">
        <f t="shared" si="40"/>
        <v>4.591770913342727E-2</v>
      </c>
      <c r="M173" s="235">
        <f t="shared" si="40"/>
        <v>4.7044948225833445E-2</v>
      </c>
      <c r="N173" s="235">
        <f t="shared" si="40"/>
        <v>4.9978652719691229E-2</v>
      </c>
      <c r="O173" s="235">
        <f t="shared" si="40"/>
        <v>4.8719775651494546E-2</v>
      </c>
      <c r="P173" s="235">
        <f t="shared" si="40"/>
        <v>4.5829497940957191E-2</v>
      </c>
      <c r="Q173" s="235">
        <f t="shared" si="40"/>
        <v>5.0549572688509833E-2</v>
      </c>
    </row>
    <row r="174" spans="1:17" x14ac:dyDescent="0.25">
      <c r="A174" s="142" t="s">
        <v>215</v>
      </c>
      <c r="B174" s="259">
        <f t="shared" ref="B174:Q174" si="41">IF(B$123=0,0,B$123/B$97)</f>
        <v>1.9045834615047039E-2</v>
      </c>
      <c r="C174" s="259">
        <f t="shared" si="41"/>
        <v>2.2718151840718154E-2</v>
      </c>
      <c r="D174" s="259">
        <f t="shared" si="41"/>
        <v>2.4501877600440328E-2</v>
      </c>
      <c r="E174" s="259">
        <f t="shared" si="41"/>
        <v>2.0070015318016228E-2</v>
      </c>
      <c r="F174" s="259">
        <f t="shared" si="41"/>
        <v>1.8439662746333744E-2</v>
      </c>
      <c r="G174" s="259">
        <f t="shared" si="41"/>
        <v>1.7249167669381619E-2</v>
      </c>
      <c r="H174" s="259">
        <f t="shared" si="41"/>
        <v>2.3887983685120892E-2</v>
      </c>
      <c r="I174" s="259">
        <f t="shared" si="41"/>
        <v>2.3246670849221739E-2</v>
      </c>
      <c r="J174" s="259">
        <f t="shared" si="41"/>
        <v>1.9285140543488483E-2</v>
      </c>
      <c r="K174" s="259">
        <f t="shared" si="41"/>
        <v>2.6261419188613251E-2</v>
      </c>
      <c r="L174" s="259">
        <f t="shared" si="41"/>
        <v>2.5799084021208663E-2</v>
      </c>
      <c r="M174" s="259">
        <f t="shared" si="41"/>
        <v>2.444579477444048E-2</v>
      </c>
      <c r="N174" s="259">
        <f t="shared" si="41"/>
        <v>2.0923781768079353E-2</v>
      </c>
      <c r="O174" s="259">
        <f t="shared" si="41"/>
        <v>2.2435106926042576E-2</v>
      </c>
      <c r="P174" s="259">
        <f t="shared" si="41"/>
        <v>2.5904984587484792E-2</v>
      </c>
      <c r="Q174" s="259">
        <f t="shared" si="41"/>
        <v>2.0238372736603848E-2</v>
      </c>
    </row>
    <row r="175" spans="1:17" x14ac:dyDescent="0.25">
      <c r="A175" s="72" t="s">
        <v>203</v>
      </c>
      <c r="B175" s="234">
        <f t="shared" ref="B175:Q175" si="42">IF(B$124=0,0,B$124/B$97)</f>
        <v>5.8139916193301493E-2</v>
      </c>
      <c r="C175" s="234">
        <f t="shared" si="42"/>
        <v>6.9350147724297539E-2</v>
      </c>
      <c r="D175" s="234">
        <f t="shared" si="42"/>
        <v>7.4795205306607326E-2</v>
      </c>
      <c r="E175" s="234">
        <f t="shared" si="42"/>
        <v>6.1266362549733763E-2</v>
      </c>
      <c r="F175" s="234">
        <f t="shared" si="42"/>
        <v>5.6289496804597744E-2</v>
      </c>
      <c r="G175" s="234">
        <f t="shared" si="42"/>
        <v>5.2655353938112319E-2</v>
      </c>
      <c r="H175" s="234">
        <f t="shared" si="42"/>
        <v>7.2921213354579573E-2</v>
      </c>
      <c r="I175" s="234">
        <f t="shared" si="42"/>
        <v>7.096352153972954E-2</v>
      </c>
      <c r="J175" s="234">
        <f t="shared" si="42"/>
        <v>5.8870429027491171E-2</v>
      </c>
      <c r="K175" s="234">
        <f t="shared" si="42"/>
        <v>8.0166437523135209E-2</v>
      </c>
      <c r="L175" s="234">
        <f t="shared" si="42"/>
        <v>7.8755098591058031E-2</v>
      </c>
      <c r="M175" s="234">
        <f t="shared" si="42"/>
        <v>7.4624005100923582E-2</v>
      </c>
      <c r="N175" s="234">
        <f t="shared" si="42"/>
        <v>6.3872596976242244E-2</v>
      </c>
      <c r="O175" s="234">
        <f t="shared" si="42"/>
        <v>6.8486115879498405E-2</v>
      </c>
      <c r="P175" s="234">
        <f t="shared" si="42"/>
        <v>7.907837400390097E-2</v>
      </c>
      <c r="Q175" s="234">
        <f t="shared" si="42"/>
        <v>6.1780295722264386E-2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118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30">
        <f t="shared" ref="B180:Q180" si="43">SUM(B181:B187,B188:B189)</f>
        <v>81.5</v>
      </c>
      <c r="C180" s="230">
        <f t="shared" si="43"/>
        <v>78.692692362508538</v>
      </c>
      <c r="D180" s="230">
        <f t="shared" si="43"/>
        <v>76.718818117616848</v>
      </c>
      <c r="E180" s="230">
        <f t="shared" si="43"/>
        <v>76.890812208347725</v>
      </c>
      <c r="F180" s="230">
        <f t="shared" si="43"/>
        <v>75.482108875932553</v>
      </c>
      <c r="G180" s="230">
        <f t="shared" si="43"/>
        <v>77.160624437274151</v>
      </c>
      <c r="H180" s="230">
        <f t="shared" si="43"/>
        <v>72.4965015000477</v>
      </c>
      <c r="I180" s="230">
        <f t="shared" si="43"/>
        <v>71.318246811341808</v>
      </c>
      <c r="J180" s="230">
        <f t="shared" si="43"/>
        <v>73.265285962465555</v>
      </c>
      <c r="K180" s="230">
        <f t="shared" si="43"/>
        <v>65.882805623633956</v>
      </c>
      <c r="L180" s="230">
        <f t="shared" si="43"/>
        <v>65.743638058222686</v>
      </c>
      <c r="M180" s="230">
        <f t="shared" si="43"/>
        <v>65.635456083166375</v>
      </c>
      <c r="N180" s="230">
        <f t="shared" si="43"/>
        <v>65.098628704551587</v>
      </c>
      <c r="O180" s="230">
        <f t="shared" si="43"/>
        <v>63.178411882446753</v>
      </c>
      <c r="P180" s="230">
        <f t="shared" si="43"/>
        <v>58.352080233485616</v>
      </c>
      <c r="Q180" s="230">
        <f t="shared" si="43"/>
        <v>62.610691013874309</v>
      </c>
    </row>
    <row r="181" spans="1:17" x14ac:dyDescent="0.25">
      <c r="A181" s="132" t="s">
        <v>83</v>
      </c>
      <c r="B181" s="229">
        <f>IF(B$6=0,0,B$6/NMM!B$9*1000)</f>
        <v>0.43877886164149477</v>
      </c>
      <c r="C181" s="229">
        <f>IF(C$6=0,0,C$6/NMM!C$9*1000)</f>
        <v>0.4236649076604399</v>
      </c>
      <c r="D181" s="229">
        <f>IF(D$6=0,0,D$6/NMM!D$9*1000)</f>
        <v>0.41303798380526158</v>
      </c>
      <c r="E181" s="229">
        <f>IF(E$6=0,0,E$6/NMM!E$9*1000)</f>
        <v>0.41396396382170259</v>
      </c>
      <c r="F181" s="229">
        <f>IF(F$6=0,0,F$6/NMM!F$9*1000)</f>
        <v>0.40637980131142404</v>
      </c>
      <c r="G181" s="229">
        <f>IF(G$6=0,0,G$6/NMM!G$9*1000)</f>
        <v>0.41541657612434424</v>
      </c>
      <c r="H181" s="229">
        <f>IF(H$6=0,0,H$6/NMM!H$9*1000)</f>
        <v>0.39030591903290623</v>
      </c>
      <c r="I181" s="229">
        <f>IF(I$6=0,0,I$6/NMM!I$9*1000)</f>
        <v>0.38396244356009473</v>
      </c>
      <c r="J181" s="229">
        <f>IF(J$6=0,0,J$6/NMM!J$9*1000)</f>
        <v>0.3944448929134875</v>
      </c>
      <c r="K181" s="229">
        <f>IF(K$6=0,0,K$6/NMM!K$9*1000)</f>
        <v>0.35469917120596295</v>
      </c>
      <c r="L181" s="229">
        <f>IF(L$6=0,0,L$6/NMM!L$9*1000)</f>
        <v>0.35394992229886396</v>
      </c>
      <c r="M181" s="229">
        <f>IF(M$6=0,0,M$6/NMM!M$9*1000)</f>
        <v>0.35336749329438116</v>
      </c>
      <c r="N181" s="229">
        <f>IF(N$6=0,0,N$6/NMM!N$9*1000)</f>
        <v>0.35047732757552741</v>
      </c>
      <c r="O181" s="229">
        <f>IF(O$6=0,0,O$6/NMM!O$9*1000)</f>
        <v>0.34013928400119603</v>
      </c>
      <c r="P181" s="229">
        <f>IF(P$6=0,0,P$6/NMM!P$9*1000)</f>
        <v>0.31415532931609802</v>
      </c>
      <c r="Q181" s="229">
        <f>IF(Q$6=0,0,Q$6/NMM!Q$9*1000)</f>
        <v>0.33708279422889736</v>
      </c>
    </row>
    <row r="182" spans="1:17" x14ac:dyDescent="0.25">
      <c r="A182" s="76" t="s">
        <v>82</v>
      </c>
      <c r="B182" s="228">
        <f>IF(B$7=0,0,B$7/NMM!B$9*1000)</f>
        <v>0.17551154465659791</v>
      </c>
      <c r="C182" s="228">
        <f>IF(C$7=0,0,C$7/NMM!C$9*1000)</f>
        <v>0.16946596306417591</v>
      </c>
      <c r="D182" s="228">
        <f>IF(D$7=0,0,D$7/NMM!D$9*1000)</f>
        <v>0.16521519352210462</v>
      </c>
      <c r="E182" s="228">
        <f>IF(E$7=0,0,E$7/NMM!E$9*1000)</f>
        <v>0.16558558552868102</v>
      </c>
      <c r="F182" s="228">
        <f>IF(F$7=0,0,F$7/NMM!F$9*1000)</f>
        <v>0.16255192052456957</v>
      </c>
      <c r="G182" s="228">
        <f>IF(G$7=0,0,G$7/NMM!G$9*1000)</f>
        <v>0.1661666304497377</v>
      </c>
      <c r="H182" s="228">
        <f>IF(H$7=0,0,H$7/NMM!H$9*1000)</f>
        <v>0.15612236761316248</v>
      </c>
      <c r="I182" s="228">
        <f>IF(I$7=0,0,I$7/NMM!I$9*1000)</f>
        <v>0.15358497742403787</v>
      </c>
      <c r="J182" s="228">
        <f>IF(J$7=0,0,J$7/NMM!J$9*1000)</f>
        <v>0.15777795716539497</v>
      </c>
      <c r="K182" s="228">
        <f>IF(K$7=0,0,K$7/NMM!K$9*1000)</f>
        <v>0.1418796684823852</v>
      </c>
      <c r="L182" s="228">
        <f>IF(L$7=0,0,L$7/NMM!L$9*1000)</f>
        <v>0.14157996891954555</v>
      </c>
      <c r="M182" s="228">
        <f>IF(M$7=0,0,M$7/NMM!M$9*1000)</f>
        <v>0.14134699731775247</v>
      </c>
      <c r="N182" s="228">
        <f>IF(N$7=0,0,N$7/NMM!N$9*1000)</f>
        <v>0.14019093103021094</v>
      </c>
      <c r="O182" s="228">
        <f>IF(O$7=0,0,O$7/NMM!O$9*1000)</f>
        <v>0.13605571360047838</v>
      </c>
      <c r="P182" s="228">
        <f>IF(P$7=0,0,P$7/NMM!P$9*1000)</f>
        <v>0.12566213172643917</v>
      </c>
      <c r="Q182" s="228">
        <f>IF(Q$7=0,0,Q$7/NMM!Q$9*1000)</f>
        <v>0.13483311769155895</v>
      </c>
    </row>
    <row r="183" spans="1:17" x14ac:dyDescent="0.25">
      <c r="A183" s="76" t="s">
        <v>81</v>
      </c>
      <c r="B183" s="228">
        <f>IF(B$8=0,0,B$8/NMM!B$9*1000)</f>
        <v>0.74592406479054107</v>
      </c>
      <c r="C183" s="228">
        <f>IF(C$8=0,0,C$8/NMM!C$9*1000)</f>
        <v>0.72023034302274769</v>
      </c>
      <c r="D183" s="228">
        <f>IF(D$8=0,0,D$8/NMM!D$9*1000)</f>
        <v>0.7021645724689447</v>
      </c>
      <c r="E183" s="228">
        <f>IF(E$8=0,0,E$8/NMM!E$9*1000)</f>
        <v>0.70373873849689439</v>
      </c>
      <c r="F183" s="228">
        <f>IF(F$8=0,0,F$8/NMM!F$9*1000)</f>
        <v>0.69084566222942079</v>
      </c>
      <c r="G183" s="228">
        <f>IF(G$8=0,0,G$8/NMM!G$9*1000)</f>
        <v>0.70620817941138525</v>
      </c>
      <c r="H183" s="228">
        <f>IF(H$8=0,0,H$8/NMM!H$9*1000)</f>
        <v>0.66352006235594052</v>
      </c>
      <c r="I183" s="228">
        <f>IF(I$8=0,0,I$8/NMM!I$9*1000)</f>
        <v>0.65273615405216101</v>
      </c>
      <c r="J183" s="228">
        <f>IF(J$8=0,0,J$8/NMM!J$9*1000)</f>
        <v>0.67055631795292869</v>
      </c>
      <c r="K183" s="228">
        <f>IF(K$8=0,0,K$8/NMM!K$9*1000)</f>
        <v>0.60298859105013702</v>
      </c>
      <c r="L183" s="228">
        <f>IF(L$8=0,0,L$8/NMM!L$9*1000)</f>
        <v>0.60171486790806872</v>
      </c>
      <c r="M183" s="228">
        <f>IF(M$8=0,0,M$8/NMM!M$9*1000)</f>
        <v>0.60072473860044795</v>
      </c>
      <c r="N183" s="228">
        <f>IF(N$8=0,0,N$8/NMM!N$9*1000)</f>
        <v>0.59581145687839654</v>
      </c>
      <c r="O183" s="228">
        <f>IF(O$8=0,0,O$8/NMM!O$9*1000)</f>
        <v>0.57823678280203328</v>
      </c>
      <c r="P183" s="228">
        <f>IF(P$8=0,0,P$8/NMM!P$9*1000)</f>
        <v>0.5340640598373666</v>
      </c>
      <c r="Q183" s="228">
        <f>IF(Q$8=0,0,Q$8/NMM!Q$9*1000)</f>
        <v>0.57304075018912559</v>
      </c>
    </row>
    <row r="184" spans="1:17" x14ac:dyDescent="0.25">
      <c r="A184" s="76" t="s">
        <v>80</v>
      </c>
      <c r="B184" s="228">
        <f>IF(B$9=0,0,B$9/NMM!B$9*1000)</f>
        <v>8.7755772328298953E-2</v>
      </c>
      <c r="C184" s="228">
        <f>IF(C$9=0,0,C$9/NMM!C$9*1000)</f>
        <v>8.4732981532087956E-2</v>
      </c>
      <c r="D184" s="228">
        <f>IF(D$9=0,0,D$9/NMM!D$9*1000)</f>
        <v>8.260759676105231E-2</v>
      </c>
      <c r="E184" s="228">
        <f>IF(E$9=0,0,E$9/NMM!E$9*1000)</f>
        <v>8.2792792764340511E-2</v>
      </c>
      <c r="F184" s="228">
        <f>IF(F$9=0,0,F$9/NMM!F$9*1000)</f>
        <v>8.1275960262284785E-2</v>
      </c>
      <c r="G184" s="228">
        <f>IF(G$9=0,0,G$9/NMM!G$9*1000)</f>
        <v>8.3083315224868851E-2</v>
      </c>
      <c r="H184" s="228">
        <f>IF(H$9=0,0,H$9/NMM!H$9*1000)</f>
        <v>7.8061183806581239E-2</v>
      </c>
      <c r="I184" s="228">
        <f>IF(I$9=0,0,I$9/NMM!I$9*1000)</f>
        <v>7.6792488712018936E-2</v>
      </c>
      <c r="J184" s="228">
        <f>IF(J$9=0,0,J$9/NMM!J$9*1000)</f>
        <v>7.8888978582697486E-2</v>
      </c>
      <c r="K184" s="228">
        <f>IF(K$9=0,0,K$9/NMM!K$9*1000)</f>
        <v>7.0939834241192601E-2</v>
      </c>
      <c r="L184" s="228">
        <f>IF(L$9=0,0,L$9/NMM!L$9*1000)</f>
        <v>7.0789984459772776E-2</v>
      </c>
      <c r="M184" s="228">
        <f>IF(M$9=0,0,M$9/NMM!M$9*1000)</f>
        <v>7.0673498658876233E-2</v>
      </c>
      <c r="N184" s="228">
        <f>IF(N$9=0,0,N$9/NMM!N$9*1000)</f>
        <v>7.0095465515105468E-2</v>
      </c>
      <c r="O184" s="228">
        <f>IF(O$9=0,0,O$9/NMM!O$9*1000)</f>
        <v>6.8027856800239192E-2</v>
      </c>
      <c r="P184" s="228">
        <f>IF(P$9=0,0,P$9/NMM!P$9*1000)</f>
        <v>6.2831065863219585E-2</v>
      </c>
      <c r="Q184" s="228">
        <f>IF(Q$9=0,0,Q$9/NMM!Q$9*1000)</f>
        <v>6.7416558845779476E-2</v>
      </c>
    </row>
    <row r="185" spans="1:17" x14ac:dyDescent="0.25">
      <c r="A185" s="129" t="s">
        <v>79</v>
      </c>
      <c r="B185" s="227">
        <f>IF(B$10=0,0,B$10/NMM!B$9*1000)</f>
        <v>0.26326731698489692</v>
      </c>
      <c r="C185" s="227">
        <f>IF(C$10=0,0,C$10/NMM!C$9*1000)</f>
        <v>0.25419894459626391</v>
      </c>
      <c r="D185" s="227">
        <f>IF(D$10=0,0,D$10/NMM!D$9*1000)</f>
        <v>0.24782279028315699</v>
      </c>
      <c r="E185" s="227">
        <f>IF(E$10=0,0,E$10/NMM!E$9*1000)</f>
        <v>0.24837837829302153</v>
      </c>
      <c r="F185" s="227">
        <f>IF(F$10=0,0,F$10/NMM!F$9*1000)</f>
        <v>0.24382788078685441</v>
      </c>
      <c r="G185" s="227">
        <f>IF(G$10=0,0,G$10/NMM!G$9*1000)</f>
        <v>0.24924994567460659</v>
      </c>
      <c r="H185" s="227">
        <f>IF(H$10=0,0,H$10/NMM!H$9*1000)</f>
        <v>0.23418355141974373</v>
      </c>
      <c r="I185" s="227">
        <f>IF(I$10=0,0,I$10/NMM!I$9*1000)</f>
        <v>0.23037746613605684</v>
      </c>
      <c r="J185" s="227">
        <f>IF(J$10=0,0,J$10/NMM!J$9*1000)</f>
        <v>0.2366669357480925</v>
      </c>
      <c r="K185" s="227">
        <f>IF(K$10=0,0,K$10/NMM!K$9*1000)</f>
        <v>0.21281950272357777</v>
      </c>
      <c r="L185" s="227">
        <f>IF(L$10=0,0,L$10/NMM!L$9*1000)</f>
        <v>0.21236995337931835</v>
      </c>
      <c r="M185" s="227">
        <f>IF(M$10=0,0,M$10/NMM!M$9*1000)</f>
        <v>0.21202049597662867</v>
      </c>
      <c r="N185" s="227">
        <f>IF(N$10=0,0,N$10/NMM!N$9*1000)</f>
        <v>0.21028639654531639</v>
      </c>
      <c r="O185" s="227">
        <f>IF(O$10=0,0,O$10/NMM!O$9*1000)</f>
        <v>0.20408357040071759</v>
      </c>
      <c r="P185" s="227">
        <f>IF(P$10=0,0,P$10/NMM!P$9*1000)</f>
        <v>0.18849319758965882</v>
      </c>
      <c r="Q185" s="227">
        <f>IF(Q$10=0,0,Q$10/NMM!Q$9*1000)</f>
        <v>0.20224967653733844</v>
      </c>
    </row>
    <row r="186" spans="1:17" x14ac:dyDescent="0.25">
      <c r="A186" s="127" t="s">
        <v>214</v>
      </c>
      <c r="B186" s="225">
        <f>IF(B$15=0,0,B$15/NMM!B$9*1000)</f>
        <v>2.5226431775905596</v>
      </c>
      <c r="C186" s="225">
        <f>IF(C$15=0,0,C$15/NMM!C$9*1000)</f>
        <v>2.4357494909756432</v>
      </c>
      <c r="D186" s="225">
        <f>IF(D$15=0,0,D$15/NMM!D$9*1000)</f>
        <v>2.3746527989842603</v>
      </c>
      <c r="E186" s="225">
        <f>IF(E$15=0,0,E$15/NMM!E$9*1000)</f>
        <v>2.3799764765249725</v>
      </c>
      <c r="F186" s="225">
        <f>IF(F$15=0,0,F$15/NMM!F$9*1000)</f>
        <v>2.3363733372517683</v>
      </c>
      <c r="G186" s="225">
        <f>IF(G$15=0,0,G$15/NMM!G$9*1000)</f>
        <v>2.3883278873045035</v>
      </c>
      <c r="H186" s="225">
        <f>IF(H$15=0,0,H$15/NMM!H$9*1000)</f>
        <v>2.2439607964206032</v>
      </c>
      <c r="I186" s="225">
        <f>IF(I$15=0,0,I$15/NMM!I$9*1000)</f>
        <v>2.2074906595871302</v>
      </c>
      <c r="J186" s="225">
        <f>IF(J$15=0,0,J$15/NMM!J$9*1000)</f>
        <v>2.2677567335881617</v>
      </c>
      <c r="K186" s="225">
        <f>IF(K$15=0,0,K$15/NMM!K$9*1000)</f>
        <v>2.0392492040120884</v>
      </c>
      <c r="L186" s="225">
        <f>IF(L$15=0,0,L$15/NMM!L$9*1000)</f>
        <v>2.0349415953074672</v>
      </c>
      <c r="M186" s="225">
        <f>IF(M$15=0,0,M$15/NMM!M$9*1000)</f>
        <v>2.0315930735735512</v>
      </c>
      <c r="N186" s="225">
        <f>IF(N$15=0,0,N$15/NMM!N$9*1000)</f>
        <v>2.0149768291047607</v>
      </c>
      <c r="O186" s="225">
        <f>IF(O$15=0,0,O$15/NMM!O$9*1000)</f>
        <v>1.9555409779909283</v>
      </c>
      <c r="P186" s="225">
        <f>IF(P$15=0,0,P$15/NMM!P$9*1000)</f>
        <v>1.8061530932419565</v>
      </c>
      <c r="Q186" s="225">
        <f>IF(Q$15=0,0,Q$15/NMM!Q$9*1000)</f>
        <v>1.9379684973052835</v>
      </c>
    </row>
    <row r="187" spans="1:17" x14ac:dyDescent="0.25">
      <c r="A187" s="127" t="s">
        <v>213</v>
      </c>
      <c r="B187" s="226">
        <f>IF(B$16=0,0,B$16/NMM!B$9*1000)</f>
        <v>28.522143024048088</v>
      </c>
      <c r="C187" s="226">
        <f>IF(C$16=0,0,C$16/NMM!C$9*1000)</f>
        <v>27.539683760869753</v>
      </c>
      <c r="D187" s="226">
        <f>IF(D$16=0,0,D$16/NMM!D$9*1000)</f>
        <v>26.84889696916073</v>
      </c>
      <c r="E187" s="226">
        <f>IF(E$16=0,0,E$16/NMM!E$9*1000)</f>
        <v>26.909088871677497</v>
      </c>
      <c r="F187" s="226">
        <f>IF(F$16=0,0,F$16/NMM!F$9*1000)</f>
        <v>26.416092087314322</v>
      </c>
      <c r="G187" s="226">
        <f>IF(G$16=0,0,G$16/NMM!G$9*1000)</f>
        <v>27.003513693555742</v>
      </c>
      <c r="H187" s="226">
        <f>IF(H$16=0,0,H$16/NMM!H$9*1000)</f>
        <v>25.371234165981313</v>
      </c>
      <c r="I187" s="226">
        <f>IF(I$16=0,0,I$16/NMM!I$9*1000)</f>
        <v>24.958886328557693</v>
      </c>
      <c r="J187" s="226">
        <f>IF(J$16=0,0,J$16/NMM!J$9*1000)</f>
        <v>25.640281778149998</v>
      </c>
      <c r="K187" s="226">
        <f>IF(K$16=0,0,K$16/NMM!K$9*1000)</f>
        <v>23.056672451814077</v>
      </c>
      <c r="L187" s="226">
        <f>IF(L$16=0,0,L$16/NMM!L$9*1000)</f>
        <v>23.007968682427961</v>
      </c>
      <c r="M187" s="226">
        <f>IF(M$16=0,0,M$16/NMM!M$9*1000)</f>
        <v>22.970108783468685</v>
      </c>
      <c r="N187" s="226">
        <f>IF(N$16=0,0,N$16/NMM!N$9*1000)</f>
        <v>22.782238019394139</v>
      </c>
      <c r="O187" s="226">
        <f>IF(O$16=0,0,O$16/NMM!O$9*1000)</f>
        <v>22.110229444703865</v>
      </c>
      <c r="P187" s="226">
        <f>IF(P$16=0,0,P$16/NMM!P$9*1000)</f>
        <v>21.16884610563752</v>
      </c>
      <c r="Q187" s="226">
        <f>IF(Q$16=0,0,Q$16/NMM!Q$9*1000)</f>
        <v>23.879533253285778</v>
      </c>
    </row>
    <row r="188" spans="1:17" x14ac:dyDescent="0.25">
      <c r="A188" s="127" t="s">
        <v>212</v>
      </c>
      <c r="B188" s="226">
        <f>IF(B$36=0,0,B$36/NMM!B$9*1000)</f>
        <v>46.384084233116745</v>
      </c>
      <c r="C188" s="226">
        <f>IF(C$36=0,0,C$36/NMM!C$9*1000)</f>
        <v>44.786361608261821</v>
      </c>
      <c r="D188" s="226">
        <f>IF(D$36=0,0,D$36/NMM!D$9*1000)</f>
        <v>43.662970820033166</v>
      </c>
      <c r="E188" s="226">
        <f>IF(E$36=0,0,E$36/NMM!E$9*1000)</f>
        <v>43.760857794168857</v>
      </c>
      <c r="F188" s="226">
        <f>IF(F$36=0,0,F$36/NMM!F$9*1000)</f>
        <v>42.9591226526938</v>
      </c>
      <c r="G188" s="226">
        <f>IF(G$36=0,0,G$36/NMM!G$9*1000)</f>
        <v>43.914415992373137</v>
      </c>
      <c r="H188" s="226">
        <f>IF(H$36=0,0,H$36/NMM!H$9*1000)</f>
        <v>41.25992432128205</v>
      </c>
      <c r="I188" s="226">
        <f>IF(I$36=0,0,I$36/NMM!I$9*1000)</f>
        <v>40.589344385956913</v>
      </c>
      <c r="J188" s="226">
        <f>IF(J$36=0,0,J$36/NMM!J$9*1000)</f>
        <v>41.697462520814582</v>
      </c>
      <c r="K188" s="226">
        <f>IF(K$36=0,0,K$36/NMM!K$9*1000)</f>
        <v>37.495872460867425</v>
      </c>
      <c r="L188" s="226">
        <f>IF(L$36=0,0,L$36/NMM!L$9*1000)</f>
        <v>37.416668042750196</v>
      </c>
      <c r="M188" s="226">
        <f>IF(M$36=0,0,M$36/NMM!M$9*1000)</f>
        <v>37.355098449578207</v>
      </c>
      <c r="N188" s="226">
        <f>IF(N$36=0,0,N$36/NMM!N$9*1000)</f>
        <v>37.049573954506897</v>
      </c>
      <c r="O188" s="226">
        <f>IF(O$36=0,0,O$36/NMM!O$9*1000)</f>
        <v>35.956721208220294</v>
      </c>
      <c r="P188" s="226">
        <f>IF(P$36=0,0,P$36/NMM!P$9*1000)</f>
        <v>32.462248163047008</v>
      </c>
      <c r="Q188" s="226">
        <f>IF(Q$36=0,0,Q$36/NMM!Q$9*1000)</f>
        <v>33.665628094117864</v>
      </c>
    </row>
    <row r="189" spans="1:17" x14ac:dyDescent="0.25">
      <c r="A189" s="72" t="s">
        <v>211</v>
      </c>
      <c r="B189" s="224">
        <f>IF(B$44=0,0,B$44/NMM!B$9*1000)</f>
        <v>2.3598920048427821</v>
      </c>
      <c r="C189" s="224">
        <f>IF(C$44=0,0,C$44/NMM!C$9*1000)</f>
        <v>2.2786043625256016</v>
      </c>
      <c r="D189" s="224">
        <f>IF(D$44=0,0,D$44/NMM!D$9*1000)</f>
        <v>2.2214493925981791</v>
      </c>
      <c r="E189" s="224">
        <f>IF(E$44=0,0,E$44/NMM!E$9*1000)</f>
        <v>2.2264296070717484</v>
      </c>
      <c r="F189" s="224">
        <f>IF(F$44=0,0,F$44/NMM!F$9*1000)</f>
        <v>2.1856395735581056</v>
      </c>
      <c r="G189" s="224">
        <f>IF(G$44=0,0,G$44/NMM!G$9*1000)</f>
        <v>2.2342422171558263</v>
      </c>
      <c r="H189" s="224">
        <f>IF(H$44=0,0,H$44/NMM!H$9*1000)</f>
        <v>2.099189132135403</v>
      </c>
      <c r="I189" s="224">
        <f>IF(I$44=0,0,I$44/NMM!I$9*1000)</f>
        <v>2.0650719073557022</v>
      </c>
      <c r="J189" s="224">
        <f>IF(J$44=0,0,J$44/NMM!J$9*1000)</f>
        <v>2.1214498475502155</v>
      </c>
      <c r="K189" s="224">
        <f>IF(K$44=0,0,K$44/NMM!K$9*1000)</f>
        <v>1.9076847392371148</v>
      </c>
      <c r="L189" s="224">
        <f>IF(L$44=0,0,L$44/NMM!L$9*1000)</f>
        <v>1.9036550407715016</v>
      </c>
      <c r="M189" s="224">
        <f>IF(M$44=0,0,M$44/NMM!M$9*1000)</f>
        <v>1.9005225526978387</v>
      </c>
      <c r="N189" s="224">
        <f>IF(N$44=0,0,N$44/NMM!N$9*1000)</f>
        <v>1.8849783240012281</v>
      </c>
      <c r="O189" s="224">
        <f>IF(O$44=0,0,O$44/NMM!O$9*1000)</f>
        <v>1.8293770439269976</v>
      </c>
      <c r="P189" s="224">
        <f>IF(P$44=0,0,P$44/NMM!P$9*1000)</f>
        <v>1.6896270872263464</v>
      </c>
      <c r="Q189" s="224">
        <f>IF(Q$44=0,0,Q$44/NMM!Q$9*1000)</f>
        <v>1.8129382716726843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30">
        <f t="shared" ref="B191:Q191" si="44">SUM(B192:B198,B199,B200)</f>
        <v>68.550426810808489</v>
      </c>
      <c r="C191" s="230">
        <f t="shared" si="44"/>
        <v>67.540221555010888</v>
      </c>
      <c r="D191" s="230">
        <f t="shared" si="44"/>
        <v>67.056301389896603</v>
      </c>
      <c r="E191" s="230">
        <f t="shared" si="44"/>
        <v>64.911685692264953</v>
      </c>
      <c r="F191" s="230">
        <f t="shared" si="44"/>
        <v>63.909208881727935</v>
      </c>
      <c r="G191" s="230">
        <f t="shared" si="44"/>
        <v>62.656440100064927</v>
      </c>
      <c r="H191" s="230">
        <f t="shared" si="44"/>
        <v>60.032920635655529</v>
      </c>
      <c r="I191" s="230">
        <f t="shared" si="44"/>
        <v>60.078552345572248</v>
      </c>
      <c r="J191" s="230">
        <f t="shared" si="44"/>
        <v>61.718739798148029</v>
      </c>
      <c r="K191" s="230">
        <f t="shared" si="44"/>
        <v>55.499732022341107</v>
      </c>
      <c r="L191" s="230">
        <f t="shared" si="44"/>
        <v>55.382497145753604</v>
      </c>
      <c r="M191" s="230">
        <f t="shared" si="44"/>
        <v>55.291364557084343</v>
      </c>
      <c r="N191" s="230">
        <f t="shared" si="44"/>
        <v>54.839140712435452</v>
      </c>
      <c r="O191" s="230">
        <f t="shared" si="44"/>
        <v>53.221548412854048</v>
      </c>
      <c r="P191" s="230">
        <f t="shared" si="44"/>
        <v>48.204667600345878</v>
      </c>
      <c r="Q191" s="230">
        <f t="shared" si="44"/>
        <v>51.722706996481797</v>
      </c>
    </row>
    <row r="192" spans="1:17" x14ac:dyDescent="0.25">
      <c r="A192" s="132" t="s">
        <v>83</v>
      </c>
      <c r="B192" s="229">
        <f>IF(B$48=0,0,B$48/NMM!B$10*1000)</f>
        <v>0.4075545000112219</v>
      </c>
      <c r="C192" s="229">
        <f>IF(C$48=0,0,C$48/NMM!C$10*1000)</f>
        <v>0.40154850242536316</v>
      </c>
      <c r="D192" s="229">
        <f>IF(D$48=0,0,D$48/NMM!D$10*1000)</f>
        <v>0.398671440237511</v>
      </c>
      <c r="E192" s="229">
        <f>IF(E$48=0,0,E$48/NMM!E$10*1000)</f>
        <v>0.3859210049881906</v>
      </c>
      <c r="F192" s="229">
        <f>IF(F$48=0,0,F$48/NMM!F$10*1000)</f>
        <v>0.37996095551367975</v>
      </c>
      <c r="G192" s="229">
        <f>IF(G$48=0,0,G$48/NMM!G$10*1000)</f>
        <v>0.3725128391678918</v>
      </c>
      <c r="H192" s="229">
        <f>IF(H$48=0,0,H$48/NMM!H$10*1000)</f>
        <v>0.35691516584431021</v>
      </c>
      <c r="I192" s="229">
        <f>IF(I$48=0,0,I$48/NMM!I$10*1000)</f>
        <v>0.35718646114595848</v>
      </c>
      <c r="J192" s="229">
        <f>IF(J$48=0,0,J$48/NMM!J$10*1000)</f>
        <v>0.36693790702687318</v>
      </c>
      <c r="K192" s="229">
        <f>IF(K$48=0,0,K$48/NMM!K$10*1000)</f>
        <v>0.32996389063409332</v>
      </c>
      <c r="L192" s="229">
        <f>IF(L$48=0,0,L$48/NMM!L$10*1000)</f>
        <v>0.32926689130477665</v>
      </c>
      <c r="M192" s="229">
        <f>IF(M$48=0,0,M$48/NMM!M$10*1000)</f>
        <v>0.3287250785351446</v>
      </c>
      <c r="N192" s="229">
        <f>IF(N$48=0,0,N$48/NMM!N$10*1000)</f>
        <v>0.32603646124312263</v>
      </c>
      <c r="O192" s="229">
        <f>IF(O$48=0,0,O$48/NMM!O$10*1000)</f>
        <v>0.31641935086834133</v>
      </c>
      <c r="P192" s="229">
        <f>IF(P$48=0,0,P$48/NMM!P$10*1000)</f>
        <v>0.28659236880153866</v>
      </c>
      <c r="Q192" s="229">
        <f>IF(Q$48=0,0,Q$48/NMM!Q$10*1000)</f>
        <v>0.30750825297347917</v>
      </c>
    </row>
    <row r="193" spans="1:17" x14ac:dyDescent="0.25">
      <c r="A193" s="76" t="s">
        <v>82</v>
      </c>
      <c r="B193" s="228">
        <f>IF(B$49=0,0,B$49/NMM!B$10*1000)</f>
        <v>0.418828890224342</v>
      </c>
      <c r="C193" s="228">
        <f>IF(C$49=0,0,C$49/NMM!C$10*1000)</f>
        <v>0.41265674563139543</v>
      </c>
      <c r="D193" s="228">
        <f>IF(D$49=0,0,D$49/NMM!D$10*1000)</f>
        <v>0.40970009378922129</v>
      </c>
      <c r="E193" s="228">
        <f>IF(E$49=0,0,E$49/NMM!E$10*1000)</f>
        <v>0.39659693667721996</v>
      </c>
      <c r="F193" s="228">
        <f>IF(F$49=0,0,F$49/NMM!F$10*1000)</f>
        <v>0.39047201128191006</v>
      </c>
      <c r="G193" s="228">
        <f>IF(G$49=0,0,G$49/NMM!G$10*1000)</f>
        <v>0.38281785385441941</v>
      </c>
      <c r="H193" s="228">
        <f>IF(H$49=0,0,H$49/NMM!H$10*1000)</f>
        <v>0.36678869405366232</v>
      </c>
      <c r="I193" s="228">
        <f>IF(I$49=0,0,I$49/NMM!I$10*1000)</f>
        <v>0.36706749433708286</v>
      </c>
      <c r="J193" s="228">
        <f>IF(J$49=0,0,J$49/NMM!J$10*1000)</f>
        <v>0.37708869949191193</v>
      </c>
      <c r="K193" s="228">
        <f>IF(K$49=0,0,K$49/NMM!K$10*1000)</f>
        <v>0.33909185182491708</v>
      </c>
      <c r="L193" s="228">
        <f>IF(L$49=0,0,L$49/NMM!L$10*1000)</f>
        <v>0.33837557104387617</v>
      </c>
      <c r="M193" s="228">
        <f>IF(M$49=0,0,M$49/NMM!M$10*1000)</f>
        <v>0.33781876982831327</v>
      </c>
      <c r="N193" s="228">
        <f>IF(N$49=0,0,N$49/NMM!N$10*1000)</f>
        <v>0.33505577593025898</v>
      </c>
      <c r="O193" s="228">
        <f>IF(O$49=0,0,O$49/NMM!O$10*1000)</f>
        <v>0.32517262247391465</v>
      </c>
      <c r="P193" s="228">
        <f>IF(P$49=0,0,P$49/NMM!P$10*1000)</f>
        <v>0.29452052122748901</v>
      </c>
      <c r="Q193" s="228">
        <f>IF(Q$49=0,0,Q$49/NMM!Q$10*1000)</f>
        <v>0.31601501228464463</v>
      </c>
    </row>
    <row r="194" spans="1:17" x14ac:dyDescent="0.25">
      <c r="A194" s="76" t="s">
        <v>81</v>
      </c>
      <c r="B194" s="228">
        <f>IF(B$50=0,0,B$50/NMM!B$10*1000)</f>
        <v>0.58049543870746823</v>
      </c>
      <c r="C194" s="228">
        <f>IF(C$50=0,0,C$50/NMM!C$10*1000)</f>
        <v>0.57194086697931157</v>
      </c>
      <c r="D194" s="228">
        <f>IF(D$50=0,0,D$50/NMM!D$10*1000)</f>
        <v>0.56784295743131252</v>
      </c>
      <c r="E194" s="228">
        <f>IF(E$50=0,0,E$50/NMM!E$10*1000)</f>
        <v>0.54968202557174151</v>
      </c>
      <c r="F194" s="228">
        <f>IF(F$50=0,0,F$50/NMM!F$10*1000)</f>
        <v>0.54119289949331728</v>
      </c>
      <c r="G194" s="228">
        <f>IF(G$50=0,0,G$50/NMM!G$10*1000)</f>
        <v>0.53058426294146122</v>
      </c>
      <c r="H194" s="228">
        <f>IF(H$50=0,0,H$50/NMM!H$10*1000)</f>
        <v>0.50836790115784947</v>
      </c>
      <c r="I194" s="228">
        <f>IF(I$50=0,0,I$50/NMM!I$10*1000)</f>
        <v>0.50875431741664501</v>
      </c>
      <c r="J194" s="228">
        <f>IF(J$50=0,0,J$50/NMM!J$10*1000)</f>
        <v>0.52264367418860513</v>
      </c>
      <c r="K194" s="228">
        <f>IF(K$50=0,0,K$50/NMM!K$10*1000)</f>
        <v>0.46998017061764008</v>
      </c>
      <c r="L194" s="228">
        <f>IF(L$50=0,0,L$50/NMM!L$10*1000)</f>
        <v>0.46898740785477194</v>
      </c>
      <c r="M194" s="228">
        <f>IF(M$50=0,0,M$50/NMM!M$10*1000)</f>
        <v>0.4682156832353746</v>
      </c>
      <c r="N194" s="228">
        <f>IF(N$50=0,0,N$50/NMM!N$10*1000)</f>
        <v>0.4643861829491408</v>
      </c>
      <c r="O194" s="228">
        <f>IF(O$50=0,0,O$50/NMM!O$10*1000)</f>
        <v>0.4506881653687852</v>
      </c>
      <c r="P194" s="228">
        <f>IF(P$50=0,0,P$50/NMM!P$10*1000)</f>
        <v>0.408204455730659</v>
      </c>
      <c r="Q194" s="228">
        <f>IF(Q$50=0,0,Q$50/NMM!Q$10*1000)</f>
        <v>0.43799574832590921</v>
      </c>
    </row>
    <row r="195" spans="1:17" x14ac:dyDescent="0.25">
      <c r="A195" s="76" t="s">
        <v>80</v>
      </c>
      <c r="B195" s="228">
        <f>IF(B$51=0,0,B$51/NMM!B$10*1000)</f>
        <v>0.29831716319376222</v>
      </c>
      <c r="C195" s="228">
        <f>IF(C$51=0,0,C$51/NMM!C$10*1000)</f>
        <v>0.29392096057076916</v>
      </c>
      <c r="D195" s="228">
        <f>IF(D$51=0,0,D$51/NMM!D$10*1000)</f>
        <v>0.29181504092029675</v>
      </c>
      <c r="E195" s="228">
        <f>IF(E$51=0,0,E$51/NMM!E$10*1000)</f>
        <v>0.28248212060422057</v>
      </c>
      <c r="F195" s="228">
        <f>IF(F$51=0,0,F$51/NMM!F$10*1000)</f>
        <v>0.27811955056344906</v>
      </c>
      <c r="G195" s="228">
        <f>IF(G$51=0,0,G$51/NMM!G$10*1000)</f>
        <v>0.27266776205577364</v>
      </c>
      <c r="H195" s="228">
        <f>IF(H$51=0,0,H$51/NMM!H$10*1000)</f>
        <v>0.26125075240875534</v>
      </c>
      <c r="I195" s="228">
        <f>IF(I$51=0,0,I$51/NMM!I$10*1000)</f>
        <v>0.26144933209508753</v>
      </c>
      <c r="J195" s="228">
        <f>IF(J$51=0,0,J$51/NMM!J$10*1000)</f>
        <v>0.26858708587317587</v>
      </c>
      <c r="K195" s="228">
        <f>IF(K$51=0,0,K$51/NMM!K$10*1000)</f>
        <v>0.2415232608341441</v>
      </c>
      <c r="L195" s="228">
        <f>IF(L$51=0,0,L$51/NMM!L$10*1000)</f>
        <v>0.24101307909731143</v>
      </c>
      <c r="M195" s="228">
        <f>IF(M$51=0,0,M$51/NMM!M$10*1000)</f>
        <v>0.24061648907459218</v>
      </c>
      <c r="N195" s="228">
        <f>IF(N$51=0,0,N$51/NMM!N$10*1000)</f>
        <v>0.23864850520139824</v>
      </c>
      <c r="O195" s="228">
        <f>IF(O$51=0,0,O$51/NMM!O$10*1000)</f>
        <v>0.23160908081755008</v>
      </c>
      <c r="P195" s="228">
        <f>IF(P$51=0,0,P$51/NMM!P$10*1000)</f>
        <v>0.20977666165261677</v>
      </c>
      <c r="Q195" s="228">
        <f>IF(Q$51=0,0,Q$51/NMM!Q$10*1000)</f>
        <v>0.22508643551523097</v>
      </c>
    </row>
    <row r="196" spans="1:17" x14ac:dyDescent="0.25">
      <c r="A196" s="129" t="s">
        <v>79</v>
      </c>
      <c r="B196" s="227">
        <f>IF(B$52=0,0,B$52/NMM!B$10*1000)</f>
        <v>0.30958840013998051</v>
      </c>
      <c r="C196" s="227">
        <f>IF(C$52=0,0,C$52/NMM!C$10*1000)</f>
        <v>0.30502609697856442</v>
      </c>
      <c r="D196" s="227">
        <f>IF(D$52=0,0,D$52/NMM!D$10*1000)</f>
        <v>0.30284060993372536</v>
      </c>
      <c r="E196" s="227">
        <f>IF(E$52=0,0,E$52/NMM!E$10*1000)</f>
        <v>0.29315506640564065</v>
      </c>
      <c r="F196" s="227">
        <f>IF(F$52=0,0,F$52/NMM!F$10*1000)</f>
        <v>0.28862766655723227</v>
      </c>
      <c r="G196" s="227">
        <f>IF(G$52=0,0,G$52/NMM!G$10*1000)</f>
        <v>0.28296989459425442</v>
      </c>
      <c r="H196" s="227">
        <f>IF(H$52=0,0,H$52/NMM!H$10*1000)</f>
        <v>0.27112151914993782</v>
      </c>
      <c r="I196" s="227">
        <f>IF(I$52=0,0,I$52/NMM!I$10*1000)</f>
        <v>0.27132760171901871</v>
      </c>
      <c r="J196" s="227">
        <f>IF(J$52=0,0,J$52/NMM!J$10*1000)</f>
        <v>0.27873503932366023</v>
      </c>
      <c r="K196" s="227">
        <f>IF(K$52=0,0,K$52/NMM!K$10*1000)</f>
        <v>0.2506486690799874</v>
      </c>
      <c r="L196" s="227">
        <f>IF(L$52=0,0,L$52/NMM!L$10*1000)</f>
        <v>0.25011921128414455</v>
      </c>
      <c r="M196" s="227">
        <f>IF(M$52=0,0,M$52/NMM!M$10*1000)</f>
        <v>0.24970763700752344</v>
      </c>
      <c r="N196" s="227">
        <f>IF(N$52=0,0,N$52/NMM!N$10*1000)</f>
        <v>0.24766529733024625</v>
      </c>
      <c r="O196" s="227">
        <f>IF(O$52=0,0,O$52/NMM!O$10*1000)</f>
        <v>0.24035990427283641</v>
      </c>
      <c r="P196" s="227">
        <f>IF(P$52=0,0,P$52/NMM!P$10*1000)</f>
        <v>0.21770259670093839</v>
      </c>
      <c r="Q196" s="227">
        <f>IF(Q$52=0,0,Q$52/NMM!Q$10*1000)</f>
        <v>0.2335908156216617</v>
      </c>
    </row>
    <row r="197" spans="1:17" x14ac:dyDescent="0.25">
      <c r="A197" s="127" t="s">
        <v>210</v>
      </c>
      <c r="B197" s="226">
        <f>IF(B$57=0,0,B$57/NMM!B$10*1000)</f>
        <v>3.0360376365923445</v>
      </c>
      <c r="C197" s="226">
        <f>IF(C$57=0,0,C$57/NMM!C$10*1000)</f>
        <v>3.2672968781242284</v>
      </c>
      <c r="D197" s="226">
        <f>IF(D$57=0,0,D$57/NMM!D$10*1000)</f>
        <v>3.3769859105690991</v>
      </c>
      <c r="E197" s="226">
        <f>IF(E$57=0,0,E$57/NMM!E$10*1000)</f>
        <v>2.9488596707245773</v>
      </c>
      <c r="F197" s="226">
        <f>IF(F$57=0,0,F$57/NMM!F$10*1000)</f>
        <v>2.7873733862301653</v>
      </c>
      <c r="G197" s="226">
        <f>IF(G$57=0,0,G$57/NMM!G$10*1000)</f>
        <v>2.6497301634255503</v>
      </c>
      <c r="H197" s="226">
        <f>IF(H$57=0,0,H$57/NMM!H$10*1000)</f>
        <v>2.9822752561689483</v>
      </c>
      <c r="I197" s="226">
        <f>IF(I$57=0,0,I$57/NMM!I$10*1000)</f>
        <v>2.9416678877481637</v>
      </c>
      <c r="J197" s="226">
        <f>IF(J$57=0,0,J$57/NMM!J$10*1000)</f>
        <v>2.7499035677093375</v>
      </c>
      <c r="K197" s="226">
        <f>IF(K$57=0,0,K$57/NMM!K$10*1000)</f>
        <v>2.9036587297655503</v>
      </c>
      <c r="L197" s="226">
        <f>IF(L$57=0,0,L$57/NMM!L$10*1000)</f>
        <v>2.8690323016983381</v>
      </c>
      <c r="M197" s="226">
        <f>IF(M$57=0,0,M$57/NMM!M$10*1000)</f>
        <v>2.7810477315577704</v>
      </c>
      <c r="N197" s="226">
        <f>IF(N$57=0,0,N$57/NMM!N$10*1000)</f>
        <v>2.4827167417518146</v>
      </c>
      <c r="O197" s="226">
        <f>IF(O$57=0,0,O$57/NMM!O$10*1000)</f>
        <v>2.3826221971986956</v>
      </c>
      <c r="P197" s="226">
        <f>IF(P$57=0,0,P$57/NMM!P$10*1000)</f>
        <v>2.2341981846970351</v>
      </c>
      <c r="Q197" s="226">
        <f>IF(Q$57=0,0,Q$57/NMM!Q$10*1000)</f>
        <v>2.0817163710651929</v>
      </c>
    </row>
    <row r="198" spans="1:17" x14ac:dyDescent="0.25">
      <c r="A198" s="127" t="s">
        <v>209</v>
      </c>
      <c r="B198" s="226">
        <f>IF(B$58=0,0,B$58/NMM!B$10*1000)</f>
        <v>10.673765113878147</v>
      </c>
      <c r="C198" s="226">
        <f>IF(C$58=0,0,C$58/NMM!C$10*1000)</f>
        <v>9.9730008776688059</v>
      </c>
      <c r="D198" s="226">
        <f>IF(D$58=0,0,D$58/NMM!D$10*1000)</f>
        <v>9.639461845683682</v>
      </c>
      <c r="E198" s="226">
        <f>IF(E$58=0,0,E$58/NMM!E$10*1000)</f>
        <v>9.9615181684938658</v>
      </c>
      <c r="F198" s="226">
        <f>IF(F$58=0,0,F$58/NMM!F$10*1000)</f>
        <v>10.035981076234943</v>
      </c>
      <c r="G198" s="226">
        <f>IF(G$58=0,0,G$58/NMM!G$10*1000)</f>
        <v>10.002695055487791</v>
      </c>
      <c r="H198" s="226">
        <f>IF(H$58=0,0,H$58/NMM!H$10*1000)</f>
        <v>8.7105906672864393</v>
      </c>
      <c r="I198" s="226">
        <f>IF(I$58=0,0,I$58/NMM!I$10*1000)</f>
        <v>8.8016347400438359</v>
      </c>
      <c r="J198" s="226">
        <f>IF(J$58=0,0,J$58/NMM!J$10*1000)</f>
        <v>9.5776627300981634</v>
      </c>
      <c r="K198" s="226">
        <f>IF(K$58=0,0,K$58/NMM!K$10*1000)</f>
        <v>7.7642100412763808</v>
      </c>
      <c r="L198" s="226">
        <f>IF(L$58=0,0,L$58/NMM!L$10*1000)</f>
        <v>7.8039142527100802</v>
      </c>
      <c r="M198" s="226">
        <f>IF(M$58=0,0,M$58/NMM!M$10*1000)</f>
        <v>7.9550259028703678</v>
      </c>
      <c r="N198" s="226">
        <f>IF(N$58=0,0,N$58/NMM!N$10*1000)</f>
        <v>8.4937367401549562</v>
      </c>
      <c r="O198" s="226">
        <f>IF(O$58=0,0,O$58/NMM!O$10*1000)</f>
        <v>8.4133486947314928</v>
      </c>
      <c r="P198" s="226">
        <f>IF(P$58=0,0,P$58/NMM!P$10*1000)</f>
        <v>7.5810810919447551</v>
      </c>
      <c r="Q198" s="226">
        <f>IF(Q$58=0,0,Q$58/NMM!Q$10*1000)</f>
        <v>8.7449863909025787</v>
      </c>
    </row>
    <row r="199" spans="1:17" x14ac:dyDescent="0.25">
      <c r="A199" s="127" t="s">
        <v>208</v>
      </c>
      <c r="B199" s="226">
        <f>IF(B$77=0,0,B$77/NMM!B$10*1000)</f>
        <v>44.892240905345666</v>
      </c>
      <c r="C199" s="226">
        <f>IF(C$77=0,0,C$77/NMM!C$10*1000)</f>
        <v>44.487423109369225</v>
      </c>
      <c r="D199" s="226">
        <f>IF(D$77=0,0,D$77/NMM!D$10*1000)</f>
        <v>44.29248733459395</v>
      </c>
      <c r="E199" s="226">
        <f>IF(E$77=0,0,E$77/NMM!E$10*1000)</f>
        <v>42.578122796100921</v>
      </c>
      <c r="F199" s="226">
        <f>IF(F$77=0,0,F$77/NMM!F$10*1000)</f>
        <v>41.812703116353525</v>
      </c>
      <c r="G199" s="226">
        <f>IF(G$77=0,0,G$77/NMM!G$10*1000)</f>
        <v>40.915863874224279</v>
      </c>
      <c r="H199" s="226">
        <f>IF(H$77=0,0,H$77/NMM!H$10*1000)</f>
        <v>39.615206954208041</v>
      </c>
      <c r="I199" s="226">
        <f>IF(I$77=0,0,I$77/NMM!I$10*1000)</f>
        <v>39.605435921698962</v>
      </c>
      <c r="J199" s="226">
        <f>IF(J$77=0,0,J$77/NMM!J$10*1000)</f>
        <v>40.433600598198389</v>
      </c>
      <c r="K199" s="226">
        <f>IF(K$77=0,0,K$77/NMM!K$10*1000)</f>
        <v>36.760148515402101</v>
      </c>
      <c r="L199" s="226">
        <f>IF(L$77=0,0,L$77/NMM!L$10*1000)</f>
        <v>36.655993195970915</v>
      </c>
      <c r="M199" s="226">
        <f>IF(M$77=0,0,M$77/NMM!M$10*1000)</f>
        <v>36.518220845276886</v>
      </c>
      <c r="N199" s="226">
        <f>IF(N$77=0,0,N$77/NMM!N$10*1000)</f>
        <v>35.963182956564296</v>
      </c>
      <c r="O199" s="226">
        <f>IF(O$77=0,0,O$77/NMM!O$10*1000)</f>
        <v>34.877387853326262</v>
      </c>
      <c r="P199" s="226">
        <f>IF(P$77=0,0,P$77/NMM!P$10*1000)</f>
        <v>31.660560032229426</v>
      </c>
      <c r="Q199" s="226">
        <f>IF(Q$77=0,0,Q$77/NMM!Q$10*1000)</f>
        <v>33.677666589400587</v>
      </c>
    </row>
    <row r="200" spans="1:17" x14ac:dyDescent="0.25">
      <c r="A200" s="72" t="s">
        <v>207</v>
      </c>
      <c r="B200" s="258">
        <f>IF(B$87=0,0,B$87/NMM!B$10*1000)</f>
        <v>7.9335987627155591</v>
      </c>
      <c r="C200" s="258">
        <f>IF(C$87=0,0,C$87/NMM!C$10*1000)</f>
        <v>7.8274075172632234</v>
      </c>
      <c r="D200" s="258">
        <f>IF(D$87=0,0,D$87/NMM!D$10*1000)</f>
        <v>7.7764961567378021</v>
      </c>
      <c r="E200" s="258">
        <f>IF(E$87=0,0,E$87/NMM!E$10*1000)</f>
        <v>7.5153479026985757</v>
      </c>
      <c r="F200" s="258">
        <f>IF(F$87=0,0,F$87/NMM!F$10*1000)</f>
        <v>7.3947782194997114</v>
      </c>
      <c r="G200" s="258">
        <f>IF(G$87=0,0,G$87/NMM!G$10*1000)</f>
        <v>7.2465983943135077</v>
      </c>
      <c r="H200" s="258">
        <f>IF(H$87=0,0,H$87/NMM!H$10*1000)</f>
        <v>6.9604037253775868</v>
      </c>
      <c r="I200" s="258">
        <f>IF(I$87=0,0,I$87/NMM!I$10*1000)</f>
        <v>6.9640285893674916</v>
      </c>
      <c r="J200" s="258">
        <f>IF(J$87=0,0,J$87/NMM!J$10*1000)</f>
        <v>7.1435804962379095</v>
      </c>
      <c r="K200" s="258">
        <f>IF(K$87=0,0,K$87/NMM!K$10*1000)</f>
        <v>6.4405068929062912</v>
      </c>
      <c r="L200" s="258">
        <f>IF(L$87=0,0,L$87/NMM!L$10*1000)</f>
        <v>6.4257952347893887</v>
      </c>
      <c r="M200" s="258">
        <f>IF(M$87=0,0,M$87/NMM!M$10*1000)</f>
        <v>6.4119864196983754</v>
      </c>
      <c r="N200" s="258">
        <f>IF(N$87=0,0,N$87/NMM!N$10*1000)</f>
        <v>6.2877120513102218</v>
      </c>
      <c r="O200" s="258">
        <f>IF(O$87=0,0,O$87/NMM!O$10*1000)</f>
        <v>5.983940543796165</v>
      </c>
      <c r="P200" s="258">
        <f>IF(P$87=0,0,P$87/NMM!P$10*1000)</f>
        <v>5.3120316873614213</v>
      </c>
      <c r="Q200" s="258">
        <f>IF(Q$87=0,0,Q$87/NMM!Q$10*1000)</f>
        <v>5.6981413803925136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30">
        <f t="shared" ref="B202:Q202" si="45">SUM(B203:B208,B209:B210,B211)</f>
        <v>253.75013519352262</v>
      </c>
      <c r="C202" s="230">
        <f t="shared" si="45"/>
        <v>249.78982957309842</v>
      </c>
      <c r="D202" s="230">
        <f t="shared" si="45"/>
        <v>238.51364688998871</v>
      </c>
      <c r="E202" s="230">
        <f t="shared" si="45"/>
        <v>246.20842322664177</v>
      </c>
      <c r="F202" s="230">
        <f t="shared" si="45"/>
        <v>245.66833806105552</v>
      </c>
      <c r="G202" s="230">
        <f t="shared" si="45"/>
        <v>248.11645417483857</v>
      </c>
      <c r="H202" s="230">
        <f t="shared" si="45"/>
        <v>230.99311397422386</v>
      </c>
      <c r="I202" s="230">
        <f t="shared" si="45"/>
        <v>230.4166099259705</v>
      </c>
      <c r="J202" s="230">
        <f t="shared" si="45"/>
        <v>229.13290009532727</v>
      </c>
      <c r="K202" s="230">
        <f t="shared" si="45"/>
        <v>204.03187575408361</v>
      </c>
      <c r="L202" s="230">
        <f t="shared" si="45"/>
        <v>200.55713327663176</v>
      </c>
      <c r="M202" s="230">
        <f t="shared" si="45"/>
        <v>200.75785037372646</v>
      </c>
      <c r="N202" s="230">
        <f t="shared" si="45"/>
        <v>195.56572577517579</v>
      </c>
      <c r="O202" s="230">
        <f t="shared" si="45"/>
        <v>182.7363872156609</v>
      </c>
      <c r="P202" s="230">
        <f t="shared" si="45"/>
        <v>169.78778860087615</v>
      </c>
      <c r="Q202" s="230">
        <f t="shared" si="45"/>
        <v>179.96391458834586</v>
      </c>
    </row>
    <row r="203" spans="1:17" x14ac:dyDescent="0.25">
      <c r="A203" s="132" t="s">
        <v>83</v>
      </c>
      <c r="B203" s="229">
        <f>IF(B$98=0,0,B$98/NMM!B$11*1000)</f>
        <v>2.4075455708806199</v>
      </c>
      <c r="C203" s="229">
        <f>IF(C$98=0,0,C$98/NMM!C$11*1000)</f>
        <v>2.3699707485124883</v>
      </c>
      <c r="D203" s="229">
        <f>IF(D$98=0,0,D$98/NMM!D$11*1000)</f>
        <v>2.2629839141824997</v>
      </c>
      <c r="E203" s="229">
        <f>IF(E$98=0,0,E$98/NMM!E$11*1000)</f>
        <v>2.3359908691309088</v>
      </c>
      <c r="F203" s="229">
        <f>IF(F$98=0,0,F$98/NMM!F$11*1000)</f>
        <v>2.3308666170893719</v>
      </c>
      <c r="G203" s="229">
        <f>IF(G$98=0,0,G$98/NMM!G$11*1000)</f>
        <v>2.3540939982383322</v>
      </c>
      <c r="H203" s="229">
        <f>IF(H$98=0,0,H$98/NMM!H$11*1000)</f>
        <v>2.1916301562891185</v>
      </c>
      <c r="I203" s="229">
        <f>IF(I$98=0,0,I$98/NMM!I$11*1000)</f>
        <v>2.1861603670142919</v>
      </c>
      <c r="J203" s="229">
        <f>IF(J$98=0,0,J$98/NMM!J$11*1000)</f>
        <v>2.173980708805622</v>
      </c>
      <c r="K203" s="229">
        <f>IF(K$98=0,0,K$98/NMM!K$11*1000)</f>
        <v>1.9358257224792519</v>
      </c>
      <c r="L203" s="229">
        <f>IF(L$98=0,0,L$98/NMM!L$11*1000)</f>
        <v>1.9028578548753197</v>
      </c>
      <c r="M203" s="229">
        <f>IF(M$98=0,0,M$98/NMM!M$11*1000)</f>
        <v>1.9047622304443885</v>
      </c>
      <c r="N203" s="229">
        <f>IF(N$98=0,0,N$98/NMM!N$11*1000)</f>
        <v>1.8555000829733432</v>
      </c>
      <c r="O203" s="229">
        <f>IF(O$98=0,0,O$98/NMM!O$11*1000)</f>
        <v>1.7337771242733144</v>
      </c>
      <c r="P203" s="229">
        <f>IF(P$98=0,0,P$98/NMM!P$11*1000)</f>
        <v>1.6109226429530941</v>
      </c>
      <c r="Q203" s="229">
        <f>IF(Q$98=0,0,Q$98/NMM!Q$11*1000)</f>
        <v>1.7074722941726739</v>
      </c>
    </row>
    <row r="204" spans="1:17" x14ac:dyDescent="0.25">
      <c r="A204" s="76" t="s">
        <v>82</v>
      </c>
      <c r="B204" s="228">
        <f>IF(B$99=0,0,B$99/NMM!B$11*1000)</f>
        <v>2.4741467450088148</v>
      </c>
      <c r="C204" s="228">
        <f>IF(C$99=0,0,C$99/NMM!C$11*1000)</f>
        <v>2.4355324709610788</v>
      </c>
      <c r="D204" s="228">
        <f>IF(D$99=0,0,D$99/NMM!D$11*1000)</f>
        <v>2.3255860046852534</v>
      </c>
      <c r="E204" s="228">
        <f>IF(E$99=0,0,E$99/NMM!E$11*1000)</f>
        <v>2.4006125886607927</v>
      </c>
      <c r="F204" s="228">
        <f>IF(F$99=0,0,F$99/NMM!F$11*1000)</f>
        <v>2.3953465817936679</v>
      </c>
      <c r="G204" s="228">
        <f>IF(G$99=0,0,G$99/NMM!G$11*1000)</f>
        <v>2.4192165139602095</v>
      </c>
      <c r="H204" s="228">
        <f>IF(H$99=0,0,H$99/NMM!H$11*1000)</f>
        <v>2.2522583510070375</v>
      </c>
      <c r="I204" s="228">
        <f>IF(I$99=0,0,I$99/NMM!I$11*1000)</f>
        <v>2.246637248132028</v>
      </c>
      <c r="J204" s="228">
        <f>IF(J$99=0,0,J$99/NMM!J$11*1000)</f>
        <v>2.2341206577601667</v>
      </c>
      <c r="K204" s="228">
        <f>IF(K$99=0,0,K$99/NMM!K$11*1000)</f>
        <v>1.9893774672869406</v>
      </c>
      <c r="L204" s="228">
        <f>IF(L$99=0,0,L$99/NMM!L$11*1000)</f>
        <v>1.9554975925677609</v>
      </c>
      <c r="M204" s="228">
        <f>IF(M$99=0,0,M$99/NMM!M$11*1000)</f>
        <v>1.9574546498598326</v>
      </c>
      <c r="N204" s="228">
        <f>IF(N$99=0,0,N$99/NMM!N$11*1000)</f>
        <v>1.9068297382104762</v>
      </c>
      <c r="O204" s="228">
        <f>IF(O$99=0,0,O$99/NMM!O$11*1000)</f>
        <v>1.7817394945602338</v>
      </c>
      <c r="P204" s="228">
        <f>IF(P$99=0,0,P$99/NMM!P$11*1000)</f>
        <v>1.6554864263962989</v>
      </c>
      <c r="Q204" s="228">
        <f>IF(Q$99=0,0,Q$99/NMM!Q$11*1000)</f>
        <v>1.7547069803853494</v>
      </c>
    </row>
    <row r="205" spans="1:17" x14ac:dyDescent="0.25">
      <c r="A205" s="76" t="s">
        <v>81</v>
      </c>
      <c r="B205" s="228">
        <f>IF(B$100=0,0,B$100/NMM!B$11*1000)</f>
        <v>4.8424256182340004</v>
      </c>
      <c r="C205" s="228">
        <f>IF(C$100=0,0,C$100/NMM!C$11*1000)</f>
        <v>4.7668493613868756</v>
      </c>
      <c r="D205" s="228">
        <f>IF(D$100=0,0,D$100/NMM!D$11*1000)</f>
        <v>4.5516609995799611</v>
      </c>
      <c r="E205" s="228">
        <f>IF(E$100=0,0,E$100/NMM!E$11*1000)</f>
        <v>4.6985038063070288</v>
      </c>
      <c r="F205" s="228">
        <f>IF(F$100=0,0,F$100/NMM!F$11*1000)</f>
        <v>4.6881971231603625</v>
      </c>
      <c r="G205" s="228">
        <f>IF(G$100=0,0,G$100/NMM!G$11*1000)</f>
        <v>4.7349156014648326</v>
      </c>
      <c r="H205" s="228">
        <f>IF(H$100=0,0,H$100/NMM!H$11*1000)</f>
        <v>4.4081433568157617</v>
      </c>
      <c r="I205" s="228">
        <f>IF(I$100=0,0,I$100/NMM!I$11*1000)</f>
        <v>4.3971416760870055</v>
      </c>
      <c r="J205" s="228">
        <f>IF(J$100=0,0,J$100/NMM!J$11*1000)</f>
        <v>4.3726440758569805</v>
      </c>
      <c r="K205" s="228">
        <f>IF(K$100=0,0,K$100/NMM!K$11*1000)</f>
        <v>3.8936301702239704</v>
      </c>
      <c r="L205" s="228">
        <f>IF(L$100=0,0,L$100/NMM!L$11*1000)</f>
        <v>3.8273201287465679</v>
      </c>
      <c r="M205" s="228">
        <f>IF(M$100=0,0,M$100/NMM!M$11*1000)</f>
        <v>3.8311505015353271</v>
      </c>
      <c r="N205" s="228">
        <f>IF(N$100=0,0,N$100/NMM!N$11*1000)</f>
        <v>3.7320669004570073</v>
      </c>
      <c r="O205" s="228">
        <f>IF(O$100=0,0,O$100/NMM!O$11*1000)</f>
        <v>3.4872389808257052</v>
      </c>
      <c r="P205" s="228">
        <f>IF(P$100=0,0,P$100/NMM!P$11*1000)</f>
        <v>3.2401351690202729</v>
      </c>
      <c r="Q205" s="228">
        <f>IF(Q$100=0,0,Q$100/NMM!Q$11*1000)</f>
        <v>3.4343306642798863</v>
      </c>
    </row>
    <row r="206" spans="1:17" x14ac:dyDescent="0.25">
      <c r="A206" s="76" t="s">
        <v>80</v>
      </c>
      <c r="B206" s="228">
        <f>IF(B$101=0,0,B$101/NMM!B$11*1000)</f>
        <v>1.9210377311392977</v>
      </c>
      <c r="C206" s="228">
        <f>IF(C$101=0,0,C$101/NMM!C$11*1000)</f>
        <v>1.8910558888917028</v>
      </c>
      <c r="D206" s="228">
        <f>IF(D$101=0,0,D$101/NMM!D$11*1000)</f>
        <v>1.8056885554676128</v>
      </c>
      <c r="E206" s="228">
        <f>IF(E$101=0,0,E$101/NMM!E$11*1000)</f>
        <v>1.8639425369447653</v>
      </c>
      <c r="F206" s="228">
        <f>IF(F$101=0,0,F$101/NMM!F$11*1000)</f>
        <v>1.8598537746655703</v>
      </c>
      <c r="G206" s="228">
        <f>IF(G$101=0,0,G$101/NMM!G$11*1000)</f>
        <v>1.8783874531647</v>
      </c>
      <c r="H206" s="228">
        <f>IF(H$101=0,0,H$101/NMM!H$11*1000)</f>
        <v>1.7487536991435326</v>
      </c>
      <c r="I206" s="228">
        <f>IF(I$101=0,0,I$101/NMM!I$11*1000)</f>
        <v>1.7443892245078649</v>
      </c>
      <c r="J206" s="228">
        <f>IF(J$101=0,0,J$101/NMM!J$11*1000)</f>
        <v>1.7346707862551354</v>
      </c>
      <c r="K206" s="228">
        <f>IF(K$101=0,0,K$101/NMM!K$11*1000)</f>
        <v>1.5446412723279801</v>
      </c>
      <c r="L206" s="228">
        <f>IF(L$101=0,0,L$101/NMM!L$11*1000)</f>
        <v>1.518335428588875</v>
      </c>
      <c r="M206" s="228">
        <f>IF(M$101=0,0,M$101/NMM!M$11*1000)</f>
        <v>1.5198549750376276</v>
      </c>
      <c r="N206" s="228">
        <f>IF(N$101=0,0,N$101/NMM!N$11*1000)</f>
        <v>1.4805475388032179</v>
      </c>
      <c r="O206" s="228">
        <f>IF(O$101=0,0,O$101/NMM!O$11*1000)</f>
        <v>1.3834219021228971</v>
      </c>
      <c r="P206" s="228">
        <f>IF(P$101=0,0,P$101/NMM!P$11*1000)</f>
        <v>1.2853933966980275</v>
      </c>
      <c r="Q206" s="228">
        <f>IF(Q$101=0,0,Q$101/NMM!Q$11*1000)</f>
        <v>1.3624326540913194</v>
      </c>
    </row>
    <row r="207" spans="1:17" x14ac:dyDescent="0.25">
      <c r="A207" s="129" t="s">
        <v>79</v>
      </c>
      <c r="B207" s="227">
        <f>IF(B$102=0,0,B$102/NMM!B$11*1000)</f>
        <v>2.173257390262064</v>
      </c>
      <c r="C207" s="227">
        <f>IF(C$102=0,0,C$102/NMM!C$11*1000)</f>
        <v>2.1393391286985013</v>
      </c>
      <c r="D207" s="227">
        <f>IF(D$102=0,0,D$102/NMM!D$11*1000)</f>
        <v>2.0427636240930602</v>
      </c>
      <c r="E207" s="227">
        <f>IF(E$102=0,0,E$102/NMM!E$11*1000)</f>
        <v>2.1086659714052751</v>
      </c>
      <c r="F207" s="227">
        <f>IF(F$102=0,0,F$102/NMM!F$11*1000)</f>
        <v>2.1040403814461355</v>
      </c>
      <c r="G207" s="227">
        <f>IF(G$102=0,0,G$102/NMM!G$11*1000)</f>
        <v>2.1250074104191108</v>
      </c>
      <c r="H207" s="227">
        <f>IF(H$102=0,0,H$102/NMM!H$11*1000)</f>
        <v>1.9783535944178829</v>
      </c>
      <c r="I207" s="227">
        <f>IF(I$102=0,0,I$102/NMM!I$11*1000)</f>
        <v>1.9734160928775304</v>
      </c>
      <c r="J207" s="227">
        <f>IF(J$102=0,0,J$102/NMM!J$11*1000)</f>
        <v>1.9624216873995997</v>
      </c>
      <c r="K207" s="227">
        <f>IF(K$102=0,0,K$102/NMM!K$11*1000)</f>
        <v>1.7474425441918431</v>
      </c>
      <c r="L207" s="227">
        <f>IF(L$102=0,0,L$102/NMM!L$11*1000)</f>
        <v>1.7176829156398401</v>
      </c>
      <c r="M207" s="227">
        <f>IF(M$102=0,0,M$102/NMM!M$11*1000)</f>
        <v>1.7194019685746513</v>
      </c>
      <c r="N207" s="227">
        <f>IF(N$102=0,0,N$102/NMM!N$11*1000)</f>
        <v>1.6749337236755657</v>
      </c>
      <c r="O207" s="227">
        <f>IF(O$102=0,0,O$102/NMM!O$11*1000)</f>
        <v>1.5650561276877806</v>
      </c>
      <c r="P207" s="227">
        <f>IF(P$102=0,0,P$102/NMM!P$11*1000)</f>
        <v>1.4541571222088012</v>
      </c>
      <c r="Q207" s="227">
        <f>IF(Q$102=0,0,Q$102/NMM!Q$11*1000)</f>
        <v>1.5413111290022956</v>
      </c>
    </row>
    <row r="208" spans="1:17" x14ac:dyDescent="0.25">
      <c r="A208" s="127" t="s">
        <v>206</v>
      </c>
      <c r="B208" s="226">
        <f>IF(B$107=0,0,B$107/NMM!B$11*1000)</f>
        <v>190.73325903687945</v>
      </c>
      <c r="C208" s="226">
        <f>IF(C$107=0,0,C$107/NMM!C$11*1000)</f>
        <v>181.66488071332074</v>
      </c>
      <c r="D208" s="226">
        <f>IF(D$107=0,0,D$107/NMM!D$11*1000)</f>
        <v>170.63879271546864</v>
      </c>
      <c r="E208" s="226">
        <f>IF(E$107=0,0,E$107/NMM!E$11*1000)</f>
        <v>183.3899355600208</v>
      </c>
      <c r="F208" s="226">
        <f>IF(F$107=0,0,F$107/NMM!F$11*1000)</f>
        <v>185.64743141197252</v>
      </c>
      <c r="G208" s="226">
        <f>IF(G$107=0,0,G$107/NMM!G$11*1000)</f>
        <v>189.45897739898197</v>
      </c>
      <c r="H208" s="226">
        <f>IF(H$107=0,0,H$107/NMM!H$11*1000)</f>
        <v>166.20009951894701</v>
      </c>
      <c r="I208" s="226">
        <f>IF(I$107=0,0,I$107/NMM!I$11*1000)</f>
        <v>166.76659715140377</v>
      </c>
      <c r="J208" s="226">
        <f>IF(J$107=0,0,J$107/NMM!J$11*1000)</f>
        <v>171.86539338902332</v>
      </c>
      <c r="K208" s="226">
        <f>IF(K$107=0,0,K$107/NMM!K$11*1000)</f>
        <v>143.58561128109091</v>
      </c>
      <c r="L208" s="226">
        <f>IF(L$107=0,0,L$107/NMM!L$11*1000)</f>
        <v>141.75605065584443</v>
      </c>
      <c r="M208" s="226">
        <f>IF(M$107=0,0,M$107/NMM!M$11*1000)</f>
        <v>143.70209391033723</v>
      </c>
      <c r="N208" s="226">
        <f>IF(N$107=0,0,N$107/NMM!N$11*1000)</f>
        <v>144.55961058414388</v>
      </c>
      <c r="O208" s="226">
        <f>IF(O$107=0,0,O$107/NMM!O$11*1000)</f>
        <v>133.24233701464701</v>
      </c>
      <c r="P208" s="226">
        <f>IF(P$107=0,0,P$107/NMM!P$11*1000)</f>
        <v>119.88852543801441</v>
      </c>
      <c r="Q208" s="226">
        <f>IF(Q$107=0,0,Q$107/NMM!Q$11*1000)</f>
        <v>133.84608277272861</v>
      </c>
    </row>
    <row r="209" spans="1:17" x14ac:dyDescent="0.25">
      <c r="A209" s="127" t="s">
        <v>205</v>
      </c>
      <c r="B209" s="226">
        <f>IF(B$115=0,0,B$115/NMM!B$11*1000)</f>
        <v>16.533547476247783</v>
      </c>
      <c r="C209" s="226">
        <f>IF(C$115=0,0,C$115/NMM!C$11*1000)</f>
        <v>19.413663840687867</v>
      </c>
      <c r="D209" s="226">
        <f>IF(D$115=0,0,D$115/NMM!D$11*1000)</f>
        <v>19.992741675718666</v>
      </c>
      <c r="E209" s="226">
        <f>IF(E$115=0,0,E$115/NMM!E$11*1000)</f>
        <v>16.904812824364008</v>
      </c>
      <c r="F209" s="226">
        <f>IF(F$115=0,0,F$115/NMM!F$11*1000)</f>
        <v>15.497509714967423</v>
      </c>
      <c r="G209" s="226">
        <f>IF(G$115=0,0,G$115/NMM!G$11*1000)</f>
        <v>14.641428988085528</v>
      </c>
      <c r="H209" s="226">
        <f>IF(H$115=0,0,H$115/NMM!H$11*1000)</f>
        <v>18.877230682602608</v>
      </c>
      <c r="I209" s="226">
        <f>IF(I$115=0,0,I$115/NMM!I$11*1000)</f>
        <v>18.324591620750851</v>
      </c>
      <c r="J209" s="226">
        <f>IF(J$115=0,0,J$115/NMM!J$11*1000)</f>
        <v>15.117153252416159</v>
      </c>
      <c r="K209" s="226">
        <f>IF(K$115=0,0,K$115/NMM!K$11*1000)</f>
        <v>18.330570005584633</v>
      </c>
      <c r="L209" s="226">
        <f>IF(L$115=0,0,L$115/NMM!L$11*1000)</f>
        <v>17.70117745314089</v>
      </c>
      <c r="M209" s="226">
        <f>IF(M$115=0,0,M$115/NMM!M$11*1000)</f>
        <v>16.78944940124245</v>
      </c>
      <c r="N209" s="226">
        <f>IF(N$115=0,0,N$115/NMM!N$11*1000)</f>
        <v>13.998860362280475</v>
      </c>
      <c r="O209" s="226">
        <f>IF(O$115=0,0,O$115/NMM!O$11*1000)</f>
        <v>14.025325006317617</v>
      </c>
      <c r="P209" s="226">
        <f>IF(P$115=0,0,P$115/NMM!P$11*1000)</f>
        <v>15.046987002377556</v>
      </c>
      <c r="Q209" s="226">
        <f>IF(Q$115=0,0,Q$115/NMM!Q$11*1000)</f>
        <v>12.460078466711755</v>
      </c>
    </row>
    <row r="210" spans="1:17" x14ac:dyDescent="0.25">
      <c r="A210" s="127" t="s">
        <v>204</v>
      </c>
      <c r="B210" s="226">
        <f>IF(B$116=0,0,B$116/NMM!B$11*1000)</f>
        <v>17.911904030680294</v>
      </c>
      <c r="C210" s="226">
        <f>IF(C$116=0,0,C$116/NMM!C$11*1000)</f>
        <v>17.785575839717684</v>
      </c>
      <c r="D210" s="226">
        <f>IF(D$116=0,0,D$116/NMM!D$11*1000)</f>
        <v>17.05375221322867</v>
      </c>
      <c r="E210" s="226">
        <f>IF(E$116=0,0,E$116/NMM!E$11*1000)</f>
        <v>17.421664549606483</v>
      </c>
      <c r="F210" s="226">
        <f>IF(F$116=0,0,F$116/NMM!F$11*1000)</f>
        <v>17.31654532568183</v>
      </c>
      <c r="G210" s="226">
        <f>IF(G$116=0,0,G$116/NMM!G$11*1000)</f>
        <v>17.439767098078335</v>
      </c>
      <c r="H210" s="226">
        <f>IF(H$116=0,0,H$116/NMM!H$11*1000)</f>
        <v>16.492346467447813</v>
      </c>
      <c r="I210" s="226">
        <f>IF(I$116=0,0,I$116/NMM!I$11*1000)</f>
        <v>16.426502483604096</v>
      </c>
      <c r="J210" s="226">
        <f>IF(J$116=0,0,J$116/NMM!J$11*1000)</f>
        <v>16.183363404885082</v>
      </c>
      <c r="K210" s="226">
        <f>IF(K$116=0,0,K$116/NMM!K$11*1000)</f>
        <v>14.64826867053025</v>
      </c>
      <c r="L210" s="226">
        <f>IF(L$116=0,0,L$116/NMM!L$11*1000)</f>
        <v>14.383314442886949</v>
      </c>
      <c r="M210" s="226">
        <f>IF(M$116=0,0,M$116/NMM!M$11*1000)</f>
        <v>14.352327886355525</v>
      </c>
      <c r="N210" s="226">
        <f>IF(N$116=0,0,N$116/NMM!N$11*1000)</f>
        <v>13.866086059827712</v>
      </c>
      <c r="O210" s="226">
        <f>IF(O$116=0,0,O$116/NMM!O$11*1000)</f>
        <v>13.002586174973708</v>
      </c>
      <c r="P210" s="226">
        <f>IF(P$116=0,0,P$116/NMM!P$11*1000)</f>
        <v>12.179639154932353</v>
      </c>
      <c r="Q210" s="226">
        <f>IF(Q$116=0,0,Q$116/NMM!Q$11*1000)</f>
        <v>12.739275764369646</v>
      </c>
    </row>
    <row r="211" spans="1:17" x14ac:dyDescent="0.25">
      <c r="A211" s="72" t="s">
        <v>203</v>
      </c>
      <c r="B211" s="224">
        <f>IF(B$124=0,0,B$124/NMM!B$11*1000)</f>
        <v>14.753011594190328</v>
      </c>
      <c r="C211" s="224">
        <f>IF(C$124=0,0,C$124/NMM!C$11*1000)</f>
        <v>17.322961580921483</v>
      </c>
      <c r="D211" s="224">
        <f>IF(D$124=0,0,D$124/NMM!D$11*1000)</f>
        <v>17.839677187564348</v>
      </c>
      <c r="E211" s="224">
        <f>IF(E$124=0,0,E$124/NMM!E$11*1000)</f>
        <v>15.084294520201729</v>
      </c>
      <c r="F211" s="224">
        <f>IF(F$124=0,0,F$124/NMM!F$11*1000)</f>
        <v>13.828547130278622</v>
      </c>
      <c r="G211" s="224">
        <f>IF(G$124=0,0,G$124/NMM!G$11*1000)</f>
        <v>13.06465971244555</v>
      </c>
      <c r="H211" s="224">
        <f>IF(H$124=0,0,H$124/NMM!H$11*1000)</f>
        <v>16.844298147553097</v>
      </c>
      <c r="I211" s="224">
        <f>IF(I$124=0,0,I$124/NMM!I$11*1000)</f>
        <v>16.351174061593067</v>
      </c>
      <c r="J211" s="224">
        <f>IF(J$124=0,0,J$124/NMM!J$11*1000)</f>
        <v>13.48915213292519</v>
      </c>
      <c r="K211" s="224">
        <f>IF(K$124=0,0,K$124/NMM!K$11*1000)</f>
        <v>16.35650862036783</v>
      </c>
      <c r="L211" s="224">
        <f>IF(L$124=0,0,L$124/NMM!L$11*1000)</f>
        <v>15.794896804341096</v>
      </c>
      <c r="M211" s="224">
        <f>IF(M$124=0,0,M$124/NMM!M$11*1000)</f>
        <v>14.981354850339418</v>
      </c>
      <c r="N211" s="224">
        <f>IF(N$124=0,0,N$124/NMM!N$11*1000)</f>
        <v>12.491290784804116</v>
      </c>
      <c r="O211" s="224">
        <f>IF(O$124=0,0,O$124/NMM!O$11*1000)</f>
        <v>12.514905390252643</v>
      </c>
      <c r="P211" s="224">
        <f>IF(P$124=0,0,P$124/NMM!P$11*1000)</f>
        <v>13.426542248275359</v>
      </c>
      <c r="Q211" s="224">
        <f>IF(Q$124=0,0,Q$124/NMM!Q$11*1000)</f>
        <v>11.118223862604337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1810.8050348053293</v>
      </c>
      <c r="C5" s="96">
        <v>1798.7994773696171</v>
      </c>
      <c r="D5" s="96">
        <v>1841.8030160457465</v>
      </c>
      <c r="E5" s="96">
        <v>1931.8992404076469</v>
      </c>
      <c r="F5" s="96">
        <v>1969.8015694883288</v>
      </c>
      <c r="G5" s="96">
        <v>1776.8928718591853</v>
      </c>
      <c r="H5" s="96">
        <v>2028.4722164603334</v>
      </c>
      <c r="I5" s="96">
        <v>2011.5620645482613</v>
      </c>
      <c r="J5" s="96">
        <v>1834.796461620942</v>
      </c>
      <c r="K5" s="96">
        <v>1407.7638344156362</v>
      </c>
      <c r="L5" s="96">
        <v>1330.9997189811204</v>
      </c>
      <c r="M5" s="96">
        <v>1273.714972965997</v>
      </c>
      <c r="N5" s="96">
        <v>996.72633666224112</v>
      </c>
      <c r="O5" s="96">
        <v>851.30155990586036</v>
      </c>
      <c r="P5" s="96">
        <v>746.04304589798278</v>
      </c>
      <c r="Q5" s="96">
        <v>785.36012273791948</v>
      </c>
    </row>
    <row r="6" spans="1:17" x14ac:dyDescent="0.25">
      <c r="A6" s="132" t="s">
        <v>83</v>
      </c>
      <c r="B6" s="160">
        <v>8.0361693131108627</v>
      </c>
      <c r="C6" s="160">
        <v>7.9345804926033701</v>
      </c>
      <c r="D6" s="160">
        <v>8.1392522473940936</v>
      </c>
      <c r="E6" s="160">
        <v>8.565598512927215</v>
      </c>
      <c r="F6" s="160">
        <v>8.8051313936485442</v>
      </c>
      <c r="G6" s="160">
        <v>7.9966831042085005</v>
      </c>
      <c r="H6" s="160">
        <v>9.0527851788573699</v>
      </c>
      <c r="I6" s="160">
        <v>8.8809710659839975</v>
      </c>
      <c r="J6" s="160">
        <v>8.2576269673977709</v>
      </c>
      <c r="K6" s="160">
        <v>6.2671157548052125</v>
      </c>
      <c r="L6" s="160">
        <v>5.9251428794349685</v>
      </c>
      <c r="M6" s="160">
        <v>5.6939611601528881</v>
      </c>
      <c r="N6" s="160">
        <v>4.4742612206408019</v>
      </c>
      <c r="O6" s="160">
        <v>3.8226659631120468</v>
      </c>
      <c r="P6" s="160">
        <v>3.2708134982748787</v>
      </c>
      <c r="Q6" s="160">
        <v>3.4999464619939871</v>
      </c>
    </row>
    <row r="7" spans="1:17" x14ac:dyDescent="0.25">
      <c r="A7" s="76" t="s">
        <v>82</v>
      </c>
      <c r="B7" s="159">
        <v>0.83585604775362243</v>
      </c>
      <c r="C7" s="159">
        <v>0.82528961657268529</v>
      </c>
      <c r="D7" s="159">
        <v>0.84657788432571335</v>
      </c>
      <c r="E7" s="159">
        <v>0.89092290626317183</v>
      </c>
      <c r="F7" s="159">
        <v>0.91583714079281564</v>
      </c>
      <c r="G7" s="159">
        <v>0.83174901799504641</v>
      </c>
      <c r="H7" s="159">
        <v>0.94159604482413695</v>
      </c>
      <c r="I7" s="159">
        <v>0.92372535796586852</v>
      </c>
      <c r="J7" s="159">
        <v>0.85889024631823496</v>
      </c>
      <c r="K7" s="159">
        <v>0.65185368818444134</v>
      </c>
      <c r="L7" s="159">
        <v>0.61628449036035227</v>
      </c>
      <c r="M7" s="159">
        <v>0.59223887476129466</v>
      </c>
      <c r="N7" s="159">
        <v>0.46537574742242438</v>
      </c>
      <c r="O7" s="159">
        <v>0.39760218324372809</v>
      </c>
      <c r="P7" s="159">
        <v>0.34020304165902582</v>
      </c>
      <c r="Q7" s="159">
        <v>0.36403556260303621</v>
      </c>
    </row>
    <row r="8" spans="1:17" x14ac:dyDescent="0.25">
      <c r="A8" s="76" t="s">
        <v>81</v>
      </c>
      <c r="B8" s="159">
        <v>19.484368489704863</v>
      </c>
      <c r="C8" s="159">
        <v>19.238057848890822</v>
      </c>
      <c r="D8" s="159">
        <v>19.734301735050703</v>
      </c>
      <c r="E8" s="159">
        <v>20.768014119420709</v>
      </c>
      <c r="F8" s="159">
        <v>21.348781737863064</v>
      </c>
      <c r="G8" s="159">
        <v>19.388630854702587</v>
      </c>
      <c r="H8" s="159">
        <v>21.949239172353206</v>
      </c>
      <c r="I8" s="159">
        <v>21.532661402955689</v>
      </c>
      <c r="J8" s="159">
        <v>20.021311201197012</v>
      </c>
      <c r="K8" s="159">
        <v>15.195149327558104</v>
      </c>
      <c r="L8" s="159">
        <v>14.366007324996387</v>
      </c>
      <c r="M8" s="159">
        <v>13.805487799950209</v>
      </c>
      <c r="N8" s="159">
        <v>10.848222697340695</v>
      </c>
      <c r="O8" s="159">
        <v>9.2683751842822986</v>
      </c>
      <c r="P8" s="159">
        <v>7.9303624623132913</v>
      </c>
      <c r="Q8" s="159">
        <v>8.4859146071589109</v>
      </c>
    </row>
    <row r="9" spans="1:17" x14ac:dyDescent="0.25">
      <c r="A9" s="76" t="s">
        <v>80</v>
      </c>
      <c r="B9" s="159">
        <v>1.5946765716986695</v>
      </c>
      <c r="C9" s="159">
        <v>1.5745175499436777</v>
      </c>
      <c r="D9" s="159">
        <v>1.6151320815116883</v>
      </c>
      <c r="E9" s="159">
        <v>1.6997351273892398</v>
      </c>
      <c r="F9" s="159">
        <v>1.7472674102661829</v>
      </c>
      <c r="G9" s="159">
        <v>1.5868410309343575</v>
      </c>
      <c r="H9" s="159">
        <v>1.7964111843428054</v>
      </c>
      <c r="I9" s="159">
        <v>1.7623168379184031</v>
      </c>
      <c r="J9" s="159">
        <v>1.6386220535762737</v>
      </c>
      <c r="K9" s="159">
        <v>1.2436301771300953</v>
      </c>
      <c r="L9" s="159">
        <v>1.1757699677117031</v>
      </c>
      <c r="M9" s="159">
        <v>1.1298948676260578</v>
      </c>
      <c r="N9" s="159">
        <v>0.88786077871395219</v>
      </c>
      <c r="O9" s="159">
        <v>0.75855990774850102</v>
      </c>
      <c r="P9" s="159">
        <v>0.6490517375716669</v>
      </c>
      <c r="Q9" s="159">
        <v>0.69452028792321474</v>
      </c>
    </row>
    <row r="10" spans="1:17" x14ac:dyDescent="0.25">
      <c r="A10" s="129" t="s">
        <v>79</v>
      </c>
      <c r="B10" s="158">
        <v>7.713205140865119</v>
      </c>
      <c r="C10" s="158">
        <v>7.4655314368440084</v>
      </c>
      <c r="D10" s="158">
        <v>7.6581041155191505</v>
      </c>
      <c r="E10" s="158">
        <v>8.0592471187674874</v>
      </c>
      <c r="F10" s="158">
        <v>8.2846201240385131</v>
      </c>
      <c r="G10" s="158">
        <v>7.5239628812890453</v>
      </c>
      <c r="H10" s="158">
        <v>8.5176339702844999</v>
      </c>
      <c r="I10" s="158">
        <v>8.3559765692227383</v>
      </c>
      <c r="J10" s="158">
        <v>7.7694811687028542</v>
      </c>
      <c r="K10" s="158">
        <v>5.8966381057516433</v>
      </c>
      <c r="L10" s="158">
        <v>5.5748807987327753</v>
      </c>
      <c r="M10" s="158">
        <v>5.3573652798552622</v>
      </c>
      <c r="N10" s="158">
        <v>4.2097673381074188</v>
      </c>
      <c r="O10" s="158">
        <v>3.5966908328386049</v>
      </c>
      <c r="P10" s="158">
        <v>3.0774608712064451</v>
      </c>
      <c r="Q10" s="158">
        <v>3.2930487457584601</v>
      </c>
    </row>
    <row r="11" spans="1:17" x14ac:dyDescent="0.25">
      <c r="A11" s="92" t="s">
        <v>125</v>
      </c>
      <c r="B11" s="91">
        <v>0.83769728344907579</v>
      </c>
      <c r="C11" s="91">
        <v>1.2198587050205405</v>
      </c>
      <c r="D11" s="91">
        <v>1.2513248451631778</v>
      </c>
      <c r="E11" s="91">
        <v>1.3168711212200406</v>
      </c>
      <c r="F11" s="91">
        <v>1.3536967946074292</v>
      </c>
      <c r="G11" s="91">
        <v>1.2294063315701294</v>
      </c>
      <c r="H11" s="91">
        <v>1.3917709720639306</v>
      </c>
      <c r="I11" s="91">
        <v>1.3653563504680764</v>
      </c>
      <c r="J11" s="91">
        <v>1.269523719418151</v>
      </c>
      <c r="K11" s="91">
        <v>0.96350345377391933</v>
      </c>
      <c r="L11" s="91">
        <v>0.91092870337720033</v>
      </c>
      <c r="M11" s="91">
        <v>0.8753869336553165</v>
      </c>
      <c r="N11" s="91">
        <v>0.68787083370348756</v>
      </c>
      <c r="O11" s="91">
        <v>0.58769488265131598</v>
      </c>
      <c r="P11" s="91">
        <v>0.5028533420372655</v>
      </c>
      <c r="Q11" s="91">
        <v>0.53808013703423729</v>
      </c>
    </row>
    <row r="12" spans="1:17" x14ac:dyDescent="0.25">
      <c r="A12" s="92" t="s">
        <v>26</v>
      </c>
      <c r="B12" s="91">
        <v>2.055990246605282</v>
      </c>
      <c r="C12" s="91">
        <v>2.0299995517866964</v>
      </c>
      <c r="D12" s="91">
        <v>2.0823631985952304</v>
      </c>
      <c r="E12" s="91">
        <v>2.1914405126063459</v>
      </c>
      <c r="F12" s="91">
        <v>2.2527231022726504</v>
      </c>
      <c r="G12" s="91">
        <v>2.0458880129146313</v>
      </c>
      <c r="H12" s="91">
        <v>2.3160833610085523</v>
      </c>
      <c r="I12" s="91">
        <v>2.2721260815469972</v>
      </c>
      <c r="J12" s="91">
        <v>2.1126484328019219</v>
      </c>
      <c r="K12" s="91">
        <v>1.6033919102729655</v>
      </c>
      <c r="L12" s="91">
        <v>1.5159008596280139</v>
      </c>
      <c r="M12" s="91">
        <v>1.4567548484480428</v>
      </c>
      <c r="N12" s="91">
        <v>1.1447042828470111</v>
      </c>
      <c r="O12" s="91">
        <v>0.97799879892599384</v>
      </c>
      <c r="P12" s="91">
        <v>0.8368117182333038</v>
      </c>
      <c r="Q12" s="91">
        <v>0.8954335715351831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4.8195176108107614</v>
      </c>
      <c r="C14" s="157">
        <v>4.2156731800367711</v>
      </c>
      <c r="D14" s="157">
        <v>4.3244160717607425</v>
      </c>
      <c r="E14" s="157">
        <v>4.5509354849411006</v>
      </c>
      <c r="F14" s="157">
        <v>4.6782002271584338</v>
      </c>
      <c r="G14" s="157">
        <v>4.2486685368042849</v>
      </c>
      <c r="H14" s="157">
        <v>4.8097796372120163</v>
      </c>
      <c r="I14" s="157">
        <v>4.7184941372076645</v>
      </c>
      <c r="J14" s="157">
        <v>4.3873090164827815</v>
      </c>
      <c r="K14" s="157">
        <v>3.3297427417047585</v>
      </c>
      <c r="L14" s="157">
        <v>3.1480512357275612</v>
      </c>
      <c r="M14" s="157">
        <v>3.0252234977519032</v>
      </c>
      <c r="N14" s="157">
        <v>2.3771922215569203</v>
      </c>
      <c r="O14" s="157">
        <v>2.0309971512612952</v>
      </c>
      <c r="P14" s="157">
        <v>1.7377958109358755</v>
      </c>
      <c r="Q14" s="157">
        <v>1.8595350371890398</v>
      </c>
    </row>
    <row r="15" spans="1:17" x14ac:dyDescent="0.25">
      <c r="A15" s="156" t="s">
        <v>214</v>
      </c>
      <c r="B15" s="155">
        <v>64.501077793651206</v>
      </c>
      <c r="C15" s="155">
        <v>63.685690740540146</v>
      </c>
      <c r="D15" s="155">
        <v>65.328457121330729</v>
      </c>
      <c r="E15" s="155">
        <v>68.750459890152328</v>
      </c>
      <c r="F15" s="155">
        <v>70.673033739901527</v>
      </c>
      <c r="G15" s="155">
        <v>64.184147807117398</v>
      </c>
      <c r="H15" s="155">
        <v>72.660788781297342</v>
      </c>
      <c r="I15" s="155">
        <v>71.281749212978141</v>
      </c>
      <c r="J15" s="155">
        <v>66.278573616674095</v>
      </c>
      <c r="K15" s="155">
        <v>50.302041319986245</v>
      </c>
      <c r="L15" s="155">
        <v>47.557248598709442</v>
      </c>
      <c r="M15" s="155">
        <v>45.701704062638541</v>
      </c>
      <c r="N15" s="155">
        <v>35.911969971915873</v>
      </c>
      <c r="O15" s="155">
        <v>30.682040790699208</v>
      </c>
      <c r="P15" s="155">
        <v>26.25268180407263</v>
      </c>
      <c r="Q15" s="155">
        <v>28.091782318520963</v>
      </c>
    </row>
    <row r="16" spans="1:17" x14ac:dyDescent="0.25">
      <c r="A16" s="156" t="s">
        <v>213</v>
      </c>
      <c r="B16" s="204">
        <v>502.396437040698</v>
      </c>
      <c r="C16" s="204">
        <v>495.60383309756423</v>
      </c>
      <c r="D16" s="204">
        <v>508.45840741097845</v>
      </c>
      <c r="E16" s="204">
        <v>534.95852034046914</v>
      </c>
      <c r="F16" s="204">
        <v>559.30062330993655</v>
      </c>
      <c r="G16" s="204">
        <v>506.92827607947549</v>
      </c>
      <c r="H16" s="204">
        <v>578.03320919705266</v>
      </c>
      <c r="I16" s="204">
        <v>562.85214717586678</v>
      </c>
      <c r="J16" s="204">
        <v>523.39100049520493</v>
      </c>
      <c r="K16" s="204">
        <v>399.47114185942735</v>
      </c>
      <c r="L16" s="204">
        <v>378.08850179045311</v>
      </c>
      <c r="M16" s="204">
        <v>361.88003194368775</v>
      </c>
      <c r="N16" s="204">
        <v>286.16256060194962</v>
      </c>
      <c r="O16" s="204">
        <v>244.21855169092484</v>
      </c>
      <c r="P16" s="204">
        <v>221.43225695458125</v>
      </c>
      <c r="Q16" s="204">
        <v>256.24056395816939</v>
      </c>
    </row>
    <row r="17" spans="1:17" x14ac:dyDescent="0.25">
      <c r="A17" s="152" t="s">
        <v>227</v>
      </c>
      <c r="B17" s="151">
        <v>462.40641515045024</v>
      </c>
      <c r="C17" s="151">
        <v>456.56092826734124</v>
      </c>
      <c r="D17" s="151">
        <v>468.33787431312999</v>
      </c>
      <c r="E17" s="151">
        <v>492.87011605377063</v>
      </c>
      <c r="F17" s="151">
        <v>506.6529939859596</v>
      </c>
      <c r="G17" s="151">
        <v>460.13435297816198</v>
      </c>
      <c r="H17" s="151">
        <v>520.90315405040963</v>
      </c>
      <c r="I17" s="151">
        <v>511.01685811629937</v>
      </c>
      <c r="J17" s="151">
        <v>475.14923278364347</v>
      </c>
      <c r="K17" s="151">
        <v>360.61392145937322</v>
      </c>
      <c r="L17" s="151">
        <v>340.93657952972285</v>
      </c>
      <c r="M17" s="151">
        <v>327.63423286473414</v>
      </c>
      <c r="N17" s="151">
        <v>257.45190411901524</v>
      </c>
      <c r="O17" s="151">
        <v>219.95868870463397</v>
      </c>
      <c r="P17" s="151">
        <v>188.2047385307653</v>
      </c>
      <c r="Q17" s="151">
        <v>201.38919846658217</v>
      </c>
    </row>
    <row r="18" spans="1:17" x14ac:dyDescent="0.25">
      <c r="A18" s="154" t="s">
        <v>33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462.40641515045024</v>
      </c>
      <c r="C22" s="208">
        <v>456.56092826734124</v>
      </c>
      <c r="D22" s="208">
        <v>468.33787431312999</v>
      </c>
      <c r="E22" s="208">
        <v>492.87011605377063</v>
      </c>
      <c r="F22" s="208">
        <v>506.6529939859596</v>
      </c>
      <c r="G22" s="208">
        <v>460.13435297816198</v>
      </c>
      <c r="H22" s="208">
        <v>520.90315405040963</v>
      </c>
      <c r="I22" s="208">
        <v>511.01685811629937</v>
      </c>
      <c r="J22" s="208">
        <v>475.14923278364347</v>
      </c>
      <c r="K22" s="208">
        <v>360.61392145937322</v>
      </c>
      <c r="L22" s="208">
        <v>340.93657952972285</v>
      </c>
      <c r="M22" s="208">
        <v>327.63423286473414</v>
      </c>
      <c r="N22" s="208">
        <v>257.45190411901524</v>
      </c>
      <c r="O22" s="208">
        <v>219.95868870463397</v>
      </c>
      <c r="P22" s="208">
        <v>188.2047385307653</v>
      </c>
      <c r="Q22" s="208">
        <v>201.38919846658217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</row>
    <row r="25" spans="1:17" x14ac:dyDescent="0.25">
      <c r="A25" s="152" t="s">
        <v>226</v>
      </c>
      <c r="B25" s="264">
        <v>39.990021890247746</v>
      </c>
      <c r="C25" s="264">
        <v>39.042904830222966</v>
      </c>
      <c r="D25" s="264">
        <v>40.120533097848494</v>
      </c>
      <c r="E25" s="264">
        <v>42.088404286698463</v>
      </c>
      <c r="F25" s="264">
        <v>52.647629323976915</v>
      </c>
      <c r="G25" s="264">
        <v>46.793923101313489</v>
      </c>
      <c r="H25" s="264">
        <v>57.130055146642988</v>
      </c>
      <c r="I25" s="264">
        <v>51.835289059567387</v>
      </c>
      <c r="J25" s="264">
        <v>48.241767711561451</v>
      </c>
      <c r="K25" s="264">
        <v>38.857220400054103</v>
      </c>
      <c r="L25" s="264">
        <v>37.151922260730274</v>
      </c>
      <c r="M25" s="264">
        <v>34.245799078953596</v>
      </c>
      <c r="N25" s="264">
        <v>28.7106564829344</v>
      </c>
      <c r="O25" s="264">
        <v>24.259862986290877</v>
      </c>
      <c r="P25" s="264">
        <v>33.227518423815937</v>
      </c>
      <c r="Q25" s="264">
        <v>54.851365491587202</v>
      </c>
    </row>
    <row r="26" spans="1:17" x14ac:dyDescent="0.25">
      <c r="A26" s="150" t="s">
        <v>33</v>
      </c>
      <c r="B26" s="87">
        <v>23.735343162772597</v>
      </c>
      <c r="C26" s="87">
        <v>37.262307546479946</v>
      </c>
      <c r="D26" s="87">
        <v>36.015340708589711</v>
      </c>
      <c r="E26" s="87">
        <v>42.088404286698463</v>
      </c>
      <c r="F26" s="87">
        <v>13.499943404558451</v>
      </c>
      <c r="G26" s="87">
        <v>15.495889645740766</v>
      </c>
      <c r="H26" s="87">
        <v>4.356805629190422</v>
      </c>
      <c r="I26" s="87">
        <v>17.632010319682834</v>
      </c>
      <c r="J26" s="87">
        <v>16.252528700092952</v>
      </c>
      <c r="K26" s="87">
        <v>5.2150755381052711</v>
      </c>
      <c r="L26" s="87">
        <v>3.6139282351722422</v>
      </c>
      <c r="M26" s="87">
        <v>8.0939157216029223</v>
      </c>
      <c r="N26" s="87">
        <v>0.64757392356378651</v>
      </c>
      <c r="O26" s="87">
        <v>1.4085977041140043</v>
      </c>
      <c r="P26" s="87">
        <v>0.75981514844979758</v>
      </c>
      <c r="Q26" s="87">
        <v>0.41823112317943861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16.254678727475145</v>
      </c>
      <c r="C30" s="87">
        <v>1.7805972837430195</v>
      </c>
      <c r="D30" s="87">
        <v>4.1051923892587814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39.147685919418464</v>
      </c>
      <c r="G35" s="87">
        <v>31.298033455572725</v>
      </c>
      <c r="H35" s="87">
        <v>52.77324951745257</v>
      </c>
      <c r="I35" s="87">
        <v>34.203278739884553</v>
      </c>
      <c r="J35" s="87">
        <v>31.989239011468499</v>
      </c>
      <c r="K35" s="87">
        <v>33.642144861948829</v>
      </c>
      <c r="L35" s="87">
        <v>33.537994025558028</v>
      </c>
      <c r="M35" s="87">
        <v>26.151883357350673</v>
      </c>
      <c r="N35" s="87">
        <v>28.063082559370613</v>
      </c>
      <c r="O35" s="87">
        <v>22.851265282176872</v>
      </c>
      <c r="P35" s="87">
        <v>32.467703275366141</v>
      </c>
      <c r="Q35" s="87">
        <v>54.433134368407764</v>
      </c>
    </row>
    <row r="36" spans="1:17" x14ac:dyDescent="0.25">
      <c r="A36" s="156" t="s">
        <v>212</v>
      </c>
      <c r="B36" s="204">
        <v>1142.5513199198508</v>
      </c>
      <c r="C36" s="204">
        <v>1139.5852102819313</v>
      </c>
      <c r="D36" s="204">
        <v>1165.5138589445228</v>
      </c>
      <c r="E36" s="204">
        <v>1220.3187434684692</v>
      </c>
      <c r="F36" s="204">
        <v>1228.9398201682873</v>
      </c>
      <c r="G36" s="204">
        <v>1105.0736107577968</v>
      </c>
      <c r="H36" s="204">
        <v>1263.771279421474</v>
      </c>
      <c r="I36" s="204">
        <v>1265.5849832043107</v>
      </c>
      <c r="J36" s="204">
        <v>1141.1338338955493</v>
      </c>
      <c r="K36" s="204">
        <v>879.06525205499349</v>
      </c>
      <c r="L36" s="204">
        <v>830.73523084059809</v>
      </c>
      <c r="M36" s="204">
        <v>794.4259037828557</v>
      </c>
      <c r="N36" s="204">
        <v>618.30485691811157</v>
      </c>
      <c r="O36" s="204">
        <v>528.25993271560026</v>
      </c>
      <c r="P36" s="204">
        <v>457.16686844220328</v>
      </c>
      <c r="Q36" s="204">
        <v>456.95093434864987</v>
      </c>
    </row>
    <row r="37" spans="1:17" x14ac:dyDescent="0.25">
      <c r="A37" s="84" t="s">
        <v>33</v>
      </c>
      <c r="B37" s="83">
        <v>227.49264700738459</v>
      </c>
      <c r="C37" s="83">
        <v>213.66888014457902</v>
      </c>
      <c r="D37" s="83">
        <v>191.19470173921724</v>
      </c>
      <c r="E37" s="83">
        <v>291.63582017412853</v>
      </c>
      <c r="F37" s="83">
        <v>76.825345506248297</v>
      </c>
      <c r="G37" s="83">
        <v>0</v>
      </c>
      <c r="H37" s="83">
        <v>73.744905350675069</v>
      </c>
      <c r="I37" s="83">
        <v>318.81911026172315</v>
      </c>
      <c r="J37" s="83">
        <v>0</v>
      </c>
      <c r="K37" s="83">
        <v>55.554665490170443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374.28038662691364</v>
      </c>
      <c r="C40" s="208">
        <v>192.3931133452061</v>
      </c>
      <c r="D40" s="208">
        <v>194.22756586990343</v>
      </c>
      <c r="E40" s="208">
        <v>82.793641555173537</v>
      </c>
      <c r="F40" s="208">
        <v>0</v>
      </c>
      <c r="G40" s="208">
        <v>0</v>
      </c>
      <c r="H40" s="208">
        <v>114.6678966452412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497.65268207854655</v>
      </c>
      <c r="C41" s="208">
        <v>478.47924157420749</v>
      </c>
      <c r="D41" s="208">
        <v>522.97594631620677</v>
      </c>
      <c r="E41" s="208">
        <v>802.66489817846571</v>
      </c>
      <c r="F41" s="208">
        <v>1109.1519169582493</v>
      </c>
      <c r="G41" s="208">
        <v>1105.0736107577968</v>
      </c>
      <c r="H41" s="208">
        <v>1032.7866453789234</v>
      </c>
      <c r="I41" s="208">
        <v>910.74390076978102</v>
      </c>
      <c r="J41" s="208">
        <v>1141.1338338955493</v>
      </c>
      <c r="K41" s="208">
        <v>742.79109600349625</v>
      </c>
      <c r="L41" s="208">
        <v>690.36988054854612</v>
      </c>
      <c r="M41" s="208">
        <v>705.37877043478852</v>
      </c>
      <c r="N41" s="208">
        <v>618.30485691811157</v>
      </c>
      <c r="O41" s="208">
        <v>528.25993271560026</v>
      </c>
      <c r="P41" s="208">
        <v>276.64377987561573</v>
      </c>
      <c r="Q41" s="208">
        <v>456.95093434864987</v>
      </c>
    </row>
    <row r="42" spans="1:17" x14ac:dyDescent="0.25">
      <c r="A42" s="84" t="s">
        <v>26</v>
      </c>
      <c r="B42" s="208">
        <v>0</v>
      </c>
      <c r="C42" s="208">
        <v>210.25894252392413</v>
      </c>
      <c r="D42" s="208">
        <v>213.65743241333837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43.125604207005964</v>
      </c>
      <c r="C43" s="208">
        <v>44.785032694014475</v>
      </c>
      <c r="D43" s="208">
        <v>43.458212605856929</v>
      </c>
      <c r="E43" s="208">
        <v>43.224383560701405</v>
      </c>
      <c r="F43" s="208">
        <v>42.962557703789649</v>
      </c>
      <c r="G43" s="208">
        <v>0</v>
      </c>
      <c r="H43" s="208">
        <v>42.571832046634427</v>
      </c>
      <c r="I43" s="208">
        <v>36.021972172806407</v>
      </c>
      <c r="J43" s="208">
        <v>0</v>
      </c>
      <c r="K43" s="208">
        <v>80.719490561326765</v>
      </c>
      <c r="L43" s="208">
        <v>140.36535029205197</v>
      </c>
      <c r="M43" s="208">
        <v>89.04713334806722</v>
      </c>
      <c r="N43" s="208">
        <v>0</v>
      </c>
      <c r="O43" s="208">
        <v>0</v>
      </c>
      <c r="P43" s="208">
        <v>180.52308856658752</v>
      </c>
      <c r="Q43" s="208">
        <v>0</v>
      </c>
    </row>
    <row r="44" spans="1:17" x14ac:dyDescent="0.25">
      <c r="A44" s="243" t="s">
        <v>211</v>
      </c>
      <c r="B44" s="242">
        <v>63.691924487996097</v>
      </c>
      <c r="C44" s="242">
        <v>62.886766304726919</v>
      </c>
      <c r="D44" s="242">
        <v>64.508924505113328</v>
      </c>
      <c r="E44" s="242">
        <v>67.887998923788416</v>
      </c>
      <c r="F44" s="242">
        <v>69.786454463594524</v>
      </c>
      <c r="G44" s="242">
        <v>63.37897032566611</v>
      </c>
      <c r="H44" s="242">
        <v>71.74927350984737</v>
      </c>
      <c r="I44" s="242">
        <v>70.387533721059071</v>
      </c>
      <c r="J44" s="242">
        <v>65.447121976321554</v>
      </c>
      <c r="K44" s="242">
        <v>49.671012127800047</v>
      </c>
      <c r="L44" s="242">
        <v>46.960652290123484</v>
      </c>
      <c r="M44" s="242">
        <v>45.128385194469246</v>
      </c>
      <c r="N44" s="242">
        <v>35.461461388038792</v>
      </c>
      <c r="O44" s="242">
        <v>30.29714063741087</v>
      </c>
      <c r="P44" s="242">
        <v>25.923347086100392</v>
      </c>
      <c r="Q44" s="242">
        <v>27.739376447141666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1744.5127893369538</v>
      </c>
      <c r="C47" s="96">
        <v>1549.353980303752</v>
      </c>
      <c r="D47" s="96">
        <v>1599.4266786243729</v>
      </c>
      <c r="E47" s="96">
        <v>1843.924498464092</v>
      </c>
      <c r="F47" s="96">
        <v>1995.8750810709428</v>
      </c>
      <c r="G47" s="96">
        <v>2189.6084133740328</v>
      </c>
      <c r="H47" s="96">
        <v>1707.9021777646242</v>
      </c>
      <c r="I47" s="96">
        <v>1722.9564985179354</v>
      </c>
      <c r="J47" s="96">
        <v>1899.1631601250645</v>
      </c>
      <c r="K47" s="96">
        <v>1276.2948222199543</v>
      </c>
      <c r="L47" s="96">
        <v>1320.6770969553004</v>
      </c>
      <c r="M47" s="96">
        <v>1311.4296249562285</v>
      </c>
      <c r="N47" s="96">
        <v>1360.3931997647426</v>
      </c>
      <c r="O47" s="96">
        <v>1322.3958325210701</v>
      </c>
      <c r="P47" s="96">
        <v>1206.2943619561411</v>
      </c>
      <c r="Q47" s="96">
        <v>1325.2665310815187</v>
      </c>
    </row>
    <row r="48" spans="1:17" x14ac:dyDescent="0.25">
      <c r="A48" s="132" t="s">
        <v>83</v>
      </c>
      <c r="B48" s="160">
        <v>9.2043267316782895</v>
      </c>
      <c r="C48" s="160">
        <v>8.1320369145181886</v>
      </c>
      <c r="D48" s="160">
        <v>8.3781943610471092</v>
      </c>
      <c r="E48" s="160">
        <v>9.7299170839589255</v>
      </c>
      <c r="F48" s="160">
        <v>10.527089461944483</v>
      </c>
      <c r="G48" s="160">
        <v>11.55921390739293</v>
      </c>
      <c r="H48" s="160">
        <v>8.9517570002646618</v>
      </c>
      <c r="I48" s="160">
        <v>9.0435267570832583</v>
      </c>
      <c r="J48" s="160">
        <v>9.9361069999463751</v>
      </c>
      <c r="K48" s="160">
        <v>6.692484030025752</v>
      </c>
      <c r="L48" s="160">
        <v>6.9164753148653331</v>
      </c>
      <c r="M48" s="160">
        <v>6.8024092672553271</v>
      </c>
      <c r="N48" s="160">
        <v>7.0798644310661114</v>
      </c>
      <c r="O48" s="160">
        <v>6.8710293903088804</v>
      </c>
      <c r="P48" s="160">
        <v>6.2446889175232716</v>
      </c>
      <c r="Q48" s="160">
        <v>6.9695283388633493</v>
      </c>
    </row>
    <row r="49" spans="1:17" x14ac:dyDescent="0.25">
      <c r="A49" s="76" t="s">
        <v>82</v>
      </c>
      <c r="B49" s="159">
        <v>2.4675885242210853</v>
      </c>
      <c r="C49" s="159">
        <v>2.1801182806500017</v>
      </c>
      <c r="D49" s="159">
        <v>2.246110645753232</v>
      </c>
      <c r="E49" s="159">
        <v>2.6084940743538692</v>
      </c>
      <c r="F49" s="159">
        <v>2.8222080665976574</v>
      </c>
      <c r="G49" s="159">
        <v>3.0989103731760617</v>
      </c>
      <c r="H49" s="159">
        <v>2.3998770892655128</v>
      </c>
      <c r="I49" s="159">
        <v>2.4244796490613059</v>
      </c>
      <c r="J49" s="159">
        <v>2.6637715417160006</v>
      </c>
      <c r="K49" s="159">
        <v>1.7941884585852008</v>
      </c>
      <c r="L49" s="159">
        <v>1.8542382960266952</v>
      </c>
      <c r="M49" s="159">
        <v>1.823658322250125</v>
      </c>
      <c r="N49" s="159">
        <v>1.8980412943201026</v>
      </c>
      <c r="O49" s="159">
        <v>1.8420546952944268</v>
      </c>
      <c r="P49" s="159">
        <v>1.6741390391083311</v>
      </c>
      <c r="Q49" s="159">
        <v>1.8684612845199409</v>
      </c>
    </row>
    <row r="50" spans="1:17" x14ac:dyDescent="0.25">
      <c r="A50" s="76" t="s">
        <v>81</v>
      </c>
      <c r="B50" s="159">
        <v>18.704622306575896</v>
      </c>
      <c r="C50" s="159">
        <v>16.52556276014127</v>
      </c>
      <c r="D50" s="159">
        <v>17.025792945302797</v>
      </c>
      <c r="E50" s="159">
        <v>19.772703581174127</v>
      </c>
      <c r="F50" s="159">
        <v>21.392681736896982</v>
      </c>
      <c r="G50" s="159">
        <v>23.490119006160153</v>
      </c>
      <c r="H50" s="159">
        <v>18.191361362034893</v>
      </c>
      <c r="I50" s="159">
        <v>18.377851769263753</v>
      </c>
      <c r="J50" s="159">
        <v>20.191713533167281</v>
      </c>
      <c r="K50" s="159">
        <v>13.600167586792915</v>
      </c>
      <c r="L50" s="159">
        <v>14.055352686694849</v>
      </c>
      <c r="M50" s="159">
        <v>13.823552751648434</v>
      </c>
      <c r="N50" s="159">
        <v>14.387384762112443</v>
      </c>
      <c r="O50" s="159">
        <v>13.96299950552452</v>
      </c>
      <c r="P50" s="159">
        <v>12.690178329103631</v>
      </c>
      <c r="Q50" s="159">
        <v>14.163164676102975</v>
      </c>
    </row>
    <row r="51" spans="1:17" x14ac:dyDescent="0.25">
      <c r="A51" s="76" t="s">
        <v>80</v>
      </c>
      <c r="B51" s="159">
        <v>6.7057023707510091</v>
      </c>
      <c r="C51" s="159">
        <v>5.9244984240988927</v>
      </c>
      <c r="D51" s="159">
        <v>6.1038334934512211</v>
      </c>
      <c r="E51" s="159">
        <v>7.0886149480720766</v>
      </c>
      <c r="F51" s="159">
        <v>7.6693853684176672</v>
      </c>
      <c r="G51" s="159">
        <v>8.4213273129526751</v>
      </c>
      <c r="H51" s="159">
        <v>6.5216957077876785</v>
      </c>
      <c r="I51" s="159">
        <v>6.5885534686865563</v>
      </c>
      <c r="J51" s="159">
        <v>7.2388321501302535</v>
      </c>
      <c r="K51" s="159">
        <v>4.8757293536638802</v>
      </c>
      <c r="L51" s="159">
        <v>5.0389155305090458</v>
      </c>
      <c r="M51" s="159">
        <v>4.9558140730990115</v>
      </c>
      <c r="N51" s="159">
        <v>5.1579507207844673</v>
      </c>
      <c r="O51" s="159">
        <v>5.0058064446494219</v>
      </c>
      <c r="P51" s="159">
        <v>4.5494935696619923</v>
      </c>
      <c r="Q51" s="159">
        <v>5.0775666778628885</v>
      </c>
    </row>
    <row r="52" spans="1:17" x14ac:dyDescent="0.25">
      <c r="A52" s="129" t="s">
        <v>79</v>
      </c>
      <c r="B52" s="158">
        <v>11.189943889085013</v>
      </c>
      <c r="C52" s="158">
        <v>9.6913923959609427</v>
      </c>
      <c r="D52" s="158">
        <v>9.984751665056308</v>
      </c>
      <c r="E52" s="158">
        <v>11.595673437298576</v>
      </c>
      <c r="F52" s="158">
        <v>12.545707285335656</v>
      </c>
      <c r="G52" s="158">
        <v>13.775746340427325</v>
      </c>
      <c r="H52" s="158">
        <v>10.668297578429669</v>
      </c>
      <c r="I52" s="158">
        <v>10.777664608210749</v>
      </c>
      <c r="J52" s="158">
        <v>11.841401218041561</v>
      </c>
      <c r="K52" s="158">
        <v>7.9757986246825183</v>
      </c>
      <c r="L52" s="158">
        <v>8.2427412686319474</v>
      </c>
      <c r="M52" s="158">
        <v>8.1068025317490218</v>
      </c>
      <c r="N52" s="158">
        <v>8.4374609993680458</v>
      </c>
      <c r="O52" s="158">
        <v>8.1885808790144949</v>
      </c>
      <c r="P52" s="158">
        <v>7.442136739736176</v>
      </c>
      <c r="Q52" s="158">
        <v>8.3059674539975319</v>
      </c>
    </row>
    <row r="53" spans="1:17" x14ac:dyDescent="0.25">
      <c r="A53" s="92" t="s">
        <v>125</v>
      </c>
      <c r="B53" s="91">
        <v>1.2152905862922159</v>
      </c>
      <c r="C53" s="91">
        <v>1.5835616630904632</v>
      </c>
      <c r="D53" s="91">
        <v>1.6314962088266634</v>
      </c>
      <c r="E53" s="91">
        <v>1.8947188559484307</v>
      </c>
      <c r="F53" s="91">
        <v>2.0499532246462482</v>
      </c>
      <c r="G53" s="91">
        <v>2.2509401016773527</v>
      </c>
      <c r="H53" s="91">
        <v>1.7431867749656778</v>
      </c>
      <c r="I53" s="91">
        <v>1.761057213855302</v>
      </c>
      <c r="J53" s="91">
        <v>1.9348704747501897</v>
      </c>
      <c r="K53" s="91">
        <v>1.3032357393598795</v>
      </c>
      <c r="L53" s="91">
        <v>1.3468538408597734</v>
      </c>
      <c r="M53" s="91">
        <v>1.3246416175319409</v>
      </c>
      <c r="N53" s="91">
        <v>1.378670806682919</v>
      </c>
      <c r="O53" s="91">
        <v>1.3380040994447022</v>
      </c>
      <c r="P53" s="91">
        <v>1.2160360401292689</v>
      </c>
      <c r="Q53" s="91">
        <v>1.3571849222109031</v>
      </c>
    </row>
    <row r="54" spans="1:17" x14ac:dyDescent="0.25">
      <c r="A54" s="92" t="s">
        <v>26</v>
      </c>
      <c r="B54" s="91">
        <v>2.9827309238969293</v>
      </c>
      <c r="C54" s="91">
        <v>2.635247388135912</v>
      </c>
      <c r="D54" s="91">
        <v>2.7150165498913688</v>
      </c>
      <c r="E54" s="91">
        <v>3.1530524088626732</v>
      </c>
      <c r="F54" s="91">
        <v>3.4113820806365487</v>
      </c>
      <c r="G54" s="91">
        <v>3.7458497272655733</v>
      </c>
      <c r="H54" s="91">
        <v>2.9008838132619936</v>
      </c>
      <c r="I54" s="91">
        <v>2.930622489378222</v>
      </c>
      <c r="J54" s="91">
        <v>3.2198697933971459</v>
      </c>
      <c r="K54" s="91">
        <v>2.1687495083526187</v>
      </c>
      <c r="L54" s="91">
        <v>2.2413355596142521</v>
      </c>
      <c r="M54" s="91">
        <v>2.2043716036953356</v>
      </c>
      <c r="N54" s="91">
        <v>2.2942830248365551</v>
      </c>
      <c r="O54" s="91">
        <v>2.2266084678354385</v>
      </c>
      <c r="P54" s="91">
        <v>2.0236381527295975</v>
      </c>
      <c r="Q54" s="91">
        <v>2.2585277888666653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6.9919223788958682</v>
      </c>
      <c r="C56" s="157">
        <v>5.4725833447345682</v>
      </c>
      <c r="D56" s="157">
        <v>5.638238906338275</v>
      </c>
      <c r="E56" s="157">
        <v>6.5479021724874729</v>
      </c>
      <c r="F56" s="157">
        <v>7.0843719800528584</v>
      </c>
      <c r="G56" s="157">
        <v>7.7789565114843988</v>
      </c>
      <c r="H56" s="157">
        <v>6.0242269902019991</v>
      </c>
      <c r="I56" s="157">
        <v>6.0859849049772246</v>
      </c>
      <c r="J56" s="157">
        <v>6.6866609498942262</v>
      </c>
      <c r="K56" s="157">
        <v>4.5038133769700197</v>
      </c>
      <c r="L56" s="157">
        <v>4.6545518681579221</v>
      </c>
      <c r="M56" s="157">
        <v>4.5777893105217453</v>
      </c>
      <c r="N56" s="157">
        <v>4.7645071678485706</v>
      </c>
      <c r="O56" s="157">
        <v>4.6239683117343535</v>
      </c>
      <c r="P56" s="157">
        <v>4.2024625468773094</v>
      </c>
      <c r="Q56" s="157">
        <v>4.6902547429199632</v>
      </c>
    </row>
    <row r="57" spans="1:17" x14ac:dyDescent="0.25">
      <c r="A57" s="156" t="s">
        <v>210</v>
      </c>
      <c r="B57" s="204">
        <v>82.835428747321671</v>
      </c>
      <c r="C57" s="204">
        <v>79.93786928899604</v>
      </c>
      <c r="D57" s="204">
        <v>85.736785017903884</v>
      </c>
      <c r="E57" s="204">
        <v>89.818845340020729</v>
      </c>
      <c r="F57" s="204">
        <v>93.296882287007577</v>
      </c>
      <c r="G57" s="204">
        <v>99.33249492889199</v>
      </c>
      <c r="H57" s="204">
        <v>90.363625511708662</v>
      </c>
      <c r="I57" s="204">
        <v>89.97857646878704</v>
      </c>
      <c r="J57" s="204">
        <v>89.958827055406942</v>
      </c>
      <c r="K57" s="204">
        <v>71.149055488346221</v>
      </c>
      <c r="L57" s="204">
        <v>72.807286478297172</v>
      </c>
      <c r="M57" s="204">
        <v>69.525000746702474</v>
      </c>
      <c r="N57" s="204">
        <v>65.13112552913087</v>
      </c>
      <c r="O57" s="204">
        <v>62.505264013624121</v>
      </c>
      <c r="P57" s="204">
        <v>58.812619151339788</v>
      </c>
      <c r="Q57" s="204">
        <v>56.999468946578361</v>
      </c>
    </row>
    <row r="58" spans="1:17" x14ac:dyDescent="0.25">
      <c r="A58" s="156" t="s">
        <v>209</v>
      </c>
      <c r="B58" s="204">
        <v>210.5203261831071</v>
      </c>
      <c r="C58" s="204">
        <v>174.68635487206626</v>
      </c>
      <c r="D58" s="204">
        <v>175.58696792380618</v>
      </c>
      <c r="E58" s="204">
        <v>217.78177529852712</v>
      </c>
      <c r="F58" s="204">
        <v>246.74793590728063</v>
      </c>
      <c r="G58" s="204">
        <v>277.18171368870969</v>
      </c>
      <c r="H58" s="204">
        <v>194.20396690332552</v>
      </c>
      <c r="I58" s="204">
        <v>198.69191547836741</v>
      </c>
      <c r="J58" s="204">
        <v>233.18572127406247</v>
      </c>
      <c r="K58" s="204">
        <v>139.69886936320785</v>
      </c>
      <c r="L58" s="204">
        <v>144.41124824024899</v>
      </c>
      <c r="M58" s="204">
        <v>147.84932488239349</v>
      </c>
      <c r="N58" s="204">
        <v>168.02498813300986</v>
      </c>
      <c r="O58" s="204">
        <v>169.51694092830977</v>
      </c>
      <c r="P58" s="204">
        <v>156.24304227810597</v>
      </c>
      <c r="Q58" s="204">
        <v>184.83554191294303</v>
      </c>
    </row>
    <row r="59" spans="1:17" x14ac:dyDescent="0.25">
      <c r="A59" s="152" t="s">
        <v>225</v>
      </c>
      <c r="B59" s="151">
        <v>180.93022652958732</v>
      </c>
      <c r="C59" s="151">
        <v>148.54345602662085</v>
      </c>
      <c r="D59" s="151">
        <v>148.65272131490315</v>
      </c>
      <c r="E59" s="151">
        <v>186.63674383015018</v>
      </c>
      <c r="F59" s="151">
        <v>207.67740450979159</v>
      </c>
      <c r="G59" s="151">
        <v>233.33486404326018</v>
      </c>
      <c r="H59" s="151">
        <v>160.36123565317587</v>
      </c>
      <c r="I59" s="151">
        <v>163.59894986243216</v>
      </c>
      <c r="J59" s="151">
        <v>194.46476442949933</v>
      </c>
      <c r="K59" s="151">
        <v>114.75463239369169</v>
      </c>
      <c r="L59" s="151">
        <v>118.25837338575917</v>
      </c>
      <c r="M59" s="151">
        <v>120.27436114503328</v>
      </c>
      <c r="N59" s="151">
        <v>134.2978307293497</v>
      </c>
      <c r="O59" s="151">
        <v>127.72692417602673</v>
      </c>
      <c r="P59" s="151">
        <v>109.58439113598885</v>
      </c>
      <c r="Q59" s="151">
        <v>133.76757497547393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55.680280025072399</v>
      </c>
      <c r="C61" s="208">
        <v>54.920506057762587</v>
      </c>
      <c r="D61" s="208">
        <v>51.506818638187916</v>
      </c>
      <c r="E61" s="208">
        <v>59.138624291131144</v>
      </c>
      <c r="F61" s="208">
        <v>60.12810738055947</v>
      </c>
      <c r="G61" s="208">
        <v>59.390706587219576</v>
      </c>
      <c r="H61" s="208">
        <v>56.254030839738519</v>
      </c>
      <c r="I61" s="208">
        <v>56.224485042832832</v>
      </c>
      <c r="J61" s="208">
        <v>44.905845167694736</v>
      </c>
      <c r="K61" s="208">
        <v>39.06634672418847</v>
      </c>
      <c r="L61" s="208">
        <v>48.841050059798057</v>
      </c>
      <c r="M61" s="208">
        <v>41.026527025028301</v>
      </c>
      <c r="N61" s="208">
        <v>36.728399063699598</v>
      </c>
      <c r="O61" s="208">
        <v>30.867364548149304</v>
      </c>
      <c r="P61" s="208">
        <v>17.192078231551843</v>
      </c>
      <c r="Q61" s="208">
        <v>33.602618206371289</v>
      </c>
    </row>
    <row r="62" spans="1:17" x14ac:dyDescent="0.25">
      <c r="A62" s="154" t="s">
        <v>125</v>
      </c>
      <c r="B62" s="208">
        <v>0</v>
      </c>
      <c r="C62" s="208">
        <v>13.344223394875234</v>
      </c>
      <c r="D62" s="208">
        <v>13.015557495456017</v>
      </c>
      <c r="E62" s="208">
        <v>16.36153994523616</v>
      </c>
      <c r="F62" s="208">
        <v>19.646301971339202</v>
      </c>
      <c r="G62" s="208">
        <v>18.394544373887324</v>
      </c>
      <c r="H62" s="208">
        <v>15.803561054708366</v>
      </c>
      <c r="I62" s="208">
        <v>20.139800351123753</v>
      </c>
      <c r="J62" s="208">
        <v>16.112785203582806</v>
      </c>
      <c r="K62" s="208">
        <v>14.316849875674833</v>
      </c>
      <c r="L62" s="208">
        <v>22.969361005211145</v>
      </c>
      <c r="M62" s="208">
        <v>17.923619400041083</v>
      </c>
      <c r="N62" s="208">
        <v>12.62217016358777</v>
      </c>
      <c r="O62" s="208">
        <v>7.6930261226700534</v>
      </c>
      <c r="P62" s="208">
        <v>11.100293002044312</v>
      </c>
      <c r="Q62" s="208">
        <v>14.900212974614623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125.24994650451492</v>
      </c>
      <c r="C64" s="208">
        <v>80.278726573983022</v>
      </c>
      <c r="D64" s="208">
        <v>84.13034518125923</v>
      </c>
      <c r="E64" s="208">
        <v>111.13657959378286</v>
      </c>
      <c r="F64" s="208">
        <v>127.9029951578929</v>
      </c>
      <c r="G64" s="208">
        <v>155.54961308215329</v>
      </c>
      <c r="H64" s="208">
        <v>88.303643758728967</v>
      </c>
      <c r="I64" s="208">
        <v>87.234664468475586</v>
      </c>
      <c r="J64" s="208">
        <v>133.44613405822179</v>
      </c>
      <c r="K64" s="208">
        <v>61.37143579382839</v>
      </c>
      <c r="L64" s="208">
        <v>46.447962320749966</v>
      </c>
      <c r="M64" s="208">
        <v>61.324214719963905</v>
      </c>
      <c r="N64" s="208">
        <v>84.947261502062318</v>
      </c>
      <c r="O64" s="208">
        <v>89.166533505207369</v>
      </c>
      <c r="P64" s="208">
        <v>81.292019902392695</v>
      </c>
      <c r="Q64" s="208">
        <v>85.264743794488012</v>
      </c>
    </row>
    <row r="65" spans="1:17" x14ac:dyDescent="0.25">
      <c r="A65" s="152" t="s">
        <v>224</v>
      </c>
      <c r="B65" s="151">
        <v>29.590099653519786</v>
      </c>
      <c r="C65" s="151">
        <v>26.142898845445416</v>
      </c>
      <c r="D65" s="151">
        <v>26.934246608903035</v>
      </c>
      <c r="E65" s="151">
        <v>31.145031468376935</v>
      </c>
      <c r="F65" s="151">
        <v>39.070531397489034</v>
      </c>
      <c r="G65" s="151">
        <v>43.846849645449524</v>
      </c>
      <c r="H65" s="151">
        <v>33.842731250149662</v>
      </c>
      <c r="I65" s="151">
        <v>35.092965615935249</v>
      </c>
      <c r="J65" s="151">
        <v>38.720956844563133</v>
      </c>
      <c r="K65" s="151">
        <v>24.944236969516158</v>
      </c>
      <c r="L65" s="151">
        <v>26.152874854489834</v>
      </c>
      <c r="M65" s="151">
        <v>27.574963737360218</v>
      </c>
      <c r="N65" s="151">
        <v>33.727157403660144</v>
      </c>
      <c r="O65" s="151">
        <v>41.790016752283044</v>
      </c>
      <c r="P65" s="151">
        <v>46.658651142117108</v>
      </c>
      <c r="Q65" s="151">
        <v>50.62510693625007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4.2189382277489331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7.7392930733630437E-17</v>
      </c>
      <c r="D69" s="87">
        <v>7.6168117642332504E-17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29.590099653519786</v>
      </c>
      <c r="C70" s="87">
        <v>26.142898845445409</v>
      </c>
      <c r="D70" s="87">
        <v>26.934246608903027</v>
      </c>
      <c r="E70" s="87">
        <v>26.926093240628003</v>
      </c>
      <c r="F70" s="87">
        <v>14.824362109151856</v>
      </c>
      <c r="G70" s="87">
        <v>12.837731439237414</v>
      </c>
      <c r="H70" s="87">
        <v>10.35444441611827</v>
      </c>
      <c r="I70" s="87">
        <v>7.1746473624241762</v>
      </c>
      <c r="J70" s="87">
        <v>7.284811021846898</v>
      </c>
      <c r="K70" s="87">
        <v>9.0404055228423381</v>
      </c>
      <c r="L70" s="87">
        <v>7.9832738792528373</v>
      </c>
      <c r="M70" s="87">
        <v>1.1094189130466143</v>
      </c>
      <c r="N70" s="87">
        <v>0.13996676170759517</v>
      </c>
      <c r="O70" s="87">
        <v>0.32431522649948907</v>
      </c>
      <c r="P70" s="87">
        <v>0.14568180482379084</v>
      </c>
      <c r="Q70" s="87">
        <v>0.36233352824448689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6.6056098362554545E-15</v>
      </c>
      <c r="D72" s="87">
        <v>6.6069082504669428E-15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24.246169288337182</v>
      </c>
      <c r="G75" s="87">
        <v>31.009118206212108</v>
      </c>
      <c r="H75" s="87">
        <v>23.488286834031392</v>
      </c>
      <c r="I75" s="87">
        <v>27.918318253511071</v>
      </c>
      <c r="J75" s="87">
        <v>31.436145822716238</v>
      </c>
      <c r="K75" s="87">
        <v>15.90383144667382</v>
      </c>
      <c r="L75" s="87">
        <v>18.169600975236996</v>
      </c>
      <c r="M75" s="87">
        <v>26.465544824313604</v>
      </c>
      <c r="N75" s="87">
        <v>33.587190641952546</v>
      </c>
      <c r="O75" s="87">
        <v>41.465701525783558</v>
      </c>
      <c r="P75" s="87">
        <v>46.51296933729332</v>
      </c>
      <c r="Q75" s="87">
        <v>50.262773408005586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0.44286000121904096</v>
      </c>
    </row>
    <row r="77" spans="1:17" x14ac:dyDescent="0.25">
      <c r="A77" s="156" t="s">
        <v>208</v>
      </c>
      <c r="B77" s="204">
        <v>1218.9816913120983</v>
      </c>
      <c r="C77" s="204">
        <v>1088.2727113020298</v>
      </c>
      <c r="D77" s="204">
        <v>1124.6334055260163</v>
      </c>
      <c r="E77" s="204">
        <v>1290.6151955162718</v>
      </c>
      <c r="F77" s="204">
        <v>1390.8669307187945</v>
      </c>
      <c r="G77" s="204">
        <v>1522.8552371735814</v>
      </c>
      <c r="H77" s="204">
        <v>1195.531734874126</v>
      </c>
      <c r="I77" s="204">
        <v>1204.4439259839705</v>
      </c>
      <c r="J77" s="204">
        <v>1325.5012011141637</v>
      </c>
      <c r="K77" s="204">
        <v>894.32667204671407</v>
      </c>
      <c r="L77" s="204">
        <v>926.77436402886917</v>
      </c>
      <c r="M77" s="204">
        <v>920.75496865536752</v>
      </c>
      <c r="N77" s="204">
        <v>949.74287789611037</v>
      </c>
      <c r="O77" s="204">
        <v>920.65718783915304</v>
      </c>
      <c r="P77" s="204">
        <v>838.7998176604242</v>
      </c>
      <c r="Q77" s="204">
        <v>915.02263994739121</v>
      </c>
    </row>
    <row r="78" spans="1:17" x14ac:dyDescent="0.25">
      <c r="A78" s="152" t="s">
        <v>222</v>
      </c>
      <c r="B78" s="261">
        <v>1135.1804988444355</v>
      </c>
      <c r="C78" s="261">
        <v>1007.4028604296925</v>
      </c>
      <c r="D78" s="261">
        <v>1037.8970303844039</v>
      </c>
      <c r="E78" s="261">
        <v>1199.7491680279347</v>
      </c>
      <c r="F78" s="261">
        <v>1296.4823164613449</v>
      </c>
      <c r="G78" s="261">
        <v>1422.3646421261287</v>
      </c>
      <c r="H78" s="261">
        <v>1104.1145757177262</v>
      </c>
      <c r="I78" s="261">
        <v>1113.4163050896809</v>
      </c>
      <c r="J78" s="261">
        <v>1234.4935598881973</v>
      </c>
      <c r="K78" s="261">
        <v>822.34810221207545</v>
      </c>
      <c r="L78" s="261">
        <v>853.1182301803035</v>
      </c>
      <c r="M78" s="261">
        <v>850.41938813146999</v>
      </c>
      <c r="N78" s="261">
        <v>883.85240000951308</v>
      </c>
      <c r="O78" s="261">
        <v>857.42318592644904</v>
      </c>
      <c r="P78" s="261">
        <v>779.30151250813583</v>
      </c>
      <c r="Q78" s="261">
        <v>857.35862419976672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71.927718415264792</v>
      </c>
      <c r="G79" s="83">
        <v>179.70181219917006</v>
      </c>
      <c r="H79" s="83">
        <v>0</v>
      </c>
      <c r="I79" s="83">
        <v>47.37029909092049</v>
      </c>
      <c r="J79" s="83">
        <v>303.88933661616772</v>
      </c>
      <c r="K79" s="83">
        <v>12.18436852700696</v>
      </c>
      <c r="L79" s="83">
        <v>31.056276855011568</v>
      </c>
      <c r="M79" s="83">
        <v>175.58811405963112</v>
      </c>
      <c r="N79" s="83">
        <v>164.82983576063799</v>
      </c>
      <c r="O79" s="83">
        <v>130.85663821824241</v>
      </c>
      <c r="P79" s="83">
        <v>169.91302208811069</v>
      </c>
      <c r="Q79" s="83">
        <v>75.130763429640027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1.498569880116461E-14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2.9765382367580903E-14</v>
      </c>
      <c r="G81" s="208">
        <v>0</v>
      </c>
      <c r="H81" s="208">
        <v>1.508470470308601E-14</v>
      </c>
      <c r="I81" s="208">
        <v>6.0338818812344041E-14</v>
      </c>
      <c r="J81" s="208">
        <v>6.0338818812344041E-14</v>
      </c>
      <c r="K81" s="208">
        <v>0</v>
      </c>
      <c r="L81" s="208">
        <v>0</v>
      </c>
      <c r="M81" s="208">
        <v>4.5254114109258031E-14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81.253542046957378</v>
      </c>
      <c r="C82" s="208">
        <v>0</v>
      </c>
      <c r="D82" s="208">
        <v>0</v>
      </c>
      <c r="E82" s="208">
        <v>89.957428549610555</v>
      </c>
      <c r="F82" s="208">
        <v>176.76030860564708</v>
      </c>
      <c r="G82" s="208">
        <v>180.3606351216138</v>
      </c>
      <c r="H82" s="208">
        <v>77.677832044779123</v>
      </c>
      <c r="I82" s="208">
        <v>146.66175983380845</v>
      </c>
      <c r="J82" s="208">
        <v>168.15796956001117</v>
      </c>
      <c r="K82" s="208">
        <v>117.17773264040397</v>
      </c>
      <c r="L82" s="208">
        <v>84.557731838099528</v>
      </c>
      <c r="M82" s="208">
        <v>29.717963533499343</v>
      </c>
      <c r="N82" s="208">
        <v>44.038099922044424</v>
      </c>
      <c r="O82" s="208">
        <v>37.235494565770146</v>
      </c>
      <c r="P82" s="208">
        <v>40.269400336742187</v>
      </c>
      <c r="Q82" s="208">
        <v>80.454234667472136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104.52763565741903</v>
      </c>
      <c r="H83" s="208">
        <v>0</v>
      </c>
      <c r="I83" s="208">
        <v>0</v>
      </c>
      <c r="J83" s="208">
        <v>14.157682524086246</v>
      </c>
      <c r="K83" s="208">
        <v>0</v>
      </c>
      <c r="L83" s="208">
        <v>0</v>
      </c>
      <c r="M83" s="208">
        <v>0</v>
      </c>
      <c r="N83" s="208">
        <v>19.75480093793411</v>
      </c>
      <c r="O83" s="208">
        <v>10.055924626885499</v>
      </c>
      <c r="P83" s="208">
        <v>0</v>
      </c>
      <c r="Q83" s="208">
        <v>109.85686529628813</v>
      </c>
    </row>
    <row r="84" spans="1:17" x14ac:dyDescent="0.25">
      <c r="A84" s="154" t="s">
        <v>26</v>
      </c>
      <c r="B84" s="208">
        <v>1053.9269567974782</v>
      </c>
      <c r="C84" s="208">
        <v>1007.4028604296925</v>
      </c>
      <c r="D84" s="208">
        <v>1037.8970303844039</v>
      </c>
      <c r="E84" s="208">
        <v>1109.7917394783242</v>
      </c>
      <c r="F84" s="208">
        <v>1047.794289440433</v>
      </c>
      <c r="G84" s="208">
        <v>925.01057363261157</v>
      </c>
      <c r="H84" s="208">
        <v>1026.4367436729472</v>
      </c>
      <c r="I84" s="208">
        <v>919.38424616495195</v>
      </c>
      <c r="J84" s="208">
        <v>708.11127236404718</v>
      </c>
      <c r="K84" s="208">
        <v>692.98600104466448</v>
      </c>
      <c r="L84" s="208">
        <v>732.22893022019116</v>
      </c>
      <c r="M84" s="208">
        <v>577.70888387822822</v>
      </c>
      <c r="N84" s="208">
        <v>492.61978717047157</v>
      </c>
      <c r="O84" s="208">
        <v>520.58909399216759</v>
      </c>
      <c r="P84" s="208">
        <v>557.88091634337468</v>
      </c>
      <c r="Q84" s="208">
        <v>424.41777733430109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32.763985515314324</v>
      </c>
      <c r="H85" s="208">
        <v>0</v>
      </c>
      <c r="I85" s="208">
        <v>0</v>
      </c>
      <c r="J85" s="208">
        <v>40.177298823884975</v>
      </c>
      <c r="K85" s="208">
        <v>0</v>
      </c>
      <c r="L85" s="208">
        <v>5.2752912670012044</v>
      </c>
      <c r="M85" s="208">
        <v>67.404426660111369</v>
      </c>
      <c r="N85" s="208">
        <v>162.609876218425</v>
      </c>
      <c r="O85" s="208">
        <v>158.68603452338348</v>
      </c>
      <c r="P85" s="208">
        <v>11.238173739908238</v>
      </c>
      <c r="Q85" s="208">
        <v>167.49898347206536</v>
      </c>
    </row>
    <row r="86" spans="1:17" x14ac:dyDescent="0.25">
      <c r="A86" s="152" t="s">
        <v>221</v>
      </c>
      <c r="B86" s="261">
        <v>83.801192467662858</v>
      </c>
      <c r="C86" s="261">
        <v>80.869850872337395</v>
      </c>
      <c r="D86" s="261">
        <v>86.736375141612399</v>
      </c>
      <c r="E86" s="261">
        <v>90.866027488337124</v>
      </c>
      <c r="F86" s="261">
        <v>94.384614257449613</v>
      </c>
      <c r="G86" s="261">
        <v>100.49059504745269</v>
      </c>
      <c r="H86" s="261">
        <v>91.417159156399634</v>
      </c>
      <c r="I86" s="261">
        <v>91.027620894289697</v>
      </c>
      <c r="J86" s="261">
        <v>91.007641225966395</v>
      </c>
      <c r="K86" s="261">
        <v>71.978569834638648</v>
      </c>
      <c r="L86" s="261">
        <v>73.656133848565673</v>
      </c>
      <c r="M86" s="261">
        <v>70.335580523897505</v>
      </c>
      <c r="N86" s="261">
        <v>65.89047788659731</v>
      </c>
      <c r="O86" s="261">
        <v>63.234001912704024</v>
      </c>
      <c r="P86" s="261">
        <v>59.498305152288317</v>
      </c>
      <c r="Q86" s="261">
        <v>57.664015747624518</v>
      </c>
    </row>
    <row r="87" spans="1:17" x14ac:dyDescent="0.25">
      <c r="A87" s="156" t="s">
        <v>207</v>
      </c>
      <c r="B87" s="204">
        <v>183.90315927211529</v>
      </c>
      <c r="C87" s="204">
        <v>164.0034360652906</v>
      </c>
      <c r="D87" s="204">
        <v>169.7308370460359</v>
      </c>
      <c r="E87" s="204">
        <v>194.91327918441505</v>
      </c>
      <c r="F87" s="204">
        <v>210.00626023866778</v>
      </c>
      <c r="G87" s="204">
        <v>229.89365064274054</v>
      </c>
      <c r="H87" s="204">
        <v>181.0698617376818</v>
      </c>
      <c r="I87" s="204">
        <v>182.63000433450497</v>
      </c>
      <c r="J87" s="204">
        <v>198.64558523843013</v>
      </c>
      <c r="K87" s="204">
        <v>136.18185726793564</v>
      </c>
      <c r="L87" s="204">
        <v>140.57647511115749</v>
      </c>
      <c r="M87" s="204">
        <v>137.78809372576302</v>
      </c>
      <c r="N87" s="204">
        <v>140.53350599883998</v>
      </c>
      <c r="O87" s="204">
        <v>133.84596882519136</v>
      </c>
      <c r="P87" s="204">
        <v>119.83824627113762</v>
      </c>
      <c r="Q87" s="204">
        <v>132.02419184325916</v>
      </c>
    </row>
    <row r="88" spans="1:17" x14ac:dyDescent="0.25">
      <c r="A88" s="152" t="s">
        <v>220</v>
      </c>
      <c r="B88" s="261">
        <v>100.53510808538226</v>
      </c>
      <c r="C88" s="261">
        <v>83.551575316530105</v>
      </c>
      <c r="D88" s="261">
        <v>83.442774196000329</v>
      </c>
      <c r="E88" s="261">
        <v>104.51690882601068</v>
      </c>
      <c r="F88" s="261">
        <v>116.10948954902081</v>
      </c>
      <c r="G88" s="261">
        <v>129.92245900445835</v>
      </c>
      <c r="H88" s="261">
        <v>90.125208332691969</v>
      </c>
      <c r="I88" s="261">
        <v>92.072875794239479</v>
      </c>
      <c r="J88" s="261">
        <v>108.10833309803944</v>
      </c>
      <c r="K88" s="261">
        <v>64.57532139868124</v>
      </c>
      <c r="L88" s="261">
        <v>67.301046014207586</v>
      </c>
      <c r="M88" s="261">
        <v>67.816055086485107</v>
      </c>
      <c r="N88" s="261">
        <v>74.983594697901864</v>
      </c>
      <c r="O88" s="261">
        <v>70.938803032359459</v>
      </c>
      <c r="P88" s="261">
        <v>60.647468629472286</v>
      </c>
      <c r="Q88" s="261">
        <v>74.658222757131981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100.53510808538226</v>
      </c>
      <c r="C93" s="208">
        <v>83.551575316530105</v>
      </c>
      <c r="D93" s="208">
        <v>83.442774196000329</v>
      </c>
      <c r="E93" s="208">
        <v>104.51690882601068</v>
      </c>
      <c r="F93" s="208">
        <v>116.10948954902081</v>
      </c>
      <c r="G93" s="208">
        <v>129.92245900445835</v>
      </c>
      <c r="H93" s="208">
        <v>90.125208332691969</v>
      </c>
      <c r="I93" s="208">
        <v>92.072875794239479</v>
      </c>
      <c r="J93" s="208">
        <v>108.10833309803944</v>
      </c>
      <c r="K93" s="208">
        <v>64.57532139868124</v>
      </c>
      <c r="L93" s="208">
        <v>67.301046014207586</v>
      </c>
      <c r="M93" s="208">
        <v>67.816055086485107</v>
      </c>
      <c r="N93" s="208">
        <v>74.983594697901864</v>
      </c>
      <c r="O93" s="208">
        <v>70.938803032359459</v>
      </c>
      <c r="P93" s="208">
        <v>60.647468629472286</v>
      </c>
      <c r="Q93" s="208">
        <v>74.658222757131981</v>
      </c>
    </row>
    <row r="94" spans="1:17" x14ac:dyDescent="0.25">
      <c r="A94" s="149" t="s">
        <v>219</v>
      </c>
      <c r="B94" s="262">
        <v>83.368051186733027</v>
      </c>
      <c r="C94" s="262">
        <v>80.45186074876051</v>
      </c>
      <c r="D94" s="262">
        <v>86.288062850035573</v>
      </c>
      <c r="E94" s="262">
        <v>90.396370358404383</v>
      </c>
      <c r="F94" s="262">
        <v>93.896770689646956</v>
      </c>
      <c r="G94" s="262">
        <v>99.971191638282193</v>
      </c>
      <c r="H94" s="262">
        <v>90.944653404989836</v>
      </c>
      <c r="I94" s="262">
        <v>90.557128540265481</v>
      </c>
      <c r="J94" s="262">
        <v>90.537252140390692</v>
      </c>
      <c r="K94" s="262">
        <v>71.606535869254401</v>
      </c>
      <c r="L94" s="262">
        <v>73.275429096949892</v>
      </c>
      <c r="M94" s="262">
        <v>69.972038639277898</v>
      </c>
      <c r="N94" s="262">
        <v>65.549911300938135</v>
      </c>
      <c r="O94" s="262">
        <v>62.907165792831897</v>
      </c>
      <c r="P94" s="262">
        <v>59.190777641665342</v>
      </c>
      <c r="Q94" s="262">
        <v>57.365969086127173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597.70384345061314</v>
      </c>
      <c r="C97" s="96">
        <v>604.11265792220229</v>
      </c>
      <c r="D97" s="96">
        <v>556.04642600175896</v>
      </c>
      <c r="E97" s="96">
        <v>608.02590777823173</v>
      </c>
      <c r="F97" s="96">
        <v>610.81012957804376</v>
      </c>
      <c r="G97" s="96">
        <v>637.54820235396494</v>
      </c>
      <c r="H97" s="96">
        <v>606.52913550870107</v>
      </c>
      <c r="I97" s="96">
        <v>614.8721388201526</v>
      </c>
      <c r="J97" s="96">
        <v>605.88523375712714</v>
      </c>
      <c r="K97" s="96">
        <v>485.05022519153704</v>
      </c>
      <c r="L97" s="96">
        <v>509.10211365710421</v>
      </c>
      <c r="M97" s="96">
        <v>527.87050575569492</v>
      </c>
      <c r="N97" s="96">
        <v>479.2258502039021</v>
      </c>
      <c r="O97" s="96">
        <v>439.58173648627036</v>
      </c>
      <c r="P97" s="96">
        <v>423.73795212256834</v>
      </c>
      <c r="Q97" s="96">
        <v>493.72046778424891</v>
      </c>
    </row>
    <row r="98" spans="1:17" x14ac:dyDescent="0.25">
      <c r="A98" s="132" t="s">
        <v>83</v>
      </c>
      <c r="B98" s="160">
        <v>5.3342114035038488</v>
      </c>
      <c r="C98" s="160">
        <v>5.3409841473195785</v>
      </c>
      <c r="D98" s="160">
        <v>4.893201567001058</v>
      </c>
      <c r="E98" s="160">
        <v>5.4130711975404804</v>
      </c>
      <c r="F98" s="160">
        <v>5.4613073782048662</v>
      </c>
      <c r="G98" s="160">
        <v>5.718380854696143</v>
      </c>
      <c r="H98" s="160">
        <v>5.3459921614352055</v>
      </c>
      <c r="I98" s="160">
        <v>5.4286053953797841</v>
      </c>
      <c r="J98" s="160">
        <v>5.405186143312787</v>
      </c>
      <c r="K98" s="160">
        <v>4.2489736930830988</v>
      </c>
      <c r="L98" s="160">
        <v>4.4650143286000263</v>
      </c>
      <c r="M98" s="160">
        <v>4.6459321058192788</v>
      </c>
      <c r="N98" s="160">
        <v>4.2568317913158378</v>
      </c>
      <c r="O98" s="160">
        <v>3.8892387491513145</v>
      </c>
      <c r="P98" s="160">
        <v>3.7153181811504403</v>
      </c>
      <c r="Q98" s="160">
        <v>4.3934963479217028</v>
      </c>
    </row>
    <row r="99" spans="1:17" x14ac:dyDescent="0.25">
      <c r="A99" s="76" t="s">
        <v>82</v>
      </c>
      <c r="B99" s="159">
        <v>1.4312106904804922</v>
      </c>
      <c r="C99" s="159">
        <v>1.4330278706819726</v>
      </c>
      <c r="D99" s="159">
        <v>1.3128842979053403</v>
      </c>
      <c r="E99" s="159">
        <v>1.4523693907525097</v>
      </c>
      <c r="F99" s="159">
        <v>1.4653115357506383</v>
      </c>
      <c r="G99" s="159">
        <v>1.5342863625735164</v>
      </c>
      <c r="H99" s="159">
        <v>1.4343715600857432</v>
      </c>
      <c r="I99" s="159">
        <v>1.4565373376773443</v>
      </c>
      <c r="J99" s="159">
        <v>1.4502537689572654</v>
      </c>
      <c r="K99" s="159">
        <v>1.1400329145403585</v>
      </c>
      <c r="L99" s="159">
        <v>1.1979983088115573</v>
      </c>
      <c r="M99" s="159">
        <v>1.2465399651628746</v>
      </c>
      <c r="N99" s="159">
        <v>1.1421413038310706</v>
      </c>
      <c r="O99" s="159">
        <v>1.0435132120860497</v>
      </c>
      <c r="P99" s="159">
        <v>0.99684896176147775</v>
      </c>
      <c r="Q99" s="159">
        <v>1.17880947455554</v>
      </c>
    </row>
    <row r="100" spans="1:17" x14ac:dyDescent="0.25">
      <c r="A100" s="76" t="s">
        <v>81</v>
      </c>
      <c r="B100" s="159">
        <v>15.335515219190535</v>
      </c>
      <c r="C100" s="159">
        <v>15.35498642271156</v>
      </c>
      <c r="D100" s="159">
        <v>14.067640261130412</v>
      </c>
      <c r="E100" s="159">
        <v>15.562232062628091</v>
      </c>
      <c r="F100" s="159">
        <v>15.700907984285116</v>
      </c>
      <c r="G100" s="159">
        <v>16.439977719802645</v>
      </c>
      <c r="H100" s="159">
        <v>15.369384141676669</v>
      </c>
      <c r="I100" s="159">
        <v>15.606891883801671</v>
      </c>
      <c r="J100" s="159">
        <v>15.539563038105831</v>
      </c>
      <c r="K100" s="159">
        <v>12.215526496271734</v>
      </c>
      <c r="L100" s="159">
        <v>12.836629449138801</v>
      </c>
      <c r="M100" s="159">
        <v>13.356756440008626</v>
      </c>
      <c r="N100" s="159">
        <v>12.238118024039622</v>
      </c>
      <c r="O100" s="159">
        <v>11.181311634836579</v>
      </c>
      <c r="P100" s="159">
        <v>10.681301171105108</v>
      </c>
      <c r="Q100" s="159">
        <v>12.63101984761124</v>
      </c>
    </row>
    <row r="101" spans="1:17" x14ac:dyDescent="0.25">
      <c r="A101" s="76" t="s">
        <v>80</v>
      </c>
      <c r="B101" s="159">
        <v>4.2411310355345782</v>
      </c>
      <c r="C101" s="159">
        <v>4.2465159166012993</v>
      </c>
      <c r="D101" s="159">
        <v>3.890492419423595</v>
      </c>
      <c r="E101" s="159">
        <v>4.3038309727220936</v>
      </c>
      <c r="F101" s="159">
        <v>4.3421826516069997</v>
      </c>
      <c r="G101" s="159">
        <v>4.5465769316769187</v>
      </c>
      <c r="H101" s="159">
        <v>4.2504976943160386</v>
      </c>
      <c r="I101" s="159">
        <v>4.316181920891327</v>
      </c>
      <c r="J101" s="159">
        <v>4.2975617145933338</v>
      </c>
      <c r="K101" s="159">
        <v>3.3782789686714945</v>
      </c>
      <c r="L101" s="159">
        <v>3.5500488095941094</v>
      </c>
      <c r="M101" s="159">
        <v>3.6938931273015942</v>
      </c>
      <c r="N101" s="159">
        <v>3.3845267945962898</v>
      </c>
      <c r="O101" s="159">
        <v>3.0922604891126939</v>
      </c>
      <c r="P101" s="159">
        <v>2.9539795206865467</v>
      </c>
      <c r="Q101" s="159">
        <v>3.4931862099501658</v>
      </c>
    </row>
    <row r="102" spans="1:17" x14ac:dyDescent="0.25">
      <c r="A102" s="129" t="s">
        <v>79</v>
      </c>
      <c r="B102" s="158">
        <v>7.7096004890719572</v>
      </c>
      <c r="C102" s="158">
        <v>7.567177019610444</v>
      </c>
      <c r="D102" s="158">
        <v>6.9327527341033059</v>
      </c>
      <c r="E102" s="158">
        <v>7.669310906324351</v>
      </c>
      <c r="F102" s="158">
        <v>7.7376525654211115</v>
      </c>
      <c r="G102" s="158">
        <v>8.1018776688849421</v>
      </c>
      <c r="H102" s="158">
        <v>7.5742724402828063</v>
      </c>
      <c r="I102" s="158">
        <v>7.6913199633942257</v>
      </c>
      <c r="J102" s="158">
        <v>7.6581392571480222</v>
      </c>
      <c r="K102" s="158">
        <v>6.0200021569739892</v>
      </c>
      <c r="L102" s="158">
        <v>6.3260913883389964</v>
      </c>
      <c r="M102" s="158">
        <v>6.5824180892709929</v>
      </c>
      <c r="N102" s="158">
        <v>6.0311356145399451</v>
      </c>
      <c r="O102" s="158">
        <v>5.5103249278742545</v>
      </c>
      <c r="P102" s="158">
        <v>5.2639119655601272</v>
      </c>
      <c r="Q102" s="158">
        <v>6.224763766883771</v>
      </c>
    </row>
    <row r="103" spans="1:17" x14ac:dyDescent="0.25">
      <c r="A103" s="92" t="s">
        <v>125</v>
      </c>
      <c r="B103" s="91">
        <v>0.83730579807305305</v>
      </c>
      <c r="C103" s="91">
        <v>1.2364674689127648</v>
      </c>
      <c r="D103" s="91">
        <v>1.1328033166820322</v>
      </c>
      <c r="E103" s="91">
        <v>1.2531560210727182</v>
      </c>
      <c r="F103" s="91">
        <v>1.2643229645743279</v>
      </c>
      <c r="G103" s="91">
        <v>1.3238369009639905</v>
      </c>
      <c r="H103" s="91">
        <v>1.2376268519715852</v>
      </c>
      <c r="I103" s="91">
        <v>1.2567522740766881</v>
      </c>
      <c r="J103" s="91">
        <v>1.2513305872623501</v>
      </c>
      <c r="K103" s="91">
        <v>0.98366098884603681</v>
      </c>
      <c r="L103" s="91">
        <v>1.0336755948459406</v>
      </c>
      <c r="M103" s="91">
        <v>1.075559064242096</v>
      </c>
      <c r="N103" s="91">
        <v>0.98548018219398537</v>
      </c>
      <c r="O103" s="91">
        <v>0.90038035304298225</v>
      </c>
      <c r="P103" s="91">
        <v>0.86011677641060547</v>
      </c>
      <c r="Q103" s="91">
        <v>1.017118785443041</v>
      </c>
    </row>
    <row r="104" spans="1:17" x14ac:dyDescent="0.25">
      <c r="A104" s="92" t="s">
        <v>26</v>
      </c>
      <c r="B104" s="91">
        <v>2.0550294101185291</v>
      </c>
      <c r="C104" s="91">
        <v>2.0576386407387068</v>
      </c>
      <c r="D104" s="91">
        <v>1.8851283477853997</v>
      </c>
      <c r="E104" s="91">
        <v>2.085410507484621</v>
      </c>
      <c r="F104" s="91">
        <v>2.1039937173349075</v>
      </c>
      <c r="G104" s="91">
        <v>2.2030324532957604</v>
      </c>
      <c r="H104" s="91">
        <v>2.059568001147472</v>
      </c>
      <c r="I104" s="91">
        <v>2.0913951284543488</v>
      </c>
      <c r="J104" s="91">
        <v>2.0823727541762977</v>
      </c>
      <c r="K104" s="91">
        <v>1.6369366044191893</v>
      </c>
      <c r="L104" s="91">
        <v>1.720167250185564</v>
      </c>
      <c r="M104" s="91">
        <v>1.7898666536915102</v>
      </c>
      <c r="N104" s="91">
        <v>1.6399639728068154</v>
      </c>
      <c r="O104" s="91">
        <v>1.4983470672400743</v>
      </c>
      <c r="P104" s="91">
        <v>1.4313433706802519</v>
      </c>
      <c r="Q104" s="91">
        <v>1.6926146200911321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4.8172652808803749</v>
      </c>
      <c r="C106" s="157">
        <v>4.2730709099589719</v>
      </c>
      <c r="D106" s="157">
        <v>3.9148210696358738</v>
      </c>
      <c r="E106" s="157">
        <v>4.3307443777670116</v>
      </c>
      <c r="F106" s="157">
        <v>4.3693358835118765</v>
      </c>
      <c r="G106" s="157">
        <v>4.5750083146251912</v>
      </c>
      <c r="H106" s="157">
        <v>4.277077587163749</v>
      </c>
      <c r="I106" s="157">
        <v>4.3431725608631888</v>
      </c>
      <c r="J106" s="157">
        <v>4.3244359157093744</v>
      </c>
      <c r="K106" s="157">
        <v>3.3994045637087624</v>
      </c>
      <c r="L106" s="157">
        <v>3.5722485433074911</v>
      </c>
      <c r="M106" s="157">
        <v>3.7169923713373865</v>
      </c>
      <c r="N106" s="157">
        <v>3.4056914595391445</v>
      </c>
      <c r="O106" s="157">
        <v>3.1115975075911977</v>
      </c>
      <c r="P106" s="157">
        <v>2.9724518184692696</v>
      </c>
      <c r="Q106" s="157">
        <v>3.5150303613495977</v>
      </c>
    </row>
    <row r="107" spans="1:17" x14ac:dyDescent="0.25">
      <c r="A107" s="156" t="s">
        <v>206</v>
      </c>
      <c r="B107" s="204">
        <v>434.24693078633317</v>
      </c>
      <c r="C107" s="204">
        <v>423.15057370046975</v>
      </c>
      <c r="D107" s="204">
        <v>382.49083954462617</v>
      </c>
      <c r="E107" s="204">
        <v>437.37444023511017</v>
      </c>
      <c r="F107" s="204">
        <v>446.55949256165775</v>
      </c>
      <c r="G107" s="204">
        <v>471.62262148548228</v>
      </c>
      <c r="H107" s="204">
        <v>419.83343810507802</v>
      </c>
      <c r="I107" s="204">
        <v>428.38871232338226</v>
      </c>
      <c r="J107" s="204">
        <v>439.25668998934663</v>
      </c>
      <c r="K107" s="204">
        <v>327.69316594502959</v>
      </c>
      <c r="L107" s="204">
        <v>345.58075686387133</v>
      </c>
      <c r="M107" s="204">
        <v>363.31706045567819</v>
      </c>
      <c r="N107" s="204">
        <v>341.79239726904348</v>
      </c>
      <c r="O107" s="204">
        <v>308.78675718957226</v>
      </c>
      <c r="P107" s="204">
        <v>287.32252701538488</v>
      </c>
      <c r="Q107" s="204">
        <v>354.55385493482646</v>
      </c>
    </row>
    <row r="108" spans="1:17" x14ac:dyDescent="0.25">
      <c r="A108" s="152" t="s">
        <v>218</v>
      </c>
      <c r="B108" s="151">
        <v>378.17893889199695</v>
      </c>
      <c r="C108" s="151">
        <v>356.18693316471627</v>
      </c>
      <c r="D108" s="151">
        <v>316.32447981727199</v>
      </c>
      <c r="E108" s="151">
        <v>377.41794849008329</v>
      </c>
      <c r="F108" s="151">
        <v>390.98258679068795</v>
      </c>
      <c r="G108" s="151">
        <v>417.18664846974616</v>
      </c>
      <c r="H108" s="151">
        <v>349.35559881742097</v>
      </c>
      <c r="I108" s="151">
        <v>358.74309214413836</v>
      </c>
      <c r="J108" s="151">
        <v>381.72882817681477</v>
      </c>
      <c r="K108" s="151">
        <v>266.1121281149351</v>
      </c>
      <c r="L108" s="151">
        <v>282.00787291486711</v>
      </c>
      <c r="M108" s="151">
        <v>300.63809928559152</v>
      </c>
      <c r="N108" s="151">
        <v>292.63697392988172</v>
      </c>
      <c r="O108" s="151">
        <v>260.63218627837028</v>
      </c>
      <c r="P108" s="151">
        <v>234.20667886680334</v>
      </c>
      <c r="Q108" s="151">
        <v>305.48220850208224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0</v>
      </c>
      <c r="C110" s="208">
        <v>0</v>
      </c>
      <c r="D110" s="208">
        <v>0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378.17893889199695</v>
      </c>
      <c r="C113" s="208">
        <v>356.18693316471627</v>
      </c>
      <c r="D113" s="208">
        <v>316.32447981727199</v>
      </c>
      <c r="E113" s="208">
        <v>377.41794849008329</v>
      </c>
      <c r="F113" s="208">
        <v>390.98258679068795</v>
      </c>
      <c r="G113" s="208">
        <v>417.18664846974616</v>
      </c>
      <c r="H113" s="208">
        <v>349.35559881742097</v>
      </c>
      <c r="I113" s="208">
        <v>358.74309214413836</v>
      </c>
      <c r="J113" s="208">
        <v>381.72882817681477</v>
      </c>
      <c r="K113" s="208">
        <v>266.1121281149351</v>
      </c>
      <c r="L113" s="208">
        <v>282.00787291486711</v>
      </c>
      <c r="M113" s="208">
        <v>300.63809928559152</v>
      </c>
      <c r="N113" s="208">
        <v>292.63697392988172</v>
      </c>
      <c r="O113" s="208">
        <v>260.63218627837028</v>
      </c>
      <c r="P113" s="208">
        <v>234.20667886680334</v>
      </c>
      <c r="Q113" s="208">
        <v>305.48220850208224</v>
      </c>
    </row>
    <row r="114" spans="1:17" x14ac:dyDescent="0.25">
      <c r="A114" s="152" t="s">
        <v>217</v>
      </c>
      <c r="B114" s="151">
        <v>56.067991894336231</v>
      </c>
      <c r="C114" s="151">
        <v>66.963640535753512</v>
      </c>
      <c r="D114" s="151">
        <v>66.166359727354177</v>
      </c>
      <c r="E114" s="151">
        <v>59.956491745026867</v>
      </c>
      <c r="F114" s="151">
        <v>55.576905770969802</v>
      </c>
      <c r="G114" s="151">
        <v>54.435973015736145</v>
      </c>
      <c r="H114" s="151">
        <v>70.477839287657019</v>
      </c>
      <c r="I114" s="151">
        <v>69.645620179243906</v>
      </c>
      <c r="J114" s="151">
        <v>57.527861812531839</v>
      </c>
      <c r="K114" s="151">
        <v>61.581037830094488</v>
      </c>
      <c r="L114" s="151">
        <v>63.572883949004201</v>
      </c>
      <c r="M114" s="151">
        <v>62.678961170086687</v>
      </c>
      <c r="N114" s="151">
        <v>49.155423339161771</v>
      </c>
      <c r="O114" s="151">
        <v>48.154570911201951</v>
      </c>
      <c r="P114" s="151">
        <v>53.115848148581513</v>
      </c>
      <c r="Q114" s="151">
        <v>49.071646432744203</v>
      </c>
    </row>
    <row r="115" spans="1:17" x14ac:dyDescent="0.25">
      <c r="A115" s="156" t="s">
        <v>205</v>
      </c>
      <c r="B115" s="204">
        <v>44.798578726699645</v>
      </c>
      <c r="C115" s="204">
        <v>53.504251195955632</v>
      </c>
      <c r="D115" s="204">
        <v>52.867220229523383</v>
      </c>
      <c r="E115" s="204">
        <v>47.905507667871895</v>
      </c>
      <c r="F115" s="204">
        <v>44.406198696384301</v>
      </c>
      <c r="G115" s="204">
        <v>43.494588272498781</v>
      </c>
      <c r="H115" s="204">
        <v>56.312111868852718</v>
      </c>
      <c r="I115" s="204">
        <v>55.647165042928044</v>
      </c>
      <c r="J115" s="204">
        <v>45.965021384112411</v>
      </c>
      <c r="K115" s="204">
        <v>49.20352732629317</v>
      </c>
      <c r="L115" s="204">
        <v>50.79502137048172</v>
      </c>
      <c r="M115" s="204">
        <v>50.080773033170189</v>
      </c>
      <c r="N115" s="204">
        <v>39.275405233946579</v>
      </c>
      <c r="O115" s="204">
        <v>38.475719624155815</v>
      </c>
      <c r="P115" s="204">
        <v>42.439802541956595</v>
      </c>
      <c r="Q115" s="204">
        <v>39.208467107382326</v>
      </c>
    </row>
    <row r="116" spans="1:17" x14ac:dyDescent="0.25">
      <c r="A116" s="156" t="s">
        <v>204</v>
      </c>
      <c r="B116" s="204">
        <v>43.522156575227413</v>
      </c>
      <c r="C116" s="204">
        <v>44.446712987945617</v>
      </c>
      <c r="D116" s="204">
        <v>41.107183575158004</v>
      </c>
      <c r="E116" s="204">
        <v>44.411290877225341</v>
      </c>
      <c r="F116" s="204">
        <v>44.412417058390837</v>
      </c>
      <c r="G116" s="204">
        <v>46.201266377673555</v>
      </c>
      <c r="H116" s="204">
        <v>44.765566652120157</v>
      </c>
      <c r="I116" s="204">
        <v>45.303042823585415</v>
      </c>
      <c r="J116" s="204">
        <v>44.158572354582816</v>
      </c>
      <c r="K116" s="204">
        <v>36.02645715980811</v>
      </c>
      <c r="L116" s="204">
        <v>37.766742941236124</v>
      </c>
      <c r="M116" s="204">
        <v>39.018355219119336</v>
      </c>
      <c r="N116" s="204">
        <v>35.086055013593914</v>
      </c>
      <c r="O116" s="204">
        <v>32.316758388781267</v>
      </c>
      <c r="P116" s="204">
        <v>31.442973767083338</v>
      </c>
      <c r="Q116" s="204">
        <v>36.079019491509854</v>
      </c>
    </row>
    <row r="117" spans="1:17" x14ac:dyDescent="0.25">
      <c r="A117" s="152" t="s">
        <v>216</v>
      </c>
      <c r="B117" s="151">
        <v>29.836115498241867</v>
      </c>
      <c r="C117" s="151">
        <v>28.101074343280786</v>
      </c>
      <c r="D117" s="151">
        <v>24.956158961154532</v>
      </c>
      <c r="E117" s="151">
        <v>29.77607778807468</v>
      </c>
      <c r="F117" s="151">
        <v>30.846248739990912</v>
      </c>
      <c r="G117" s="151">
        <v>32.913596575568512</v>
      </c>
      <c r="H117" s="151">
        <v>27.56212185377888</v>
      </c>
      <c r="I117" s="151">
        <v>28.302740397888027</v>
      </c>
      <c r="J117" s="151">
        <v>30.116181085759937</v>
      </c>
      <c r="K117" s="151">
        <v>20.994696883920462</v>
      </c>
      <c r="L117" s="151">
        <v>22.248778560628502</v>
      </c>
      <c r="M117" s="151">
        <v>23.718594905726647</v>
      </c>
      <c r="N117" s="151">
        <v>23.087352719347134</v>
      </c>
      <c r="O117" s="151">
        <v>20.562361392053845</v>
      </c>
      <c r="P117" s="151">
        <v>18.477542778037225</v>
      </c>
      <c r="Q117" s="151">
        <v>24.100766907405969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29.836115498241867</v>
      </c>
      <c r="C122" s="208">
        <v>28.101074343280786</v>
      </c>
      <c r="D122" s="208">
        <v>24.956158961154532</v>
      </c>
      <c r="E122" s="208">
        <v>29.77607778807468</v>
      </c>
      <c r="F122" s="208">
        <v>30.846248739990912</v>
      </c>
      <c r="G122" s="208">
        <v>32.913596575568512</v>
      </c>
      <c r="H122" s="208">
        <v>27.56212185377888</v>
      </c>
      <c r="I122" s="208">
        <v>28.302740397888027</v>
      </c>
      <c r="J122" s="208">
        <v>30.116181085759937</v>
      </c>
      <c r="K122" s="208">
        <v>20.994696883920462</v>
      </c>
      <c r="L122" s="208">
        <v>22.248778560628502</v>
      </c>
      <c r="M122" s="208">
        <v>23.718594905726647</v>
      </c>
      <c r="N122" s="208">
        <v>23.087352719347134</v>
      </c>
      <c r="O122" s="208">
        <v>20.562361392053845</v>
      </c>
      <c r="P122" s="208">
        <v>18.477542778037225</v>
      </c>
      <c r="Q122" s="208">
        <v>24.100766907405969</v>
      </c>
    </row>
    <row r="123" spans="1:17" x14ac:dyDescent="0.25">
      <c r="A123" s="152" t="s">
        <v>215</v>
      </c>
      <c r="B123" s="261">
        <v>13.686041076985546</v>
      </c>
      <c r="C123" s="261">
        <v>16.345638644664835</v>
      </c>
      <c r="D123" s="261">
        <v>16.151024614003472</v>
      </c>
      <c r="E123" s="261">
        <v>14.635213089150657</v>
      </c>
      <c r="F123" s="261">
        <v>13.566168318399924</v>
      </c>
      <c r="G123" s="261">
        <v>13.287669802105041</v>
      </c>
      <c r="H123" s="261">
        <v>17.20344479834128</v>
      </c>
      <c r="I123" s="261">
        <v>17.000302425697384</v>
      </c>
      <c r="J123" s="261">
        <v>14.042391268822879</v>
      </c>
      <c r="K123" s="261">
        <v>15.031760275887651</v>
      </c>
      <c r="L123" s="261">
        <v>15.517964380607625</v>
      </c>
      <c r="M123" s="261">
        <v>15.29976031339269</v>
      </c>
      <c r="N123" s="261">
        <v>11.998702294246778</v>
      </c>
      <c r="O123" s="261">
        <v>11.75439699672742</v>
      </c>
      <c r="P123" s="261">
        <v>12.965430989046112</v>
      </c>
      <c r="Q123" s="261">
        <v>11.978252584103883</v>
      </c>
    </row>
    <row r="124" spans="1:17" x14ac:dyDescent="0.25">
      <c r="A124" s="243" t="s">
        <v>203</v>
      </c>
      <c r="B124" s="242">
        <v>41.084508524571554</v>
      </c>
      <c r="C124" s="242">
        <v>49.068428660906314</v>
      </c>
      <c r="D124" s="242">
        <v>48.484211372887685</v>
      </c>
      <c r="E124" s="242">
        <v>43.933854468056872</v>
      </c>
      <c r="F124" s="242">
        <v>40.724659146342177</v>
      </c>
      <c r="G124" s="242">
        <v>39.888626680676225</v>
      </c>
      <c r="H124" s="242">
        <v>51.643500884853793</v>
      </c>
      <c r="I124" s="242">
        <v>51.033682129112641</v>
      </c>
      <c r="J124" s="242">
        <v>42.154246106968046</v>
      </c>
      <c r="K124" s="242">
        <v>45.124260530865449</v>
      </c>
      <c r="L124" s="242">
        <v>46.583810197031518</v>
      </c>
      <c r="M124" s="242">
        <v>45.928777320163768</v>
      </c>
      <c r="N124" s="242">
        <v>36.019239158995454</v>
      </c>
      <c r="O124" s="242">
        <v>35.285852270700154</v>
      </c>
      <c r="P124" s="242">
        <v>38.921288997879856</v>
      </c>
      <c r="Q124" s="242">
        <v>35.957850603607895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129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0.99999999999999989</v>
      </c>
      <c r="C129" s="77">
        <f t="shared" si="0"/>
        <v>1</v>
      </c>
      <c r="D129" s="77">
        <f t="shared" si="0"/>
        <v>1.0000000000000002</v>
      </c>
      <c r="E129" s="77">
        <f t="shared" si="0"/>
        <v>1</v>
      </c>
      <c r="F129" s="77">
        <f t="shared" si="0"/>
        <v>1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1</v>
      </c>
      <c r="K129" s="77">
        <f t="shared" si="0"/>
        <v>1.0000000000000002</v>
      </c>
      <c r="L129" s="77">
        <f t="shared" si="0"/>
        <v>1</v>
      </c>
      <c r="M129" s="77">
        <f t="shared" si="0"/>
        <v>0.99999999999999989</v>
      </c>
      <c r="N129" s="77">
        <f t="shared" si="0"/>
        <v>1</v>
      </c>
      <c r="O129" s="77">
        <f t="shared" si="0"/>
        <v>1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4.4378987017643185E-3</v>
      </c>
      <c r="C130" s="240">
        <f t="shared" si="1"/>
        <v>4.411042249248427E-3</v>
      </c>
      <c r="D130" s="240">
        <f t="shared" si="1"/>
        <v>4.4191763052210857E-3</v>
      </c>
      <c r="E130" s="240">
        <f t="shared" si="1"/>
        <v>4.4337708374065114E-3</v>
      </c>
      <c r="F130" s="240">
        <f t="shared" si="1"/>
        <v>4.4700600964267404E-3</v>
      </c>
      <c r="G130" s="240">
        <f t="shared" si="1"/>
        <v>4.5003743505602958E-3</v>
      </c>
      <c r="H130" s="240">
        <f t="shared" si="1"/>
        <v>4.4628588478546685E-3</v>
      </c>
      <c r="I130" s="240">
        <f t="shared" si="1"/>
        <v>4.4149624923347352E-3</v>
      </c>
      <c r="J130" s="240">
        <f t="shared" si="1"/>
        <v>4.5005683955279766E-3</v>
      </c>
      <c r="K130" s="240">
        <f t="shared" si="1"/>
        <v>4.451823240228853E-3</v>
      </c>
      <c r="L130" s="240">
        <f t="shared" si="1"/>
        <v>4.4516484826688484E-3</v>
      </c>
      <c r="M130" s="240">
        <f t="shared" si="1"/>
        <v>4.4703574041324344E-3</v>
      </c>
      <c r="N130" s="240">
        <f t="shared" si="1"/>
        <v>4.4889565531335881E-3</v>
      </c>
      <c r="O130" s="240">
        <f t="shared" si="1"/>
        <v>4.4903781963406353E-3</v>
      </c>
      <c r="P130" s="240">
        <f t="shared" si="1"/>
        <v>4.384215517132699E-3</v>
      </c>
      <c r="Q130" s="240">
        <f t="shared" si="1"/>
        <v>4.4564860892000561E-3</v>
      </c>
    </row>
    <row r="131" spans="1:17" x14ac:dyDescent="0.25">
      <c r="A131" s="76" t="s">
        <v>82</v>
      </c>
      <c r="B131" s="239">
        <f t="shared" ref="B131:Q131" si="2">IF(B$7=0,0,B$7/B$5)</f>
        <v>4.6159361813541741E-4</v>
      </c>
      <c r="C131" s="239">
        <f t="shared" si="2"/>
        <v>4.5880023146298976E-4</v>
      </c>
      <c r="D131" s="239">
        <f t="shared" si="2"/>
        <v>4.5964626887367747E-4</v>
      </c>
      <c r="E131" s="239">
        <f t="shared" si="2"/>
        <v>4.611642717325049E-4</v>
      </c>
      <c r="F131" s="239">
        <f t="shared" si="2"/>
        <v>4.6493878113352882E-4</v>
      </c>
      <c r="G131" s="239">
        <f t="shared" si="2"/>
        <v>4.6809181980947282E-4</v>
      </c>
      <c r="H131" s="239">
        <f t="shared" si="2"/>
        <v>4.6418976665463723E-4</v>
      </c>
      <c r="I131" s="239">
        <f t="shared" si="2"/>
        <v>4.5920798281374954E-4</v>
      </c>
      <c r="J131" s="239">
        <f t="shared" si="2"/>
        <v>4.6811200276648265E-4</v>
      </c>
      <c r="K131" s="239">
        <f t="shared" si="2"/>
        <v>4.6304193377366188E-4</v>
      </c>
      <c r="L131" s="239">
        <f t="shared" si="2"/>
        <v>4.6302375693371125E-4</v>
      </c>
      <c r="M131" s="239">
        <f t="shared" si="2"/>
        <v>4.6496970462881181E-4</v>
      </c>
      <c r="N131" s="239">
        <f t="shared" si="2"/>
        <v>4.6690423469779893E-4</v>
      </c>
      <c r="O131" s="239">
        <f t="shared" si="2"/>
        <v>4.670521022981518E-4</v>
      </c>
      <c r="P131" s="239">
        <f t="shared" si="2"/>
        <v>4.5600993606144635E-4</v>
      </c>
      <c r="Q131" s="239">
        <f t="shared" si="2"/>
        <v>4.6352692486338219E-4</v>
      </c>
    </row>
    <row r="132" spans="1:17" x14ac:dyDescent="0.25">
      <c r="A132" s="76" t="s">
        <v>81</v>
      </c>
      <c r="B132" s="239">
        <f t="shared" ref="B132:Q132" si="3">IF(B$8=0,0,B$8/B$5)</f>
        <v>1.0760058711566113E-2</v>
      </c>
      <c r="C132" s="239">
        <f t="shared" si="3"/>
        <v>1.0694942983318306E-2</v>
      </c>
      <c r="D132" s="239">
        <f t="shared" si="3"/>
        <v>1.0714664686248154E-2</v>
      </c>
      <c r="E132" s="239">
        <f t="shared" si="3"/>
        <v>1.0750050357201075E-2</v>
      </c>
      <c r="F132" s="239">
        <f t="shared" si="3"/>
        <v>1.0838036718291668E-2</v>
      </c>
      <c r="G132" s="239">
        <f t="shared" si="3"/>
        <v>1.0911536177426396E-2</v>
      </c>
      <c r="H132" s="239">
        <f t="shared" si="3"/>
        <v>1.0820576685370845E-2</v>
      </c>
      <c r="I132" s="239">
        <f t="shared" si="3"/>
        <v>1.0704447942445813E-2</v>
      </c>
      <c r="J132" s="239">
        <f t="shared" si="3"/>
        <v>1.0912006655773297E-2</v>
      </c>
      <c r="K132" s="239">
        <f t="shared" si="3"/>
        <v>1.0793819926383903E-2</v>
      </c>
      <c r="L132" s="239">
        <f t="shared" si="3"/>
        <v>1.0793396211979337E-2</v>
      </c>
      <c r="M132" s="239">
        <f t="shared" si="3"/>
        <v>1.0838757565833183E-2</v>
      </c>
      <c r="N132" s="239">
        <f t="shared" si="3"/>
        <v>1.0883852767117974E-2</v>
      </c>
      <c r="O132" s="239">
        <f t="shared" si="3"/>
        <v>1.0887299660659879E-2</v>
      </c>
      <c r="P132" s="239">
        <f t="shared" si="3"/>
        <v>1.0629899314680729E-2</v>
      </c>
      <c r="Q132" s="239">
        <f t="shared" si="3"/>
        <v>1.080512539594619E-2</v>
      </c>
    </row>
    <row r="133" spans="1:17" x14ac:dyDescent="0.25">
      <c r="A133" s="76" t="s">
        <v>80</v>
      </c>
      <c r="B133" s="239">
        <f t="shared" ref="B133:Q133" si="4">IF(B$9=0,0,B$9/B$5)</f>
        <v>8.8064509488737161E-4</v>
      </c>
      <c r="C133" s="239">
        <f t="shared" si="4"/>
        <v>8.7531577018584272E-4</v>
      </c>
      <c r="D133" s="239">
        <f t="shared" si="4"/>
        <v>8.7692987113208848E-4</v>
      </c>
      <c r="E133" s="239">
        <f t="shared" si="4"/>
        <v>8.7982597220266081E-4</v>
      </c>
      <c r="F133" s="239">
        <f t="shared" si="4"/>
        <v>8.8702711853359383E-4</v>
      </c>
      <c r="G133" s="239">
        <f t="shared" si="4"/>
        <v>8.9304260040957094E-4</v>
      </c>
      <c r="H133" s="239">
        <f t="shared" si="4"/>
        <v>8.8559812146578353E-4</v>
      </c>
      <c r="I133" s="239">
        <f t="shared" si="4"/>
        <v>8.7609369304454871E-4</v>
      </c>
      <c r="J133" s="239">
        <f t="shared" si="4"/>
        <v>8.9308110618909798E-4</v>
      </c>
      <c r="K133" s="239">
        <f t="shared" si="4"/>
        <v>8.8340824414368272E-4</v>
      </c>
      <c r="L133" s="239">
        <f t="shared" si="4"/>
        <v>8.8337356570725222E-4</v>
      </c>
      <c r="M133" s="239">
        <f t="shared" si="4"/>
        <v>8.8708611550271962E-4</v>
      </c>
      <c r="N133" s="239">
        <f t="shared" si="4"/>
        <v>8.9077688233577803E-4</v>
      </c>
      <c r="O133" s="239">
        <f t="shared" si="4"/>
        <v>8.9105898952233215E-4</v>
      </c>
      <c r="P133" s="239">
        <f t="shared" si="4"/>
        <v>8.6999234312334992E-4</v>
      </c>
      <c r="Q133" s="239">
        <f t="shared" si="4"/>
        <v>8.8433352778592928E-4</v>
      </c>
    </row>
    <row r="134" spans="1:17" x14ac:dyDescent="0.25">
      <c r="A134" s="129" t="s">
        <v>79</v>
      </c>
      <c r="B134" s="238">
        <f t="shared" ref="B134:Q134" si="5">IF(B$10=0,0,B$10/B$5)</f>
        <v>4.2595447840105697E-3</v>
      </c>
      <c r="C134" s="238">
        <f t="shared" si="5"/>
        <v>4.1502855269676025E-3</v>
      </c>
      <c r="D134" s="238">
        <f t="shared" si="5"/>
        <v>4.1579387419837625E-3</v>
      </c>
      <c r="E134" s="238">
        <f t="shared" si="5"/>
        <v>4.1716705251496032E-3</v>
      </c>
      <c r="F134" s="238">
        <f t="shared" si="5"/>
        <v>4.2058145614080854E-3</v>
      </c>
      <c r="G134" s="238">
        <f t="shared" si="5"/>
        <v>4.234336802430092E-3</v>
      </c>
      <c r="H134" s="238">
        <f t="shared" si="5"/>
        <v>4.1990390113144848E-3</v>
      </c>
      <c r="I134" s="238">
        <f t="shared" si="5"/>
        <v>4.1539740266971327E-3</v>
      </c>
      <c r="J134" s="238">
        <f t="shared" si="5"/>
        <v>4.2345193765192593E-3</v>
      </c>
      <c r="K134" s="238">
        <f t="shared" si="5"/>
        <v>4.1886557685290602E-3</v>
      </c>
      <c r="L134" s="238">
        <f t="shared" si="5"/>
        <v>4.1884913416813819E-3</v>
      </c>
      <c r="M134" s="238">
        <f t="shared" si="5"/>
        <v>4.2060942939062722E-3</v>
      </c>
      <c r="N134" s="238">
        <f t="shared" si="5"/>
        <v>4.2235939628170729E-3</v>
      </c>
      <c r="O134" s="238">
        <f t="shared" si="5"/>
        <v>4.2249315662435038E-3</v>
      </c>
      <c r="P134" s="238">
        <f t="shared" si="5"/>
        <v>4.1250446447124592E-3</v>
      </c>
      <c r="Q134" s="238">
        <f t="shared" si="5"/>
        <v>4.1930429753400849E-3</v>
      </c>
    </row>
    <row r="135" spans="1:17" x14ac:dyDescent="0.25">
      <c r="A135" s="127" t="s">
        <v>214</v>
      </c>
      <c r="B135" s="236">
        <f t="shared" ref="B135:Q135" si="6">IF(B$15=0,0,B$15/B$5)</f>
        <v>3.5620111803248547E-2</v>
      </c>
      <c r="C135" s="236">
        <f t="shared" si="6"/>
        <v>3.5404552615096195E-2</v>
      </c>
      <c r="D135" s="236">
        <f t="shared" si="6"/>
        <v>3.5469839365117051E-2</v>
      </c>
      <c r="E135" s="236">
        <f t="shared" si="6"/>
        <v>3.5586980134453286E-2</v>
      </c>
      <c r="F135" s="236">
        <f t="shared" si="6"/>
        <v>3.5878250294144799E-2</v>
      </c>
      <c r="G135" s="236">
        <f t="shared" si="6"/>
        <v>3.6121562995500518E-2</v>
      </c>
      <c r="H135" s="236">
        <f t="shared" si="6"/>
        <v>3.582045057934774E-2</v>
      </c>
      <c r="I135" s="236">
        <f t="shared" si="6"/>
        <v>3.5436017843668156E-2</v>
      </c>
      <c r="J135" s="236">
        <f t="shared" si="6"/>
        <v>3.6123120467607954E-2</v>
      </c>
      <c r="K135" s="236">
        <f t="shared" si="6"/>
        <v>3.5731874970965326E-2</v>
      </c>
      <c r="L135" s="236">
        <f t="shared" si="6"/>
        <v>3.5730472306271029E-2</v>
      </c>
      <c r="M135" s="236">
        <f t="shared" si="6"/>
        <v>3.5880636588746913E-2</v>
      </c>
      <c r="N135" s="236">
        <f t="shared" si="6"/>
        <v>3.6029919799425644E-2</v>
      </c>
      <c r="O135" s="236">
        <f t="shared" si="6"/>
        <v>3.6041330400113591E-2</v>
      </c>
      <c r="P135" s="236">
        <f t="shared" si="6"/>
        <v>3.518923197316759E-2</v>
      </c>
      <c r="Q135" s="236">
        <f t="shared" si="6"/>
        <v>3.5769300611530282E-2</v>
      </c>
    </row>
    <row r="136" spans="1:17" x14ac:dyDescent="0.25">
      <c r="A136" s="127" t="s">
        <v>213</v>
      </c>
      <c r="B136" s="237">
        <f t="shared" ref="B136:Q136" si="7">IF(B$16=0,0,B$16/B$5)</f>
        <v>0.27744369348669728</v>
      </c>
      <c r="C136" s="237">
        <f t="shared" si="7"/>
        <v>0.27551922231058534</v>
      </c>
      <c r="D136" s="237">
        <f t="shared" si="7"/>
        <v>0.27606557432108658</v>
      </c>
      <c r="E136" s="237">
        <f t="shared" si="7"/>
        <v>0.27690808565543429</v>
      </c>
      <c r="F136" s="237">
        <f t="shared" si="7"/>
        <v>0.28393754577788222</v>
      </c>
      <c r="G136" s="237">
        <f t="shared" si="7"/>
        <v>0.28528916070729132</v>
      </c>
      <c r="H136" s="237">
        <f t="shared" si="7"/>
        <v>0.28495988483673473</v>
      </c>
      <c r="I136" s="237">
        <f t="shared" si="7"/>
        <v>0.27980849166703048</v>
      </c>
      <c r="J136" s="237">
        <f t="shared" si="7"/>
        <v>0.28525834415051016</v>
      </c>
      <c r="K136" s="237">
        <f t="shared" si="7"/>
        <v>0.28376289551808814</v>
      </c>
      <c r="L136" s="237">
        <f t="shared" si="7"/>
        <v>0.2840635474212419</v>
      </c>
      <c r="M136" s="237">
        <f t="shared" si="7"/>
        <v>0.2841138242263157</v>
      </c>
      <c r="N136" s="237">
        <f t="shared" si="7"/>
        <v>0.28710243732520235</v>
      </c>
      <c r="O136" s="237">
        <f t="shared" si="7"/>
        <v>0.28687666414934243</v>
      </c>
      <c r="P136" s="237">
        <f t="shared" si="7"/>
        <v>0.2968089551562697</v>
      </c>
      <c r="Q136" s="237">
        <f t="shared" si="7"/>
        <v>0.32627142191134495</v>
      </c>
    </row>
    <row r="137" spans="1:17" x14ac:dyDescent="0.25">
      <c r="A137" s="142" t="s">
        <v>227</v>
      </c>
      <c r="B137" s="235">
        <f t="shared" ref="B137:Q137" si="8">IF(B$17=0,0,B$17/B$5)</f>
        <v>0.25535958110485441</v>
      </c>
      <c r="C137" s="235">
        <f t="shared" si="8"/>
        <v>0.25381424333910185</v>
      </c>
      <c r="D137" s="235">
        <f t="shared" si="8"/>
        <v>0.25428228221638305</v>
      </c>
      <c r="E137" s="235">
        <f t="shared" si="8"/>
        <v>0.25512206110178443</v>
      </c>
      <c r="F137" s="235">
        <f t="shared" si="8"/>
        <v>0.25721016869611218</v>
      </c>
      <c r="G137" s="235">
        <f t="shared" si="8"/>
        <v>0.25895447061854532</v>
      </c>
      <c r="H137" s="235">
        <f t="shared" si="8"/>
        <v>0.25679580416407238</v>
      </c>
      <c r="I137" s="235">
        <f t="shared" si="8"/>
        <v>0.2540398166790141</v>
      </c>
      <c r="J137" s="235">
        <f t="shared" si="8"/>
        <v>0.25896563609234086</v>
      </c>
      <c r="K137" s="235">
        <f t="shared" si="8"/>
        <v>0.25616080811527903</v>
      </c>
      <c r="L137" s="235">
        <f t="shared" si="8"/>
        <v>0.25615075245148033</v>
      </c>
      <c r="M137" s="235">
        <f t="shared" si="8"/>
        <v>0.25722727597509421</v>
      </c>
      <c r="N137" s="235">
        <f t="shared" si="8"/>
        <v>0.25829748311973971</v>
      </c>
      <c r="O137" s="235">
        <f t="shared" si="8"/>
        <v>0.2583792853955979</v>
      </c>
      <c r="P137" s="235">
        <f t="shared" si="8"/>
        <v>0.25227061570452763</v>
      </c>
      <c r="Q137" s="235">
        <f t="shared" si="8"/>
        <v>0.25642911148136721</v>
      </c>
    </row>
    <row r="138" spans="1:17" x14ac:dyDescent="0.25">
      <c r="A138" s="142" t="s">
        <v>226</v>
      </c>
      <c r="B138" s="235">
        <f t="shared" ref="B138:Q138" si="9">IF(B$25=0,0,B$25/B$5)</f>
        <v>2.2084112381842848E-2</v>
      </c>
      <c r="C138" s="235">
        <f t="shared" si="9"/>
        <v>2.1704978971483452E-2</v>
      </c>
      <c r="D138" s="235">
        <f t="shared" si="9"/>
        <v>2.1783292104703547E-2</v>
      </c>
      <c r="E138" s="235">
        <f t="shared" si="9"/>
        <v>2.1786024553649835E-2</v>
      </c>
      <c r="F138" s="235">
        <f t="shared" si="9"/>
        <v>2.672737708176999E-2</v>
      </c>
      <c r="G138" s="235">
        <f t="shared" si="9"/>
        <v>2.6334690088745991E-2</v>
      </c>
      <c r="H138" s="235">
        <f t="shared" si="9"/>
        <v>2.8164080672662326E-2</v>
      </c>
      <c r="I138" s="235">
        <f t="shared" si="9"/>
        <v>2.5768674988016386E-2</v>
      </c>
      <c r="J138" s="235">
        <f t="shared" si="9"/>
        <v>2.6292708058169294E-2</v>
      </c>
      <c r="K138" s="235">
        <f t="shared" si="9"/>
        <v>2.7602087402809124E-2</v>
      </c>
      <c r="L138" s="235">
        <f t="shared" si="9"/>
        <v>2.7912794969761564E-2</v>
      </c>
      <c r="M138" s="235">
        <f t="shared" si="9"/>
        <v>2.6886548251221522E-2</v>
      </c>
      <c r="N138" s="235">
        <f t="shared" si="9"/>
        <v>2.8804954205462648E-2</v>
      </c>
      <c r="O138" s="235">
        <f t="shared" si="9"/>
        <v>2.8497378753744571E-2</v>
      </c>
      <c r="P138" s="235">
        <f t="shared" si="9"/>
        <v>4.4538339451742057E-2</v>
      </c>
      <c r="Q138" s="235">
        <f t="shared" si="9"/>
        <v>6.9842310429977753E-2</v>
      </c>
    </row>
    <row r="139" spans="1:17" x14ac:dyDescent="0.25">
      <c r="A139" s="127" t="s">
        <v>212</v>
      </c>
      <c r="B139" s="237">
        <f t="shared" ref="B139:Q139" si="10">IF(B$36=0,0,B$36/B$5)</f>
        <v>0.63096318927712769</v>
      </c>
      <c r="C139" s="237">
        <f t="shared" si="10"/>
        <v>0.63352542883120344</v>
      </c>
      <c r="D139" s="237">
        <f t="shared" si="10"/>
        <v>0.6328113532177938</v>
      </c>
      <c r="E139" s="237">
        <f t="shared" si="10"/>
        <v>0.63166790376239901</v>
      </c>
      <c r="F139" s="237">
        <f t="shared" si="10"/>
        <v>0.62389016193520141</v>
      </c>
      <c r="G139" s="237">
        <f t="shared" si="10"/>
        <v>0.62191346943811221</v>
      </c>
      <c r="H139" s="237">
        <f t="shared" si="10"/>
        <v>0.62301631206304819</v>
      </c>
      <c r="I139" s="237">
        <f t="shared" si="10"/>
        <v>0.62915532436655119</v>
      </c>
      <c r="J139" s="237">
        <f t="shared" si="10"/>
        <v>0.62194028480271879</v>
      </c>
      <c r="K139" s="237">
        <f t="shared" si="10"/>
        <v>0.62444085475451505</v>
      </c>
      <c r="L139" s="237">
        <f t="shared" si="10"/>
        <v>0.62414380633868616</v>
      </c>
      <c r="M139" s="237">
        <f t="shared" si="10"/>
        <v>0.62370775302494896</v>
      </c>
      <c r="N139" s="237">
        <f t="shared" si="10"/>
        <v>0.62033562691705557</v>
      </c>
      <c r="O139" s="237">
        <f t="shared" si="10"/>
        <v>0.6205320859203135</v>
      </c>
      <c r="P139" s="237">
        <f t="shared" si="10"/>
        <v>0.61278886111984254</v>
      </c>
      <c r="Q139" s="237">
        <f t="shared" si="10"/>
        <v>0.58183618077733468</v>
      </c>
    </row>
    <row r="140" spans="1:17" x14ac:dyDescent="0.25">
      <c r="A140" s="72" t="s">
        <v>211</v>
      </c>
      <c r="B140" s="234">
        <f t="shared" ref="B140:Q140" si="11">IF(B$44=0,0,B$44/B$5)</f>
        <v>3.5173264522562642E-2</v>
      </c>
      <c r="C140" s="234">
        <f t="shared" si="11"/>
        <v>3.4960409481931909E-2</v>
      </c>
      <c r="D140" s="234">
        <f t="shared" si="11"/>
        <v>3.5024877222543903E-2</v>
      </c>
      <c r="E140" s="234">
        <f t="shared" si="11"/>
        <v>3.5140548484021081E-2</v>
      </c>
      <c r="F140" s="234">
        <f t="shared" si="11"/>
        <v>3.5428164716978114E-2</v>
      </c>
      <c r="G140" s="234">
        <f t="shared" si="11"/>
        <v>3.5668425108460196E-2</v>
      </c>
      <c r="H140" s="234">
        <f t="shared" si="11"/>
        <v>3.5371090088208969E-2</v>
      </c>
      <c r="I140" s="234">
        <f t="shared" si="11"/>
        <v>3.4991479985414256E-2</v>
      </c>
      <c r="J140" s="234">
        <f t="shared" si="11"/>
        <v>3.5669963042387065E-2</v>
      </c>
      <c r="K140" s="234">
        <f t="shared" si="11"/>
        <v>3.5283625643372576E-2</v>
      </c>
      <c r="L140" s="234">
        <f t="shared" si="11"/>
        <v>3.5282240574830356E-2</v>
      </c>
      <c r="M140" s="234">
        <f t="shared" si="11"/>
        <v>3.5430521075984864E-2</v>
      </c>
      <c r="N140" s="234">
        <f t="shared" si="11"/>
        <v>3.5577931558214211E-2</v>
      </c>
      <c r="O140" s="234">
        <f t="shared" si="11"/>
        <v>3.5589199015165933E-2</v>
      </c>
      <c r="P140" s="234">
        <f t="shared" si="11"/>
        <v>3.4747789995009569E-2</v>
      </c>
      <c r="Q140" s="234">
        <f t="shared" si="11"/>
        <v>3.5320581786654454E-2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1</v>
      </c>
      <c r="C143" s="77">
        <f t="shared" si="12"/>
        <v>1</v>
      </c>
      <c r="D143" s="77">
        <f t="shared" si="12"/>
        <v>1</v>
      </c>
      <c r="E143" s="77">
        <f t="shared" si="12"/>
        <v>1.0000000000000002</v>
      </c>
      <c r="F143" s="77">
        <f t="shared" si="12"/>
        <v>1</v>
      </c>
      <c r="G143" s="77">
        <f t="shared" si="12"/>
        <v>0.99999999999999989</v>
      </c>
      <c r="H143" s="77">
        <f t="shared" si="12"/>
        <v>1</v>
      </c>
      <c r="I143" s="77">
        <f t="shared" si="12"/>
        <v>1</v>
      </c>
      <c r="J143" s="77">
        <f t="shared" si="12"/>
        <v>1.0000000000000002</v>
      </c>
      <c r="K143" s="77">
        <f t="shared" si="12"/>
        <v>0.99999999999999978</v>
      </c>
      <c r="L143" s="77">
        <f t="shared" si="12"/>
        <v>1.0000000000000002</v>
      </c>
      <c r="M143" s="77">
        <f t="shared" si="12"/>
        <v>1</v>
      </c>
      <c r="N143" s="77">
        <f t="shared" si="12"/>
        <v>0.99999999999999978</v>
      </c>
      <c r="O143" s="77">
        <f t="shared" si="12"/>
        <v>0.99999999999999989</v>
      </c>
      <c r="P143" s="77">
        <f t="shared" si="12"/>
        <v>0.99999999999999989</v>
      </c>
      <c r="Q143" s="77">
        <f t="shared" si="12"/>
        <v>0.99999999999999978</v>
      </c>
    </row>
    <row r="144" spans="1:17" x14ac:dyDescent="0.25">
      <c r="A144" s="132" t="s">
        <v>83</v>
      </c>
      <c r="B144" s="240">
        <f t="shared" ref="B144:Q144" si="13">IF(B$48=0,0,B$48/B$47)</f>
        <v>5.276158929838873E-3</v>
      </c>
      <c r="C144" s="240">
        <f t="shared" si="13"/>
        <v>5.2486630027076811E-3</v>
      </c>
      <c r="D144" s="240">
        <f t="shared" si="13"/>
        <v>5.2382484755431153E-3</v>
      </c>
      <c r="E144" s="240">
        <f t="shared" si="13"/>
        <v>5.2767437560830273E-3</v>
      </c>
      <c r="F144" s="240">
        <f t="shared" si="13"/>
        <v>5.2744230146387107E-3</v>
      </c>
      <c r="G144" s="240">
        <f t="shared" si="13"/>
        <v>5.2791238089832659E-3</v>
      </c>
      <c r="H144" s="240">
        <f t="shared" si="13"/>
        <v>5.2413757162492209E-3</v>
      </c>
      <c r="I144" s="240">
        <f t="shared" si="13"/>
        <v>5.2488421877524951E-3</v>
      </c>
      <c r="J144" s="240">
        <f t="shared" si="13"/>
        <v>5.2318343197495778E-3</v>
      </c>
      <c r="K144" s="240">
        <f t="shared" si="13"/>
        <v>5.2436818778164576E-3</v>
      </c>
      <c r="L144" s="240">
        <f t="shared" si="13"/>
        <v>5.2370676608314258E-3</v>
      </c>
      <c r="M144" s="240">
        <f t="shared" si="13"/>
        <v>5.1870181501217577E-3</v>
      </c>
      <c r="N144" s="240">
        <f t="shared" si="13"/>
        <v>5.2042780221853921E-3</v>
      </c>
      <c r="O144" s="240">
        <f t="shared" si="13"/>
        <v>5.1958946189430023E-3</v>
      </c>
      <c r="P144" s="240">
        <f t="shared" si="13"/>
        <v>5.176753796143763E-3</v>
      </c>
      <c r="Q144" s="240">
        <f t="shared" si="13"/>
        <v>5.2589635182106968E-3</v>
      </c>
    </row>
    <row r="145" spans="1:17" x14ac:dyDescent="0.25">
      <c r="A145" s="76" t="s">
        <v>82</v>
      </c>
      <c r="B145" s="239">
        <f t="shared" ref="B145:Q145" si="14">IF(B$49=0,0,B$49/B$47)</f>
        <v>1.414485774655143E-3</v>
      </c>
      <c r="C145" s="239">
        <f t="shared" si="14"/>
        <v>1.4071143898456231E-3</v>
      </c>
      <c r="D145" s="239">
        <f t="shared" si="14"/>
        <v>1.4043223586123097E-3</v>
      </c>
      <c r="E145" s="239">
        <f t="shared" si="14"/>
        <v>1.4146425607592013E-3</v>
      </c>
      <c r="F145" s="239">
        <f t="shared" si="14"/>
        <v>1.4140203930414937E-3</v>
      </c>
      <c r="G145" s="239">
        <f t="shared" si="14"/>
        <v>1.4152806292888043E-3</v>
      </c>
      <c r="H145" s="239">
        <f t="shared" si="14"/>
        <v>1.4051607407671177E-3</v>
      </c>
      <c r="I145" s="239">
        <f t="shared" si="14"/>
        <v>1.407162427575398E-3</v>
      </c>
      <c r="J145" s="239">
        <f t="shared" si="14"/>
        <v>1.4026027871879027E-3</v>
      </c>
      <c r="K145" s="239">
        <f t="shared" si="14"/>
        <v>1.4057789997646748E-3</v>
      </c>
      <c r="L145" s="239">
        <f t="shared" si="14"/>
        <v>1.4040057939230348E-3</v>
      </c>
      <c r="M145" s="239">
        <f t="shared" si="14"/>
        <v>1.3905880174934992E-3</v>
      </c>
      <c r="N145" s="239">
        <f t="shared" si="14"/>
        <v>1.3952152176652584E-3</v>
      </c>
      <c r="O145" s="239">
        <f t="shared" si="14"/>
        <v>1.3929677105701834E-3</v>
      </c>
      <c r="P145" s="239">
        <f t="shared" si="14"/>
        <v>1.3878362461990849E-3</v>
      </c>
      <c r="Q145" s="239">
        <f t="shared" si="14"/>
        <v>1.409875855685523E-3</v>
      </c>
    </row>
    <row r="146" spans="1:17" x14ac:dyDescent="0.25">
      <c r="A146" s="76" t="s">
        <v>81</v>
      </c>
      <c r="B146" s="239">
        <f t="shared" ref="B146:Q146" si="15">IF(B$50=0,0,B$50/B$47)</f>
        <v>1.0721974880840547E-2</v>
      </c>
      <c r="C146" s="239">
        <f t="shared" si="15"/>
        <v>1.0666098883937046E-2</v>
      </c>
      <c r="D146" s="239">
        <f t="shared" si="15"/>
        <v>1.0644934946281038E-2</v>
      </c>
      <c r="E146" s="239">
        <f t="shared" si="15"/>
        <v>1.0723163338652923E-2</v>
      </c>
      <c r="F146" s="239">
        <f t="shared" si="15"/>
        <v>1.0718447231385913E-2</v>
      </c>
      <c r="G146" s="239">
        <f t="shared" si="15"/>
        <v>1.0727999976015588E-2</v>
      </c>
      <c r="H146" s="239">
        <f t="shared" si="15"/>
        <v>1.0651289985381089E-2</v>
      </c>
      <c r="I146" s="239">
        <f t="shared" si="15"/>
        <v>1.0666463015794153E-2</v>
      </c>
      <c r="J146" s="239">
        <f t="shared" si="15"/>
        <v>1.0631900384924068E-2</v>
      </c>
      <c r="K146" s="239">
        <f t="shared" si="15"/>
        <v>1.0655976464072098E-2</v>
      </c>
      <c r="L146" s="239">
        <f t="shared" si="15"/>
        <v>1.0642535347283733E-2</v>
      </c>
      <c r="M146" s="239">
        <f t="shared" si="15"/>
        <v>1.0540826963635064E-2</v>
      </c>
      <c r="N146" s="239">
        <f t="shared" si="15"/>
        <v>1.0575901705918923E-2</v>
      </c>
      <c r="O146" s="239">
        <f t="shared" si="15"/>
        <v>1.0558865327717253E-2</v>
      </c>
      <c r="P146" s="239">
        <f t="shared" si="15"/>
        <v>1.0519968201231654E-2</v>
      </c>
      <c r="Q146" s="239">
        <f t="shared" si="15"/>
        <v>1.0687031132178938E-2</v>
      </c>
    </row>
    <row r="147" spans="1:17" x14ac:dyDescent="0.25">
      <c r="A147" s="76" t="s">
        <v>80</v>
      </c>
      <c r="B147" s="239">
        <f t="shared" ref="B147:Q147" si="16">IF(B$51=0,0,B$51/B$47)</f>
        <v>3.8438826082207635E-3</v>
      </c>
      <c r="C147" s="239">
        <f t="shared" si="16"/>
        <v>3.8238507787209416E-3</v>
      </c>
      <c r="D147" s="239">
        <f t="shared" si="16"/>
        <v>3.8162633992706537E-3</v>
      </c>
      <c r="E147" s="239">
        <f t="shared" si="16"/>
        <v>3.8443086764000265E-3</v>
      </c>
      <c r="F147" s="239">
        <f t="shared" si="16"/>
        <v>3.8426179279228453E-3</v>
      </c>
      <c r="G147" s="239">
        <f t="shared" si="16"/>
        <v>3.846042635530433E-3</v>
      </c>
      <c r="H147" s="239">
        <f t="shared" si="16"/>
        <v>3.8185417131580417E-3</v>
      </c>
      <c r="I147" s="239">
        <f t="shared" si="16"/>
        <v>3.8239813218464563E-3</v>
      </c>
      <c r="J147" s="239">
        <f t="shared" si="16"/>
        <v>3.8115904426313531E-3</v>
      </c>
      <c r="K147" s="239">
        <f t="shared" si="16"/>
        <v>3.8202218396398116E-3</v>
      </c>
      <c r="L147" s="239">
        <f t="shared" si="16"/>
        <v>3.8154031308075247E-3</v>
      </c>
      <c r="M147" s="239">
        <f t="shared" si="16"/>
        <v>3.7789401572077656E-3</v>
      </c>
      <c r="N147" s="239">
        <f t="shared" si="16"/>
        <v>3.7915146309731988E-3</v>
      </c>
      <c r="O147" s="239">
        <f t="shared" si="16"/>
        <v>3.7854070026114234E-3</v>
      </c>
      <c r="P147" s="239">
        <f t="shared" si="16"/>
        <v>3.7714621846399749E-3</v>
      </c>
      <c r="Q147" s="239">
        <f t="shared" si="16"/>
        <v>3.8313550963361359E-3</v>
      </c>
    </row>
    <row r="148" spans="1:17" x14ac:dyDescent="0.25">
      <c r="A148" s="129" t="s">
        <v>79</v>
      </c>
      <c r="B148" s="238">
        <f t="shared" ref="B148:Q148" si="17">IF(B$52=0,0,B$52/B$47)</f>
        <v>6.4143662101428531E-3</v>
      </c>
      <c r="C148" s="238">
        <f t="shared" si="17"/>
        <v>6.2551182745604322E-3</v>
      </c>
      <c r="D148" s="238">
        <f t="shared" si="17"/>
        <v>6.2427067139107272E-3</v>
      </c>
      <c r="E148" s="238">
        <f t="shared" si="17"/>
        <v>6.2885836415521685E-3</v>
      </c>
      <c r="F148" s="238">
        <f t="shared" si="17"/>
        <v>6.2858178872617137E-3</v>
      </c>
      <c r="G148" s="238">
        <f t="shared" si="17"/>
        <v>6.2914200805430174E-3</v>
      </c>
      <c r="H148" s="238">
        <f t="shared" si="17"/>
        <v>6.2464336174058843E-3</v>
      </c>
      <c r="I148" s="238">
        <f t="shared" si="17"/>
        <v>6.2553318191617456E-3</v>
      </c>
      <c r="J148" s="238">
        <f t="shared" si="17"/>
        <v>6.2350626142420413E-3</v>
      </c>
      <c r="K148" s="238">
        <f t="shared" si="17"/>
        <v>6.2491819960607689E-3</v>
      </c>
      <c r="L148" s="238">
        <f t="shared" si="17"/>
        <v>6.2412994725469456E-3</v>
      </c>
      <c r="M148" s="238">
        <f t="shared" si="17"/>
        <v>6.1816527379573282E-3</v>
      </c>
      <c r="N148" s="238">
        <f t="shared" si="17"/>
        <v>6.2022222698754773E-3</v>
      </c>
      <c r="O148" s="238">
        <f t="shared" si="17"/>
        <v>6.1922313105021252E-3</v>
      </c>
      <c r="P148" s="238">
        <f t="shared" si="17"/>
        <v>6.1694201468934333E-3</v>
      </c>
      <c r="Q148" s="238">
        <f t="shared" si="17"/>
        <v>6.2673939612880956E-3</v>
      </c>
    </row>
    <row r="149" spans="1:17" x14ac:dyDescent="0.25">
      <c r="A149" s="127" t="s">
        <v>210</v>
      </c>
      <c r="B149" s="237">
        <f t="shared" ref="B149:Q149" si="18">IF(B$57=0,0,B$57/B$47)</f>
        <v>4.7483417292002408E-2</v>
      </c>
      <c r="C149" s="237">
        <f t="shared" si="18"/>
        <v>5.1594322733997923E-2</v>
      </c>
      <c r="D149" s="237">
        <f t="shared" si="18"/>
        <v>5.3604698585898267E-2</v>
      </c>
      <c r="E149" s="237">
        <f t="shared" si="18"/>
        <v>4.8710695809310998E-2</v>
      </c>
      <c r="F149" s="237">
        <f t="shared" si="18"/>
        <v>4.6744850502841349E-2</v>
      </c>
      <c r="G149" s="237">
        <f t="shared" si="18"/>
        <v>4.536541525972107E-2</v>
      </c>
      <c r="H149" s="237">
        <f t="shared" si="18"/>
        <v>5.29091341929082E-2</v>
      </c>
      <c r="I149" s="237">
        <f t="shared" si="18"/>
        <v>5.2223359409355623E-2</v>
      </c>
      <c r="J149" s="237">
        <f t="shared" si="18"/>
        <v>4.7367613770205472E-2</v>
      </c>
      <c r="K149" s="237">
        <f t="shared" si="18"/>
        <v>5.5746567524728639E-2</v>
      </c>
      <c r="L149" s="237">
        <f t="shared" si="18"/>
        <v>5.5128756791609147E-2</v>
      </c>
      <c r="M149" s="237">
        <f t="shared" si="18"/>
        <v>5.3014663862746739E-2</v>
      </c>
      <c r="N149" s="237">
        <f t="shared" si="18"/>
        <v>4.7876691489191665E-2</v>
      </c>
      <c r="O149" s="237">
        <f t="shared" si="18"/>
        <v>4.7266682544258705E-2</v>
      </c>
      <c r="P149" s="237">
        <f t="shared" si="18"/>
        <v>4.8754782419747497E-2</v>
      </c>
      <c r="Q149" s="237">
        <f t="shared" si="18"/>
        <v>4.3009815467129051E-2</v>
      </c>
    </row>
    <row r="150" spans="1:17" x14ac:dyDescent="0.25">
      <c r="A150" s="127" t="s">
        <v>209</v>
      </c>
      <c r="B150" s="237">
        <f t="shared" ref="B150:Q150" si="19">IF(B$58=0,0,B$58/B$47)</f>
        <v>0.12067571385539723</v>
      </c>
      <c r="C150" s="237">
        <f t="shared" si="19"/>
        <v>0.11274786594462995</v>
      </c>
      <c r="D150" s="237">
        <f t="shared" si="19"/>
        <v>0.10978119239252916</v>
      </c>
      <c r="E150" s="237">
        <f t="shared" si="19"/>
        <v>0.11810775087587901</v>
      </c>
      <c r="F150" s="237">
        <f t="shared" si="19"/>
        <v>0.12362894764680418</v>
      </c>
      <c r="G150" s="237">
        <f t="shared" si="19"/>
        <v>0.12658962762277304</v>
      </c>
      <c r="H150" s="237">
        <f t="shared" si="19"/>
        <v>0.11370906919125078</v>
      </c>
      <c r="I150" s="237">
        <f t="shared" si="19"/>
        <v>0.11532033202769749</v>
      </c>
      <c r="J150" s="237">
        <f t="shared" si="19"/>
        <v>0.12278340596007908</v>
      </c>
      <c r="K150" s="237">
        <f t="shared" si="19"/>
        <v>0.1094565823907514</v>
      </c>
      <c r="L150" s="237">
        <f t="shared" si="19"/>
        <v>0.10934637132208611</v>
      </c>
      <c r="M150" s="237">
        <f t="shared" si="19"/>
        <v>0.11273904605237833</v>
      </c>
      <c r="N150" s="237">
        <f t="shared" si="19"/>
        <v>0.12351207589251915</v>
      </c>
      <c r="O150" s="237">
        <f t="shared" si="19"/>
        <v>0.12818925828368322</v>
      </c>
      <c r="P150" s="237">
        <f t="shared" si="19"/>
        <v>0.12952314725631348</v>
      </c>
      <c r="Q150" s="237">
        <f t="shared" si="19"/>
        <v>0.13947046694230111</v>
      </c>
    </row>
    <row r="151" spans="1:17" x14ac:dyDescent="0.25">
      <c r="A151" s="142" t="s">
        <v>225</v>
      </c>
      <c r="B151" s="235">
        <f t="shared" ref="B151:Q151" si="20">IF(B$59=0,0,B$59/B$47)</f>
        <v>0.10371390088710924</v>
      </c>
      <c r="C151" s="235">
        <f t="shared" si="20"/>
        <v>9.5874446972730398E-2</v>
      </c>
      <c r="D151" s="235">
        <f t="shared" si="20"/>
        <v>9.2941254076589278E-2</v>
      </c>
      <c r="E151" s="235">
        <f t="shared" si="20"/>
        <v>0.10121712900154554</v>
      </c>
      <c r="F151" s="235">
        <f t="shared" si="20"/>
        <v>0.10405330798476448</v>
      </c>
      <c r="G151" s="235">
        <f t="shared" si="20"/>
        <v>0.1065646544916712</v>
      </c>
      <c r="H151" s="235">
        <f t="shared" si="20"/>
        <v>9.3893688842919293E-2</v>
      </c>
      <c r="I151" s="235">
        <f t="shared" si="20"/>
        <v>9.4952455272758099E-2</v>
      </c>
      <c r="J151" s="235">
        <f t="shared" si="20"/>
        <v>0.10239497506717293</v>
      </c>
      <c r="K151" s="235">
        <f t="shared" si="20"/>
        <v>8.9912323074452696E-2</v>
      </c>
      <c r="L151" s="235">
        <f t="shared" si="20"/>
        <v>8.9543745142846021E-2</v>
      </c>
      <c r="M151" s="235">
        <f t="shared" si="20"/>
        <v>9.1712402142088006E-2</v>
      </c>
      <c r="N151" s="235">
        <f t="shared" si="20"/>
        <v>9.8719863310529843E-2</v>
      </c>
      <c r="O151" s="235">
        <f t="shared" si="20"/>
        <v>9.6587512630407213E-2</v>
      </c>
      <c r="P151" s="235">
        <f t="shared" si="20"/>
        <v>9.0843822695387155E-2</v>
      </c>
      <c r="Q151" s="235">
        <f t="shared" si="20"/>
        <v>0.10093635645224465</v>
      </c>
    </row>
    <row r="152" spans="1:17" x14ac:dyDescent="0.25">
      <c r="A152" s="142" t="s">
        <v>224</v>
      </c>
      <c r="B152" s="235">
        <f t="shared" ref="B152:Q152" si="21">IF(B$65=0,0,B$65/B$47)</f>
        <v>1.6961812968287984E-2</v>
      </c>
      <c r="C152" s="235">
        <f t="shared" si="21"/>
        <v>1.6873418971899552E-2</v>
      </c>
      <c r="D152" s="235">
        <f t="shared" si="21"/>
        <v>1.6839938315939877E-2</v>
      </c>
      <c r="E152" s="235">
        <f t="shared" si="21"/>
        <v>1.6890621874333454E-2</v>
      </c>
      <c r="F152" s="235">
        <f t="shared" si="21"/>
        <v>1.9575639662039693E-2</v>
      </c>
      <c r="G152" s="235">
        <f t="shared" si="21"/>
        <v>2.0024973131101832E-2</v>
      </c>
      <c r="H152" s="235">
        <f t="shared" si="21"/>
        <v>1.9815380348331475E-2</v>
      </c>
      <c r="I152" s="235">
        <f t="shared" si="21"/>
        <v>2.0367876754939406E-2</v>
      </c>
      <c r="J152" s="235">
        <f t="shared" si="21"/>
        <v>2.0388430892906151E-2</v>
      </c>
      <c r="K152" s="235">
        <f t="shared" si="21"/>
        <v>1.9544259316298718E-2</v>
      </c>
      <c r="L152" s="235">
        <f t="shared" si="21"/>
        <v>1.9802626179240092E-2</v>
      </c>
      <c r="M152" s="235">
        <f t="shared" si="21"/>
        <v>2.1026643910290334E-2</v>
      </c>
      <c r="N152" s="235">
        <f t="shared" si="21"/>
        <v>2.4792212581989308E-2</v>
      </c>
      <c r="O152" s="235">
        <f t="shared" si="21"/>
        <v>3.1601745653276017E-2</v>
      </c>
      <c r="P152" s="235">
        <f t="shared" si="21"/>
        <v>3.867932456092632E-2</v>
      </c>
      <c r="Q152" s="235">
        <f t="shared" si="21"/>
        <v>3.8199943746361813E-2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3.34166743694669E-4</v>
      </c>
    </row>
    <row r="154" spans="1:17" x14ac:dyDescent="0.25">
      <c r="A154" s="127" t="s">
        <v>208</v>
      </c>
      <c r="B154" s="237">
        <f t="shared" ref="B154:Q154" si="23">IF(B$77=0,0,B$77/B$47)</f>
        <v>0.69875193736779828</v>
      </c>
      <c r="C154" s="237">
        <f t="shared" si="23"/>
        <v>0.7024041795075604</v>
      </c>
      <c r="D154" s="237">
        <f t="shared" si="23"/>
        <v>0.70314783450610285</v>
      </c>
      <c r="E154" s="237">
        <f t="shared" si="23"/>
        <v>0.69992843882235822</v>
      </c>
      <c r="F154" s="237">
        <f t="shared" si="23"/>
        <v>0.69687073299822244</v>
      </c>
      <c r="G154" s="237">
        <f t="shared" si="23"/>
        <v>0.69549204682994814</v>
      </c>
      <c r="H154" s="237">
        <f t="shared" si="23"/>
        <v>0.70000012321483729</v>
      </c>
      <c r="I154" s="237">
        <f t="shared" si="23"/>
        <v>0.69905649215172727</v>
      </c>
      <c r="J154" s="237">
        <f t="shared" si="23"/>
        <v>0.69793961305929941</v>
      </c>
      <c r="K154" s="237">
        <f t="shared" si="23"/>
        <v>0.70072106889154762</v>
      </c>
      <c r="L154" s="237">
        <f t="shared" si="23"/>
        <v>0.70174183088770314</v>
      </c>
      <c r="M154" s="237">
        <f t="shared" si="23"/>
        <v>0.70210017459846497</v>
      </c>
      <c r="N154" s="237">
        <f t="shared" si="23"/>
        <v>0.69813850735239824</v>
      </c>
      <c r="O154" s="237">
        <f t="shared" si="23"/>
        <v>0.69620393924258983</v>
      </c>
      <c r="P154" s="237">
        <f t="shared" si="23"/>
        <v>0.69535251437320533</v>
      </c>
      <c r="Q154" s="237">
        <f t="shared" si="23"/>
        <v>0.6904442378097807</v>
      </c>
    </row>
    <row r="155" spans="1:17" x14ac:dyDescent="0.25">
      <c r="A155" s="142" t="s">
        <v>222</v>
      </c>
      <c r="B155" s="259">
        <f t="shared" ref="B155:Q155" si="24">IF(B$78=0,0,B$78/B$47)</f>
        <v>0.65071491925025648</v>
      </c>
      <c r="C155" s="259">
        <f t="shared" si="24"/>
        <v>0.65020832762322678</v>
      </c>
      <c r="D155" s="259">
        <f t="shared" si="24"/>
        <v>0.64891816815077341</v>
      </c>
      <c r="E155" s="259">
        <f t="shared" si="24"/>
        <v>0.65064983356274786</v>
      </c>
      <c r="F155" s="259">
        <f t="shared" si="24"/>
        <v>0.6495808924903661</v>
      </c>
      <c r="G155" s="259">
        <f t="shared" si="24"/>
        <v>0.64959772415852413</v>
      </c>
      <c r="H155" s="259">
        <f t="shared" si="24"/>
        <v>0.64647413071563553</v>
      </c>
      <c r="I155" s="259">
        <f t="shared" si="24"/>
        <v>0.64622426976387792</v>
      </c>
      <c r="J155" s="259">
        <f t="shared" si="24"/>
        <v>0.65001974859648337</v>
      </c>
      <c r="K155" s="259">
        <f t="shared" si="24"/>
        <v>0.64432456192347809</v>
      </c>
      <c r="L155" s="259">
        <f t="shared" si="24"/>
        <v>0.64597033759962152</v>
      </c>
      <c r="M155" s="259">
        <f t="shared" si="24"/>
        <v>0.64846742207753194</v>
      </c>
      <c r="N155" s="259">
        <f t="shared" si="24"/>
        <v>0.64970362992284925</v>
      </c>
      <c r="O155" s="259">
        <f t="shared" si="24"/>
        <v>0.64838618274516335</v>
      </c>
      <c r="P155" s="259">
        <f t="shared" si="24"/>
        <v>0.64602930850510765</v>
      </c>
      <c r="Q155" s="259">
        <f t="shared" si="24"/>
        <v>0.64693297845535769</v>
      </c>
    </row>
    <row r="156" spans="1:17" x14ac:dyDescent="0.25">
      <c r="A156" s="142" t="s">
        <v>221</v>
      </c>
      <c r="B156" s="259">
        <f t="shared" ref="B156:Q156" si="25">IF(B$86=0,0,B$86/B$47)</f>
        <v>4.8037018117541928E-2</v>
      </c>
      <c r="C156" s="259">
        <f t="shared" si="25"/>
        <v>5.2195851884333622E-2</v>
      </c>
      <c r="D156" s="259">
        <f t="shared" si="25"/>
        <v>5.4229666355329394E-2</v>
      </c>
      <c r="E156" s="259">
        <f t="shared" si="25"/>
        <v>4.9278605259610427E-2</v>
      </c>
      <c r="F156" s="259">
        <f t="shared" si="25"/>
        <v>4.7289840507856284E-2</v>
      </c>
      <c r="G156" s="259">
        <f t="shared" si="25"/>
        <v>4.5894322671424036E-2</v>
      </c>
      <c r="H156" s="259">
        <f t="shared" si="25"/>
        <v>5.3525992499201765E-2</v>
      </c>
      <c r="I156" s="259">
        <f t="shared" si="25"/>
        <v>5.2832222387849292E-2</v>
      </c>
      <c r="J156" s="259">
        <f t="shared" si="25"/>
        <v>4.7919864462815993E-2</v>
      </c>
      <c r="K156" s="259">
        <f t="shared" si="25"/>
        <v>5.6396506968069478E-2</v>
      </c>
      <c r="L156" s="259">
        <f t="shared" si="25"/>
        <v>5.5771493288081633E-2</v>
      </c>
      <c r="M156" s="259">
        <f t="shared" si="25"/>
        <v>5.3632752520933094E-2</v>
      </c>
      <c r="N156" s="259">
        <f t="shared" si="25"/>
        <v>4.8434877429549029E-2</v>
      </c>
      <c r="O156" s="259">
        <f t="shared" si="25"/>
        <v>4.7817756497426422E-2</v>
      </c>
      <c r="P156" s="259">
        <f t="shared" si="25"/>
        <v>4.9323205868097707E-2</v>
      </c>
      <c r="Q156" s="259">
        <f t="shared" si="25"/>
        <v>4.351125935442305E-2</v>
      </c>
    </row>
    <row r="157" spans="1:17" x14ac:dyDescent="0.25">
      <c r="A157" s="127" t="s">
        <v>207</v>
      </c>
      <c r="B157" s="237">
        <f t="shared" ref="B157:Q157" si="26">IF(B$87=0,0,B$87/B$47)</f>
        <v>0.10541806308110377</v>
      </c>
      <c r="C157" s="237">
        <f t="shared" si="26"/>
        <v>0.10585278648404002</v>
      </c>
      <c r="D157" s="237">
        <f t="shared" si="26"/>
        <v>0.1061197986218519</v>
      </c>
      <c r="E157" s="237">
        <f t="shared" si="26"/>
        <v>0.10570567251900456</v>
      </c>
      <c r="F157" s="237">
        <f t="shared" si="26"/>
        <v>0.10522014239788145</v>
      </c>
      <c r="G157" s="237">
        <f t="shared" si="26"/>
        <v>0.10499304315719657</v>
      </c>
      <c r="H157" s="237">
        <f t="shared" si="26"/>
        <v>0.10601887162804244</v>
      </c>
      <c r="I157" s="237">
        <f t="shared" si="26"/>
        <v>0.10599803563908949</v>
      </c>
      <c r="J157" s="237">
        <f t="shared" si="26"/>
        <v>0.10459637666168127</v>
      </c>
      <c r="K157" s="237">
        <f t="shared" si="26"/>
        <v>0.10670094001561836</v>
      </c>
      <c r="L157" s="237">
        <f t="shared" si="26"/>
        <v>0.10644272959320915</v>
      </c>
      <c r="M157" s="237">
        <f t="shared" si="26"/>
        <v>0.10506708945999445</v>
      </c>
      <c r="N157" s="237">
        <f t="shared" si="26"/>
        <v>0.10330359341927239</v>
      </c>
      <c r="O157" s="237">
        <f t="shared" si="26"/>
        <v>0.10121475395912423</v>
      </c>
      <c r="P157" s="237">
        <f t="shared" si="26"/>
        <v>9.9344115375625666E-2</v>
      </c>
      <c r="Q157" s="237">
        <f t="shared" si="26"/>
        <v>9.9620860217089574E-2</v>
      </c>
    </row>
    <row r="158" spans="1:17" x14ac:dyDescent="0.25">
      <c r="A158" s="142" t="s">
        <v>220</v>
      </c>
      <c r="B158" s="259">
        <f t="shared" ref="B158:Q158" si="27">IF(B$88=0,0,B$88/B$47)</f>
        <v>5.7629332785569989E-2</v>
      </c>
      <c r="C158" s="259">
        <f t="shared" si="27"/>
        <v>5.3926718089399917E-2</v>
      </c>
      <c r="D158" s="259">
        <f t="shared" si="27"/>
        <v>5.2170427885926837E-2</v>
      </c>
      <c r="E158" s="259">
        <f t="shared" si="27"/>
        <v>5.6681772444082533E-2</v>
      </c>
      <c r="F158" s="259">
        <f t="shared" si="27"/>
        <v>5.8174727792442302E-2</v>
      </c>
      <c r="G158" s="259">
        <f t="shared" si="27"/>
        <v>5.9335933407497717E-2</v>
      </c>
      <c r="H158" s="259">
        <f t="shared" si="27"/>
        <v>5.2769537685496554E-2</v>
      </c>
      <c r="I158" s="259">
        <f t="shared" si="27"/>
        <v>5.3438885934403657E-2</v>
      </c>
      <c r="J158" s="259">
        <f t="shared" si="27"/>
        <v>5.6924194491493954E-2</v>
      </c>
      <c r="K158" s="259">
        <f t="shared" si="27"/>
        <v>5.0595928365799202E-2</v>
      </c>
      <c r="L158" s="259">
        <f t="shared" si="27"/>
        <v>5.0959501129658386E-2</v>
      </c>
      <c r="M158" s="259">
        <f t="shared" si="27"/>
        <v>5.1711547303766758E-2</v>
      </c>
      <c r="N158" s="259">
        <f t="shared" si="27"/>
        <v>5.5119060217934807E-2</v>
      </c>
      <c r="O158" s="259">
        <f t="shared" si="27"/>
        <v>5.364415199125272E-2</v>
      </c>
      <c r="P158" s="259">
        <f t="shared" si="27"/>
        <v>5.0275845218347569E-2</v>
      </c>
      <c r="Q158" s="259">
        <f t="shared" si="27"/>
        <v>5.6334496500266382E-2</v>
      </c>
    </row>
    <row r="159" spans="1:17" x14ac:dyDescent="0.25">
      <c r="A159" s="140" t="s">
        <v>219</v>
      </c>
      <c r="B159" s="260">
        <f t="shared" ref="B159:Q159" si="28">IF(B$94=0,0,B$94/B$47)</f>
        <v>4.7788730295533779E-2</v>
      </c>
      <c r="C159" s="260">
        <f t="shared" si="28"/>
        <v>5.1926068394640111E-2</v>
      </c>
      <c r="D159" s="260">
        <f t="shared" si="28"/>
        <v>5.3949370735925067E-2</v>
      </c>
      <c r="E159" s="260">
        <f t="shared" si="28"/>
        <v>4.9023900074922036E-2</v>
      </c>
      <c r="F159" s="260">
        <f t="shared" si="28"/>
        <v>4.7045414605439137E-2</v>
      </c>
      <c r="G159" s="260">
        <f t="shared" si="28"/>
        <v>4.5657109749698853E-2</v>
      </c>
      <c r="H159" s="260">
        <f t="shared" si="28"/>
        <v>5.3249333942545884E-2</v>
      </c>
      <c r="I159" s="260">
        <f t="shared" si="28"/>
        <v>5.255914970468583E-2</v>
      </c>
      <c r="J159" s="260">
        <f t="shared" si="28"/>
        <v>4.7672182170187316E-2</v>
      </c>
      <c r="K159" s="260">
        <f t="shared" si="28"/>
        <v>5.6105011649819153E-2</v>
      </c>
      <c r="L159" s="260">
        <f t="shared" si="28"/>
        <v>5.5483228463550749E-2</v>
      </c>
      <c r="M159" s="260">
        <f t="shared" si="28"/>
        <v>5.3355542156227675E-2</v>
      </c>
      <c r="N159" s="260">
        <f t="shared" si="28"/>
        <v>4.8184533201337601E-2</v>
      </c>
      <c r="O159" s="260">
        <f t="shared" si="28"/>
        <v>4.7570601967871509E-2</v>
      </c>
      <c r="P159" s="260">
        <f t="shared" si="28"/>
        <v>4.9068270157278097E-2</v>
      </c>
      <c r="Q159" s="260">
        <f t="shared" si="28"/>
        <v>4.3286363716823185E-2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1.0000000000000002</v>
      </c>
      <c r="C162" s="77">
        <f t="shared" si="29"/>
        <v>0.99999999999999989</v>
      </c>
      <c r="D162" s="77">
        <f t="shared" si="29"/>
        <v>1</v>
      </c>
      <c r="E162" s="77">
        <f t="shared" si="29"/>
        <v>1</v>
      </c>
      <c r="F162" s="77">
        <f t="shared" si="29"/>
        <v>1</v>
      </c>
      <c r="G162" s="77">
        <f t="shared" si="29"/>
        <v>1</v>
      </c>
      <c r="H162" s="77">
        <f t="shared" si="29"/>
        <v>1</v>
      </c>
      <c r="I162" s="77">
        <f t="shared" si="29"/>
        <v>1.0000000000000002</v>
      </c>
      <c r="J162" s="77">
        <f t="shared" si="29"/>
        <v>1.0000000000000002</v>
      </c>
      <c r="K162" s="77">
        <f t="shared" si="29"/>
        <v>0.99999999999999989</v>
      </c>
      <c r="L162" s="77">
        <f t="shared" si="29"/>
        <v>0.99999999999999978</v>
      </c>
      <c r="M162" s="77">
        <f t="shared" si="29"/>
        <v>0.99999999999999989</v>
      </c>
      <c r="N162" s="77">
        <f t="shared" si="29"/>
        <v>1.0000000000000002</v>
      </c>
      <c r="O162" s="77">
        <f t="shared" si="29"/>
        <v>1</v>
      </c>
      <c r="P162" s="77">
        <f t="shared" si="29"/>
        <v>1</v>
      </c>
      <c r="Q162" s="77">
        <f t="shared" si="29"/>
        <v>1</v>
      </c>
    </row>
    <row r="163" spans="1:17" x14ac:dyDescent="0.25">
      <c r="A163" s="132" t="s">
        <v>83</v>
      </c>
      <c r="B163" s="240">
        <f t="shared" ref="B163:Q163" si="30">IF(B$98=0,0,B$98/B$97)</f>
        <v>8.92450577648762E-3</v>
      </c>
      <c r="C163" s="240">
        <f t="shared" si="30"/>
        <v>8.8410399571653923E-3</v>
      </c>
      <c r="D163" s="240">
        <f t="shared" si="30"/>
        <v>8.7999874438282593E-3</v>
      </c>
      <c r="E163" s="240">
        <f t="shared" si="30"/>
        <v>8.9026982704079379E-3</v>
      </c>
      <c r="F163" s="240">
        <f t="shared" si="30"/>
        <v>8.941088422972969E-3</v>
      </c>
      <c r="G163" s="240">
        <f t="shared" si="30"/>
        <v>8.9693309989466712E-3</v>
      </c>
      <c r="H163" s="240">
        <f t="shared" si="30"/>
        <v>8.8140731392095072E-3</v>
      </c>
      <c r="I163" s="240">
        <f t="shared" si="30"/>
        <v>8.8288361964106287E-3</v>
      </c>
      <c r="J163" s="240">
        <f t="shared" si="30"/>
        <v>8.9211385954975908E-3</v>
      </c>
      <c r="K163" s="240">
        <f t="shared" si="30"/>
        <v>8.759863355192259E-3</v>
      </c>
      <c r="L163" s="240">
        <f t="shared" si="30"/>
        <v>8.7703708329275355E-3</v>
      </c>
      <c r="M163" s="240">
        <f t="shared" si="30"/>
        <v>8.8012723862421569E-3</v>
      </c>
      <c r="N163" s="240">
        <f t="shared" si="30"/>
        <v>8.8827257325635317E-3</v>
      </c>
      <c r="O163" s="240">
        <f t="shared" si="30"/>
        <v>8.8475894841295085E-3</v>
      </c>
      <c r="P163" s="240">
        <f t="shared" si="30"/>
        <v>8.7679618088015061E-3</v>
      </c>
      <c r="Q163" s="240">
        <f t="shared" si="30"/>
        <v>8.8987527044181985E-3</v>
      </c>
    </row>
    <row r="164" spans="1:17" x14ac:dyDescent="0.25">
      <c r="A164" s="76" t="s">
        <v>82</v>
      </c>
      <c r="B164" s="239">
        <f t="shared" ref="B164:Q164" si="31">IF(B$99=0,0,B$99/B$97)</f>
        <v>2.3945147854796249E-3</v>
      </c>
      <c r="C164" s="239">
        <f t="shared" si="31"/>
        <v>2.372120252554811E-3</v>
      </c>
      <c r="D164" s="239">
        <f t="shared" si="31"/>
        <v>2.3611055417541472E-3</v>
      </c>
      <c r="E164" s="239">
        <f t="shared" si="31"/>
        <v>2.3886636608291363E-3</v>
      </c>
      <c r="F164" s="239">
        <f t="shared" si="31"/>
        <v>2.3989640393863414E-3</v>
      </c>
      <c r="G164" s="239">
        <f t="shared" si="31"/>
        <v>2.4065417436808724E-3</v>
      </c>
      <c r="H164" s="239">
        <f t="shared" si="31"/>
        <v>2.3648848441266117E-3</v>
      </c>
      <c r="I164" s="239">
        <f t="shared" si="31"/>
        <v>2.3688458879796066E-3</v>
      </c>
      <c r="J164" s="239">
        <f t="shared" si="31"/>
        <v>2.3936113444524192E-3</v>
      </c>
      <c r="K164" s="239">
        <f t="shared" si="31"/>
        <v>2.3503399345710671E-3</v>
      </c>
      <c r="L164" s="239">
        <f t="shared" si="31"/>
        <v>2.3531591731289605E-3</v>
      </c>
      <c r="M164" s="239">
        <f t="shared" si="31"/>
        <v>2.3614503018658689E-3</v>
      </c>
      <c r="N164" s="239">
        <f t="shared" si="31"/>
        <v>2.383304872525365E-3</v>
      </c>
      <c r="O164" s="239">
        <f t="shared" si="31"/>
        <v>2.3738775419270457E-3</v>
      </c>
      <c r="P164" s="239">
        <f t="shared" si="31"/>
        <v>2.3525128130914602E-3</v>
      </c>
      <c r="Q164" s="239">
        <f t="shared" si="31"/>
        <v>2.3876050345773155E-3</v>
      </c>
    </row>
    <row r="165" spans="1:17" x14ac:dyDescent="0.25">
      <c r="A165" s="76" t="s">
        <v>81</v>
      </c>
      <c r="B165" s="239">
        <f t="shared" ref="B165:Q165" si="32">IF(B$100=0,0,B$100/B$97)</f>
        <v>2.5657380970911681E-2</v>
      </c>
      <c r="C165" s="239">
        <f t="shared" si="32"/>
        <v>2.5417422100579422E-2</v>
      </c>
      <c r="D165" s="239">
        <f t="shared" si="32"/>
        <v>2.5299398761149328E-2</v>
      </c>
      <c r="E165" s="239">
        <f t="shared" si="32"/>
        <v>2.5594685791422198E-2</v>
      </c>
      <c r="F165" s="239">
        <f t="shared" si="32"/>
        <v>2.570505501461072E-2</v>
      </c>
      <c r="G165" s="239">
        <f t="shared" si="32"/>
        <v>2.578625060678191E-2</v>
      </c>
      <c r="H165" s="239">
        <f t="shared" si="32"/>
        <v>2.5339894230779595E-2</v>
      </c>
      <c r="I165" s="239">
        <f t="shared" si="32"/>
        <v>2.5382337072141461E-2</v>
      </c>
      <c r="J165" s="239">
        <f t="shared" si="32"/>
        <v>2.5647700541807494E-2</v>
      </c>
      <c r="K165" s="239">
        <f t="shared" si="32"/>
        <v>2.5184044583111072E-2</v>
      </c>
      <c r="L165" s="239">
        <f t="shared" si="32"/>
        <v>2.5214252906804197E-2</v>
      </c>
      <c r="M165" s="239">
        <f t="shared" si="32"/>
        <v>2.5303092888069596E-2</v>
      </c>
      <c r="N165" s="239">
        <f t="shared" si="32"/>
        <v>2.553726602776649E-2</v>
      </c>
      <c r="O165" s="239">
        <f t="shared" si="32"/>
        <v>2.5436251569987165E-2</v>
      </c>
      <c r="P165" s="239">
        <f t="shared" si="32"/>
        <v>2.5207327117150666E-2</v>
      </c>
      <c r="Q165" s="239">
        <f t="shared" si="32"/>
        <v>2.5583342542588036E-2</v>
      </c>
    </row>
    <row r="166" spans="1:17" x14ac:dyDescent="0.25">
      <c r="A166" s="76" t="s">
        <v>80</v>
      </c>
      <c r="B166" s="239">
        <f t="shared" ref="B166:Q166" si="33">IF(B$101=0,0,B$101/B$97)</f>
        <v>7.0957064807380859E-3</v>
      </c>
      <c r="C166" s="239">
        <f t="shared" si="33"/>
        <v>7.0293443795845217E-3</v>
      </c>
      <c r="D166" s="239">
        <f t="shared" si="33"/>
        <v>6.9967042993120294E-3</v>
      </c>
      <c r="E166" s="239">
        <f t="shared" si="33"/>
        <v>7.0783677433229556E-3</v>
      </c>
      <c r="F166" s="239">
        <f t="shared" si="33"/>
        <v>7.1088910306818919E-3</v>
      </c>
      <c r="G166" s="239">
        <f t="shared" si="33"/>
        <v>7.1313461709875108E-3</v>
      </c>
      <c r="H166" s="239">
        <f t="shared" si="33"/>
        <v>7.0079035704543862E-3</v>
      </c>
      <c r="I166" s="239">
        <f t="shared" si="33"/>
        <v>7.019641399223963E-3</v>
      </c>
      <c r="J166" s="239">
        <f t="shared" si="33"/>
        <v>7.0930292985421032E-3</v>
      </c>
      <c r="K166" s="239">
        <f t="shared" si="33"/>
        <v>6.9648023920357459E-3</v>
      </c>
      <c r="L166" s="239">
        <f t="shared" si="33"/>
        <v>6.9731566897111245E-3</v>
      </c>
      <c r="M166" s="239">
        <f t="shared" si="33"/>
        <v>6.9977259328278781E-3</v>
      </c>
      <c r="N166" s="239">
        <f t="shared" si="33"/>
        <v>7.0624879545964263E-3</v>
      </c>
      <c r="O166" s="239">
        <f t="shared" si="33"/>
        <v>7.0345517851360412E-3</v>
      </c>
      <c r="P166" s="239">
        <f t="shared" si="33"/>
        <v>6.9712413199941392E-3</v>
      </c>
      <c r="Q166" s="239">
        <f t="shared" si="33"/>
        <v>7.0752306981055821E-3</v>
      </c>
    </row>
    <row r="167" spans="1:17" x14ac:dyDescent="0.25">
      <c r="A167" s="129" t="s">
        <v>79</v>
      </c>
      <c r="B167" s="238">
        <f t="shared" ref="B167:Q167" si="34">IF(B$102=0,0,B$102/B$97)</f>
        <v>1.2898696525964339E-2</v>
      </c>
      <c r="C167" s="238">
        <f t="shared" si="34"/>
        <v>1.2526102408840681E-2</v>
      </c>
      <c r="D167" s="238">
        <f t="shared" si="34"/>
        <v>1.246793866467793E-2</v>
      </c>
      <c r="E167" s="238">
        <f t="shared" si="34"/>
        <v>1.2613460722995403E-2</v>
      </c>
      <c r="F167" s="238">
        <f t="shared" si="34"/>
        <v>1.2667852399184E-2</v>
      </c>
      <c r="G167" s="238">
        <f t="shared" si="34"/>
        <v>1.2707866854570477E-2</v>
      </c>
      <c r="H167" s="238">
        <f t="shared" si="34"/>
        <v>1.2487895464296534E-2</v>
      </c>
      <c r="I167" s="238">
        <f t="shared" si="34"/>
        <v>1.2508811959105377E-2</v>
      </c>
      <c r="J167" s="238">
        <f t="shared" si="34"/>
        <v>1.2639587219611685E-2</v>
      </c>
      <c r="K167" s="238">
        <f t="shared" si="34"/>
        <v>1.2411090324918014E-2</v>
      </c>
      <c r="L167" s="238">
        <f t="shared" si="34"/>
        <v>1.242597745842362E-2</v>
      </c>
      <c r="M167" s="238">
        <f t="shared" si="34"/>
        <v>1.2469759188094169E-2</v>
      </c>
      <c r="N167" s="238">
        <f t="shared" si="34"/>
        <v>1.2585163367071713E-2</v>
      </c>
      <c r="O167" s="238">
        <f t="shared" si="34"/>
        <v>1.2535381865316329E-2</v>
      </c>
      <c r="P167" s="238">
        <f t="shared" si="34"/>
        <v>1.2422564321162137E-2</v>
      </c>
      <c r="Q167" s="238">
        <f t="shared" si="34"/>
        <v>1.2607870592887659E-2</v>
      </c>
    </row>
    <row r="168" spans="1:17" x14ac:dyDescent="0.25">
      <c r="A168" s="127" t="s">
        <v>206</v>
      </c>
      <c r="B168" s="237">
        <f t="shared" ref="B168:Q168" si="35">IF(B$107=0,0,B$107/B$97)</f>
        <v>0.72652524413993325</v>
      </c>
      <c r="C168" s="237">
        <f t="shared" si="35"/>
        <v>0.70044977232535188</v>
      </c>
      <c r="D168" s="237">
        <f t="shared" si="35"/>
        <v>0.68787572702322564</v>
      </c>
      <c r="E168" s="237">
        <f t="shared" si="35"/>
        <v>0.71933520371410864</v>
      </c>
      <c r="F168" s="237">
        <f t="shared" si="35"/>
        <v>0.73109378993132834</v>
      </c>
      <c r="G168" s="237">
        <f t="shared" si="35"/>
        <v>0.73974425736618854</v>
      </c>
      <c r="H168" s="237">
        <f t="shared" si="35"/>
        <v>0.69219005901993513</v>
      </c>
      <c r="I168" s="237">
        <f t="shared" si="35"/>
        <v>0.696711861339816</v>
      </c>
      <c r="J168" s="237">
        <f t="shared" si="35"/>
        <v>0.72498332277466493</v>
      </c>
      <c r="K168" s="237">
        <f t="shared" si="35"/>
        <v>0.67558605052833409</v>
      </c>
      <c r="L168" s="237">
        <f t="shared" si="35"/>
        <v>0.67880440405444964</v>
      </c>
      <c r="M168" s="237">
        <f t="shared" si="35"/>
        <v>0.68826929425722805</v>
      </c>
      <c r="N168" s="237">
        <f t="shared" si="35"/>
        <v>0.71321778055924334</v>
      </c>
      <c r="O168" s="237">
        <f t="shared" si="35"/>
        <v>0.70245583826528413</v>
      </c>
      <c r="P168" s="237">
        <f t="shared" si="35"/>
        <v>0.6780665398889627</v>
      </c>
      <c r="Q168" s="237">
        <f t="shared" si="35"/>
        <v>0.71812670948404567</v>
      </c>
    </row>
    <row r="169" spans="1:17" x14ac:dyDescent="0.25">
      <c r="A169" s="142" t="s">
        <v>218</v>
      </c>
      <c r="B169" s="235">
        <f t="shared" ref="B169:Q169" si="36">IF(B$108=0,0,B$108/B$97)</f>
        <v>0.63271960358950741</v>
      </c>
      <c r="C169" s="235">
        <f t="shared" si="36"/>
        <v>0.58960349281505386</v>
      </c>
      <c r="D169" s="235">
        <f t="shared" si="36"/>
        <v>0.56888141893438116</v>
      </c>
      <c r="E169" s="235">
        <f t="shared" si="36"/>
        <v>0.62072675466937632</v>
      </c>
      <c r="F169" s="235">
        <f t="shared" si="36"/>
        <v>0.64010494891560532</v>
      </c>
      <c r="G169" s="235">
        <f t="shared" si="36"/>
        <v>0.65436095173573294</v>
      </c>
      <c r="H169" s="235">
        <f t="shared" si="36"/>
        <v>0.575991454267755</v>
      </c>
      <c r="I169" s="235">
        <f t="shared" si="36"/>
        <v>0.58344340147288598</v>
      </c>
      <c r="J169" s="235">
        <f t="shared" si="36"/>
        <v>0.63003487609310704</v>
      </c>
      <c r="K169" s="235">
        <f t="shared" si="36"/>
        <v>0.54862798591599982</v>
      </c>
      <c r="L169" s="235">
        <f t="shared" si="36"/>
        <v>0.55393184461380574</v>
      </c>
      <c r="M169" s="235">
        <f t="shared" si="36"/>
        <v>0.56953001921408841</v>
      </c>
      <c r="N169" s="235">
        <f t="shared" si="36"/>
        <v>0.61064521833571761</v>
      </c>
      <c r="O169" s="235">
        <f t="shared" si="36"/>
        <v>0.59290949701799256</v>
      </c>
      <c r="P169" s="235">
        <f t="shared" si="36"/>
        <v>0.55271584169797916</v>
      </c>
      <c r="Q169" s="235">
        <f t="shared" si="36"/>
        <v>0.61873515163964199</v>
      </c>
    </row>
    <row r="170" spans="1:17" x14ac:dyDescent="0.25">
      <c r="A170" s="142" t="s">
        <v>217</v>
      </c>
      <c r="B170" s="235">
        <f t="shared" ref="B170:Q170" si="37">IF(B$114=0,0,B$114/B$97)</f>
        <v>9.3805640550425867E-2</v>
      </c>
      <c r="C170" s="235">
        <f t="shared" si="37"/>
        <v>0.11084627951029806</v>
      </c>
      <c r="D170" s="235">
        <f t="shared" si="37"/>
        <v>0.11899430808884449</v>
      </c>
      <c r="E170" s="235">
        <f t="shared" si="37"/>
        <v>9.8608449044732302E-2</v>
      </c>
      <c r="F170" s="235">
        <f t="shared" si="37"/>
        <v>9.0988841015723021E-2</v>
      </c>
      <c r="G170" s="235">
        <f t="shared" si="37"/>
        <v>8.5383305630455611E-2</v>
      </c>
      <c r="H170" s="235">
        <f t="shared" si="37"/>
        <v>0.11619860475218007</v>
      </c>
      <c r="I170" s="235">
        <f t="shared" si="37"/>
        <v>0.11326845986693007</v>
      </c>
      <c r="J170" s="235">
        <f t="shared" si="37"/>
        <v>9.4948446681557913E-2</v>
      </c>
      <c r="K170" s="235">
        <f t="shared" si="37"/>
        <v>0.12695806461233436</v>
      </c>
      <c r="L170" s="235">
        <f t="shared" si="37"/>
        <v>0.12487255944064392</v>
      </c>
      <c r="M170" s="235">
        <f t="shared" si="37"/>
        <v>0.11873927504313964</v>
      </c>
      <c r="N170" s="235">
        <f t="shared" si="37"/>
        <v>0.10257256222352573</v>
      </c>
      <c r="O170" s="235">
        <f t="shared" si="37"/>
        <v>0.10954634124729153</v>
      </c>
      <c r="P170" s="235">
        <f t="shared" si="37"/>
        <v>0.12535069819098357</v>
      </c>
      <c r="Q170" s="235">
        <f t="shared" si="37"/>
        <v>9.939155784440365E-2</v>
      </c>
    </row>
    <row r="171" spans="1:17" x14ac:dyDescent="0.25">
      <c r="A171" s="127" t="s">
        <v>205</v>
      </c>
      <c r="B171" s="237">
        <f t="shared" ref="B171:Q171" si="38">IF(B$115=0,0,B$115/B$97)</f>
        <v>7.4951130426186133E-2</v>
      </c>
      <c r="C171" s="237">
        <f t="shared" si="38"/>
        <v>8.8566677910671951E-2</v>
      </c>
      <c r="D171" s="237">
        <f t="shared" si="38"/>
        <v>9.5076989541438298E-2</v>
      </c>
      <c r="E171" s="237">
        <f t="shared" si="38"/>
        <v>7.8788596102626451E-2</v>
      </c>
      <c r="F171" s="237">
        <f t="shared" si="38"/>
        <v>7.2700494877288177E-2</v>
      </c>
      <c r="G171" s="237">
        <f t="shared" si="38"/>
        <v>6.8221646789854345E-2</v>
      </c>
      <c r="H171" s="237">
        <f t="shared" si="38"/>
        <v>9.2843209950043498E-2</v>
      </c>
      <c r="I171" s="237">
        <f t="shared" si="38"/>
        <v>9.0502010954190582E-2</v>
      </c>
      <c r="J171" s="237">
        <f t="shared" si="38"/>
        <v>7.5864237685874636E-2</v>
      </c>
      <c r="K171" s="237">
        <f t="shared" si="38"/>
        <v>0.10144006696804159</v>
      </c>
      <c r="L171" s="237">
        <f t="shared" si="38"/>
        <v>9.9773738917716834E-2</v>
      </c>
      <c r="M171" s="237">
        <f t="shared" si="38"/>
        <v>9.4873216986190542E-2</v>
      </c>
      <c r="N171" s="237">
        <f t="shared" si="38"/>
        <v>8.1955940434422711E-2</v>
      </c>
      <c r="O171" s="237">
        <f t="shared" si="38"/>
        <v>8.7528021368006817E-2</v>
      </c>
      <c r="P171" s="237">
        <f t="shared" si="38"/>
        <v>0.10015577393851346</v>
      </c>
      <c r="Q171" s="237">
        <f t="shared" si="38"/>
        <v>7.9414303570084208E-2</v>
      </c>
    </row>
    <row r="172" spans="1:17" x14ac:dyDescent="0.25">
      <c r="A172" s="127" t="s">
        <v>204</v>
      </c>
      <c r="B172" s="237">
        <f t="shared" ref="B172:Q172" si="39">IF(B$116=0,0,B$116/B$97)</f>
        <v>7.2815587606010673E-2</v>
      </c>
      <c r="C172" s="237">
        <f t="shared" si="39"/>
        <v>7.3573550239481117E-2</v>
      </c>
      <c r="D172" s="237">
        <f t="shared" si="39"/>
        <v>7.3927610452850873E-2</v>
      </c>
      <c r="E172" s="237">
        <f t="shared" si="39"/>
        <v>7.3041773893331677E-2</v>
      </c>
      <c r="F172" s="237">
        <f t="shared" si="39"/>
        <v>7.2710675392812424E-2</v>
      </c>
      <c r="G172" s="237">
        <f t="shared" si="39"/>
        <v>7.2467095361713127E-2</v>
      </c>
      <c r="H172" s="237">
        <f t="shared" si="39"/>
        <v>7.3806127408166305E-2</v>
      </c>
      <c r="I172" s="237">
        <f t="shared" si="39"/>
        <v>7.3678802410067176E-2</v>
      </c>
      <c r="J172" s="237">
        <f t="shared" si="39"/>
        <v>7.2882734046435027E-2</v>
      </c>
      <c r="K172" s="237">
        <f t="shared" si="39"/>
        <v>7.4273663403788659E-2</v>
      </c>
      <c r="L172" s="237">
        <f t="shared" si="39"/>
        <v>7.4183040942299397E-2</v>
      </c>
      <c r="M172" s="237">
        <f t="shared" si="39"/>
        <v>7.391652837898377E-2</v>
      </c>
      <c r="N172" s="237">
        <f t="shared" si="39"/>
        <v>7.3214028414087889E-2</v>
      </c>
      <c r="O172" s="237">
        <f t="shared" si="39"/>
        <v>7.351706339553675E-2</v>
      </c>
      <c r="P172" s="237">
        <f t="shared" si="39"/>
        <v>7.4203817735892338E-2</v>
      </c>
      <c r="Q172" s="237">
        <f t="shared" si="39"/>
        <v>7.307580269748111E-2</v>
      </c>
    </row>
    <row r="173" spans="1:17" x14ac:dyDescent="0.25">
      <c r="A173" s="142" t="s">
        <v>216</v>
      </c>
      <c r="B173" s="235">
        <f t="shared" ref="B173:Q173" si="40">IF(B$117=0,0,B$117/B$97)</f>
        <v>4.9917891318875474E-2</v>
      </c>
      <c r="C173" s="235">
        <f t="shared" si="40"/>
        <v>4.6516281317349334E-2</v>
      </c>
      <c r="D173" s="235">
        <f t="shared" si="40"/>
        <v>4.4881430388108615E-2</v>
      </c>
      <c r="E173" s="235">
        <f t="shared" si="40"/>
        <v>4.8971725393870971E-2</v>
      </c>
      <c r="F173" s="235">
        <f t="shared" si="40"/>
        <v>5.050055204765503E-2</v>
      </c>
      <c r="G173" s="235">
        <f t="shared" si="40"/>
        <v>5.1625267633167882E-2</v>
      </c>
      <c r="H173" s="235">
        <f t="shared" si="40"/>
        <v>4.5442370762061243E-2</v>
      </c>
      <c r="I173" s="235">
        <f t="shared" si="40"/>
        <v>4.6030285991160276E-2</v>
      </c>
      <c r="J173" s="235">
        <f t="shared" si="40"/>
        <v>4.9706081957151961E-2</v>
      </c>
      <c r="K173" s="235">
        <f t="shared" si="40"/>
        <v>4.3283552493208428E-2</v>
      </c>
      <c r="L173" s="235">
        <f t="shared" si="40"/>
        <v>4.3701996051058886E-2</v>
      </c>
      <c r="M173" s="235">
        <f t="shared" si="40"/>
        <v>4.4932601172272942E-2</v>
      </c>
      <c r="N173" s="235">
        <f t="shared" si="40"/>
        <v>4.817635089910921E-2</v>
      </c>
      <c r="O173" s="235">
        <f t="shared" si="40"/>
        <v>4.6777105792465239E-2</v>
      </c>
      <c r="P173" s="235">
        <f t="shared" si="40"/>
        <v>4.3606060503857118E-2</v>
      </c>
      <c r="Q173" s="235">
        <f t="shared" si="40"/>
        <v>4.8814599515322854E-2</v>
      </c>
    </row>
    <row r="174" spans="1:17" x14ac:dyDescent="0.25">
      <c r="A174" s="142" t="s">
        <v>215</v>
      </c>
      <c r="B174" s="259">
        <f t="shared" ref="B174:Q174" si="41">IF(B$123=0,0,B$123/B$97)</f>
        <v>2.2897696287135207E-2</v>
      </c>
      <c r="C174" s="259">
        <f t="shared" si="41"/>
        <v>2.7057268922131786E-2</v>
      </c>
      <c r="D174" s="259">
        <f t="shared" si="41"/>
        <v>2.9046180064742258E-2</v>
      </c>
      <c r="E174" s="259">
        <f t="shared" si="41"/>
        <v>2.4070048499460702E-2</v>
      </c>
      <c r="F174" s="259">
        <f t="shared" si="41"/>
        <v>2.2210123345157397E-2</v>
      </c>
      <c r="G174" s="259">
        <f t="shared" si="41"/>
        <v>2.0841827728545245E-2</v>
      </c>
      <c r="H174" s="259">
        <f t="shared" si="41"/>
        <v>2.8363756646105066E-2</v>
      </c>
      <c r="I174" s="259">
        <f t="shared" si="41"/>
        <v>2.7648516418906886E-2</v>
      </c>
      <c r="J174" s="259">
        <f t="shared" si="41"/>
        <v>2.3176652089283066E-2</v>
      </c>
      <c r="K174" s="259">
        <f t="shared" si="41"/>
        <v>3.0990110910580234E-2</v>
      </c>
      <c r="L174" s="259">
        <f t="shared" si="41"/>
        <v>3.0481044891240514E-2</v>
      </c>
      <c r="M174" s="259">
        <f t="shared" si="41"/>
        <v>2.8983927206710829E-2</v>
      </c>
      <c r="N174" s="259">
        <f t="shared" si="41"/>
        <v>2.5037677514978676E-2</v>
      </c>
      <c r="O174" s="259">
        <f t="shared" si="41"/>
        <v>2.6739957603071508E-2</v>
      </c>
      <c r="P174" s="259">
        <f t="shared" si="41"/>
        <v>3.0597757232035228E-2</v>
      </c>
      <c r="Q174" s="259">
        <f t="shared" si="41"/>
        <v>2.4261203182158256E-2</v>
      </c>
    </row>
    <row r="175" spans="1:17" x14ac:dyDescent="0.25">
      <c r="A175" s="72" t="s">
        <v>203</v>
      </c>
      <c r="B175" s="234">
        <f t="shared" ref="B175:Q175" si="42">IF(B$124=0,0,B$124/B$97)</f>
        <v>6.8737233288288652E-2</v>
      </c>
      <c r="C175" s="234">
        <f t="shared" si="42"/>
        <v>8.1223970425770078E-2</v>
      </c>
      <c r="D175" s="234">
        <f t="shared" si="42"/>
        <v>8.7194538271763503E-2</v>
      </c>
      <c r="E175" s="234">
        <f t="shared" si="42"/>
        <v>7.2256550100955705E-2</v>
      </c>
      <c r="F175" s="234">
        <f t="shared" si="42"/>
        <v>6.6673188891735222E-2</v>
      </c>
      <c r="G175" s="234">
        <f t="shared" si="42"/>
        <v>6.2565664107276667E-2</v>
      </c>
      <c r="H175" s="234">
        <f t="shared" si="42"/>
        <v>8.5145952372988568E-2</v>
      </c>
      <c r="I175" s="234">
        <f t="shared" si="42"/>
        <v>8.2998852781065377E-2</v>
      </c>
      <c r="J175" s="234">
        <f t="shared" si="42"/>
        <v>6.9574638493114085E-2</v>
      </c>
      <c r="K175" s="234">
        <f t="shared" si="42"/>
        <v>9.3030078510007372E-2</v>
      </c>
      <c r="L175" s="234">
        <f t="shared" si="42"/>
        <v>9.1501899024538591E-2</v>
      </c>
      <c r="M175" s="234">
        <f t="shared" si="42"/>
        <v>8.7007659680497812E-2</v>
      </c>
      <c r="N175" s="234">
        <f t="shared" si="42"/>
        <v>7.5161302637722707E-2</v>
      </c>
      <c r="O175" s="234">
        <f t="shared" si="42"/>
        <v>8.0271424724676327E-2</v>
      </c>
      <c r="P175" s="234">
        <f t="shared" si="42"/>
        <v>9.1852261056431586E-2</v>
      </c>
      <c r="Q175" s="234">
        <f t="shared" si="42"/>
        <v>7.283038267581228E-2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128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53">
        <f>IF(B$5=0,0,B$5/NMM_fec!B$5)</f>
        <v>0.57080197006365996</v>
      </c>
      <c r="C180" s="253">
        <f>IF(C$5=0,0,C$5/NMM_fec!C$5)</f>
        <v>0.57427727479636914</v>
      </c>
      <c r="D180" s="253">
        <f>IF(D$5=0,0,D$5/NMM_fec!D$5)</f>
        <v>0.57540834667823215</v>
      </c>
      <c r="E180" s="253">
        <f>IF(E$5=0,0,E$5/NMM_fec!E$5)</f>
        <v>0.57653117677070242</v>
      </c>
      <c r="F180" s="253">
        <f>IF(F$5=0,0,F$5/NMM_fec!F$5)</f>
        <v>0.57553031356742712</v>
      </c>
      <c r="G180" s="253">
        <f>IF(G$5=0,0,G$5/NMM_fec!G$5)</f>
        <v>0.57165357558342456</v>
      </c>
      <c r="H180" s="253">
        <f>IF(H$5=0,0,H$5/NMM_fec!H$5)</f>
        <v>0.58519005556277437</v>
      </c>
      <c r="I180" s="253">
        <f>IF(I$5=0,0,I$5/NMM_fec!I$5)</f>
        <v>0.59327854980617012</v>
      </c>
      <c r="J180" s="253">
        <f>IF(J$5=0,0,J$5/NMM_fec!J$5)</f>
        <v>0.58199372050509823</v>
      </c>
      <c r="K180" s="253">
        <f>IF(K$5=0,0,K$5/NMM_fec!K$5)</f>
        <v>0.5883662498617841</v>
      </c>
      <c r="L180" s="253">
        <f>IF(L$5=0,0,L$5/NMM_fec!L$5)</f>
        <v>0.58838934724932845</v>
      </c>
      <c r="M180" s="253">
        <f>IF(M$5=0,0,M$5/NMM_fec!M$5)</f>
        <v>0.58592687521576747</v>
      </c>
      <c r="N180" s="253">
        <f>IF(N$5=0,0,N$5/NMM_fec!N$5)</f>
        <v>0.58349919717368204</v>
      </c>
      <c r="O180" s="253">
        <f>IF(O$5=0,0,O$5/NMM_fec!O$5)</f>
        <v>0.58331446269615939</v>
      </c>
      <c r="P180" s="253">
        <f>IF(P$5=0,0,P$5/NMM_fec!P$5)</f>
        <v>0.59743927611798264</v>
      </c>
      <c r="Q180" s="253">
        <f>IF(Q$5=0,0,Q$5/NMM_fec!Q$5)</f>
        <v>0.58775063861383092</v>
      </c>
    </row>
    <row r="181" spans="1:17" x14ac:dyDescent="0.25">
      <c r="A181" s="132" t="s">
        <v>83</v>
      </c>
      <c r="B181" s="252">
        <f>IF(B$6=0,0,B$6/NMM_fec!B$6)</f>
        <v>0.47051639398333234</v>
      </c>
      <c r="C181" s="252">
        <f>IF(C$6=0,0,C$6/NMM_fec!C$6)</f>
        <v>0.47051639398333234</v>
      </c>
      <c r="D181" s="252">
        <f>IF(D$6=0,0,D$6/NMM_fec!D$6)</f>
        <v>0.47231245402126376</v>
      </c>
      <c r="E181" s="252">
        <f>IF(E$6=0,0,E$6/NMM_fec!E$6)</f>
        <v>0.47479698400233661</v>
      </c>
      <c r="F181" s="252">
        <f>IF(F$6=0,0,F$6/NMM_fec!F$6)</f>
        <v>0.4778520755671522</v>
      </c>
      <c r="G181" s="252">
        <f>IF(G$6=0,0,G$6/NMM_fec!G$6)</f>
        <v>0.4778520755671522</v>
      </c>
      <c r="H181" s="252">
        <f>IF(H$6=0,0,H$6/NMM_fec!H$6)</f>
        <v>0.4850896406017296</v>
      </c>
      <c r="I181" s="252">
        <f>IF(I$6=0,0,I$6/NMM_fec!I$6)</f>
        <v>0.48651650312144962</v>
      </c>
      <c r="J181" s="252">
        <f>IF(J$6=0,0,J$6/NMM_fec!J$6)</f>
        <v>0.48651650312144967</v>
      </c>
      <c r="K181" s="252">
        <f>IF(K$6=0,0,K$6/NMM_fec!K$6)</f>
        <v>0.48651650312144962</v>
      </c>
      <c r="L181" s="252">
        <f>IF(L$6=0,0,L$6/NMM_fec!L$6)</f>
        <v>0.48651650312144967</v>
      </c>
      <c r="M181" s="252">
        <f>IF(M$6=0,0,M$6/NMM_fec!M$6)</f>
        <v>0.48651650312144967</v>
      </c>
      <c r="N181" s="252">
        <f>IF(N$6=0,0,N$6/NMM_fec!N$6)</f>
        <v>0.48651650312144967</v>
      </c>
      <c r="O181" s="252">
        <f>IF(O$6=0,0,O$6/NMM_fec!O$6)</f>
        <v>0.48651650312144967</v>
      </c>
      <c r="P181" s="252">
        <f>IF(P$6=0,0,P$6/NMM_fec!P$6)</f>
        <v>0.48651650312144962</v>
      </c>
      <c r="Q181" s="252">
        <f>IF(Q$6=0,0,Q$6/NMM_fec!Q$6)</f>
        <v>0.48651650312144967</v>
      </c>
    </row>
    <row r="182" spans="1:17" x14ac:dyDescent="0.25">
      <c r="A182" s="76" t="s">
        <v>82</v>
      </c>
      <c r="B182" s="251">
        <f>IF(B$7=0,0,B$7/NMM_fec!B$7)</f>
        <v>0.122348085933356</v>
      </c>
      <c r="C182" s="251">
        <f>IF(C$7=0,0,C$7/NMM_fec!C$7)</f>
        <v>0.122348085933356</v>
      </c>
      <c r="D182" s="251">
        <f>IF(D$7=0,0,D$7/NMM_fec!D$7)</f>
        <v>0.12281511431041628</v>
      </c>
      <c r="E182" s="251">
        <f>IF(E$7=0,0,E$7/NMM_fec!E$7)</f>
        <v>0.12346116509953942</v>
      </c>
      <c r="F182" s="251">
        <f>IF(F$7=0,0,F$7/NMM_fec!F$7)</f>
        <v>0.12425557866320279</v>
      </c>
      <c r="G182" s="251">
        <f>IF(G$7=0,0,G$7/NMM_fec!G$7)</f>
        <v>0.12425557866320279</v>
      </c>
      <c r="H182" s="251">
        <f>IF(H$7=0,0,H$7/NMM_fec!H$7)</f>
        <v>0.12613755820763942</v>
      </c>
      <c r="I182" s="251">
        <f>IF(I$7=0,0,I$7/NMM_fec!I$7)</f>
        <v>0.12650858438315665</v>
      </c>
      <c r="J182" s="251">
        <f>IF(J$7=0,0,J$7/NMM_fec!J$7)</f>
        <v>0.12650858438315665</v>
      </c>
      <c r="K182" s="251">
        <f>IF(K$7=0,0,K$7/NMM_fec!K$7)</f>
        <v>0.12650858438315662</v>
      </c>
      <c r="L182" s="251">
        <f>IF(L$7=0,0,L$7/NMM_fec!L$7)</f>
        <v>0.12650858438315665</v>
      </c>
      <c r="M182" s="251">
        <f>IF(M$7=0,0,M$7/NMM_fec!M$7)</f>
        <v>0.12650858438315665</v>
      </c>
      <c r="N182" s="251">
        <f>IF(N$7=0,0,N$7/NMM_fec!N$7)</f>
        <v>0.12650858438315665</v>
      </c>
      <c r="O182" s="251">
        <f>IF(O$7=0,0,O$7/NMM_fec!O$7)</f>
        <v>0.12650858438315665</v>
      </c>
      <c r="P182" s="251">
        <f>IF(P$7=0,0,P$7/NMM_fec!P$7)</f>
        <v>0.12650858438315665</v>
      </c>
      <c r="Q182" s="251">
        <f>IF(Q$7=0,0,Q$7/NMM_fec!Q$7)</f>
        <v>0.12650858438315665</v>
      </c>
    </row>
    <row r="183" spans="1:17" x14ac:dyDescent="0.25">
      <c r="A183" s="76" t="s">
        <v>81</v>
      </c>
      <c r="B183" s="251">
        <f>IF(B$8=0,0,B$8/NMM_fec!B$8)</f>
        <v>0.6710626919529814</v>
      </c>
      <c r="C183" s="251">
        <f>IF(C$8=0,0,C$8/NMM_fec!C$8)</f>
        <v>0.67106269195298152</v>
      </c>
      <c r="D183" s="251">
        <f>IF(D$8=0,0,D$8/NMM_fec!D$8)</f>
        <v>0.67362427939047687</v>
      </c>
      <c r="E183" s="251">
        <f>IF(E$8=0,0,E$8/NMM_fec!E$8)</f>
        <v>0.67716778052807103</v>
      </c>
      <c r="F183" s="251">
        <f>IF(F$8=0,0,F$8/NMM_fec!F$8)</f>
        <v>0.68152503140362863</v>
      </c>
      <c r="G183" s="251">
        <f>IF(G$8=0,0,G$8/NMM_fec!G$8)</f>
        <v>0.68152503140362863</v>
      </c>
      <c r="H183" s="251">
        <f>IF(H$8=0,0,H$8/NMM_fec!H$8)</f>
        <v>0.69184743448542274</v>
      </c>
      <c r="I183" s="251">
        <f>IF(I$8=0,0,I$8/NMM_fec!I$8)</f>
        <v>0.69388246284102162</v>
      </c>
      <c r="J183" s="251">
        <f>IF(J$8=0,0,J$8/NMM_fec!J$8)</f>
        <v>0.69388246284102162</v>
      </c>
      <c r="K183" s="251">
        <f>IF(K$8=0,0,K$8/NMM_fec!K$8)</f>
        <v>0.69388246284102162</v>
      </c>
      <c r="L183" s="251">
        <f>IF(L$8=0,0,L$8/NMM_fec!L$8)</f>
        <v>0.69388246284102162</v>
      </c>
      <c r="M183" s="251">
        <f>IF(M$8=0,0,M$8/NMM_fec!M$8)</f>
        <v>0.69388246284102162</v>
      </c>
      <c r="N183" s="251">
        <f>IF(N$8=0,0,N$8/NMM_fec!N$8)</f>
        <v>0.69388246284102162</v>
      </c>
      <c r="O183" s="251">
        <f>IF(O$8=0,0,O$8/NMM_fec!O$8)</f>
        <v>0.69388246284102151</v>
      </c>
      <c r="P183" s="251">
        <f>IF(P$8=0,0,P$8/NMM_fec!P$8)</f>
        <v>0.69388246284102162</v>
      </c>
      <c r="Q183" s="251">
        <f>IF(Q$8=0,0,Q$8/NMM_fec!Q$8)</f>
        <v>0.69388246284102162</v>
      </c>
    </row>
    <row r="184" spans="1:17" x14ac:dyDescent="0.25">
      <c r="A184" s="76" t="s">
        <v>80</v>
      </c>
      <c r="B184" s="251">
        <f>IF(B$9=0,0,B$9/NMM_fec!B$9)</f>
        <v>0.46684025737314</v>
      </c>
      <c r="C184" s="251">
        <f>IF(C$9=0,0,C$9/NMM_fec!C$9)</f>
        <v>0.46684025737314</v>
      </c>
      <c r="D184" s="251">
        <f>IF(D$9=0,0,D$9/NMM_fec!D$9)</f>
        <v>0.46862228482444107</v>
      </c>
      <c r="E184" s="251">
        <f>IF(E$9=0,0,E$9/NMM_fec!E$9)</f>
        <v>0.47108740321488857</v>
      </c>
      <c r="F184" s="251">
        <f>IF(F$9=0,0,F$9/NMM_fec!F$9)</f>
        <v>0.47411862540109689</v>
      </c>
      <c r="G184" s="251">
        <f>IF(G$9=0,0,G$9/NMM_fec!G$9)</f>
        <v>0.474118625401097</v>
      </c>
      <c r="H184" s="251">
        <f>IF(H$9=0,0,H$9/NMM_fec!H$9)</f>
        <v>0.48129964346274734</v>
      </c>
      <c r="I184" s="251">
        <f>IF(I$9=0,0,I$9/NMM_fec!I$9)</f>
        <v>0.48271535792978842</v>
      </c>
      <c r="J184" s="251">
        <f>IF(J$9=0,0,J$9/NMM_fec!J$9)</f>
        <v>0.48271535792978842</v>
      </c>
      <c r="K184" s="251">
        <f>IF(K$9=0,0,K$9/NMM_fec!K$9)</f>
        <v>0.48271535792978854</v>
      </c>
      <c r="L184" s="251">
        <f>IF(L$9=0,0,L$9/NMM_fec!L$9)</f>
        <v>0.48271535792978842</v>
      </c>
      <c r="M184" s="251">
        <f>IF(M$9=0,0,M$9/NMM_fec!M$9)</f>
        <v>0.48271535792978842</v>
      </c>
      <c r="N184" s="251">
        <f>IF(N$9=0,0,N$9/NMM_fec!N$9)</f>
        <v>0.48271535792978842</v>
      </c>
      <c r="O184" s="251">
        <f>IF(O$9=0,0,O$9/NMM_fec!O$9)</f>
        <v>0.48271535792978842</v>
      </c>
      <c r="P184" s="251">
        <f>IF(P$9=0,0,P$9/NMM_fec!P$9)</f>
        <v>0.48271535792978837</v>
      </c>
      <c r="Q184" s="251">
        <f>IF(Q$9=0,0,Q$9/NMM_fec!Q$9)</f>
        <v>0.48271535792978848</v>
      </c>
    </row>
    <row r="185" spans="1:17" x14ac:dyDescent="0.25">
      <c r="A185" s="129" t="s">
        <v>79</v>
      </c>
      <c r="B185" s="250">
        <f>IF(B$10=0,0,B$10/NMM_fec!B$10)</f>
        <v>0.75267815786571357</v>
      </c>
      <c r="C185" s="250">
        <f>IF(C$10=0,0,C$10/NMM_fec!C$10)</f>
        <v>0.73783672497610342</v>
      </c>
      <c r="D185" s="250">
        <f>IF(D$10=0,0,D$10/NMM_fec!D$10)</f>
        <v>0.74065320294200099</v>
      </c>
      <c r="E185" s="250">
        <f>IF(E$10=0,0,E$10/NMM_fec!E$10)</f>
        <v>0.74454929984272844</v>
      </c>
      <c r="F185" s="250">
        <f>IF(F$10=0,0,F$10/NMM_fec!F$10)</f>
        <v>0.74934011857616756</v>
      </c>
      <c r="G185" s="250">
        <f>IF(G$10=0,0,G$10/NMM_fec!G$10)</f>
        <v>0.74934011857616767</v>
      </c>
      <c r="H185" s="250">
        <f>IF(H$10=0,0,H$10/NMM_fec!H$10)</f>
        <v>0.760689651451537</v>
      </c>
      <c r="I185" s="250">
        <f>IF(I$10=0,0,I$10/NMM_fec!I$10)</f>
        <v>0.76292717512128339</v>
      </c>
      <c r="J185" s="250">
        <f>IF(J$10=0,0,J$10/NMM_fec!J$10)</f>
        <v>0.76292717512128339</v>
      </c>
      <c r="K185" s="250">
        <f>IF(K$10=0,0,K$10/NMM_fec!K$10)</f>
        <v>0.7629271751212835</v>
      </c>
      <c r="L185" s="250">
        <f>IF(L$10=0,0,L$10/NMM_fec!L$10)</f>
        <v>0.76292717512128339</v>
      </c>
      <c r="M185" s="250">
        <f>IF(M$10=0,0,M$10/NMM_fec!M$10)</f>
        <v>0.76292717512128339</v>
      </c>
      <c r="N185" s="250">
        <f>IF(N$10=0,0,N$10/NMM_fec!N$10)</f>
        <v>0.76292717512128327</v>
      </c>
      <c r="O185" s="250">
        <f>IF(O$10=0,0,O$10/NMM_fec!O$10)</f>
        <v>0.7629271751212835</v>
      </c>
      <c r="P185" s="250">
        <f>IF(P$10=0,0,P$10/NMM_fec!P$10)</f>
        <v>0.76292717512128339</v>
      </c>
      <c r="Q185" s="250">
        <f>IF(Q$10=0,0,Q$10/NMM_fec!Q$10)</f>
        <v>0.76292717512128339</v>
      </c>
    </row>
    <row r="186" spans="1:17" x14ac:dyDescent="0.25">
      <c r="A186" s="127" t="s">
        <v>214</v>
      </c>
      <c r="B186" s="248">
        <f>IF(B$15=0,0,B$15/NMM_fec!B$15)</f>
        <v>0.65687468564779006</v>
      </c>
      <c r="C186" s="248">
        <f>IF(C$15=0,0,C$15/NMM_fec!C$15)</f>
        <v>0.65687468564779017</v>
      </c>
      <c r="D186" s="248">
        <f>IF(D$15=0,0,D$15/NMM_fec!D$15)</f>
        <v>0.65938211448110406</v>
      </c>
      <c r="E186" s="248">
        <f>IF(E$15=0,0,E$15/NMM_fec!E$15)</f>
        <v>0.66285069681143105</v>
      </c>
      <c r="F186" s="248">
        <f>IF(F$15=0,0,F$15/NMM_fec!F$15)</f>
        <v>0.66711582409907788</v>
      </c>
      <c r="G186" s="248">
        <f>IF(G$15=0,0,G$15/NMM_fec!G$15)</f>
        <v>0.66711582409907777</v>
      </c>
      <c r="H186" s="248">
        <f>IF(H$15=0,0,H$15/NMM_fec!H$15)</f>
        <v>0.67721998479939938</v>
      </c>
      <c r="I186" s="248">
        <f>IF(I$15=0,0,I$15/NMM_fec!I$15)</f>
        <v>0.67921198737590671</v>
      </c>
      <c r="J186" s="248">
        <f>IF(J$15=0,0,J$15/NMM_fec!J$15)</f>
        <v>0.67921198737590682</v>
      </c>
      <c r="K186" s="248">
        <f>IF(K$15=0,0,K$15/NMM_fec!K$15)</f>
        <v>0.67921198737590671</v>
      </c>
      <c r="L186" s="248">
        <f>IF(L$15=0,0,L$15/NMM_fec!L$15)</f>
        <v>0.67921198737590682</v>
      </c>
      <c r="M186" s="248">
        <f>IF(M$15=0,0,M$15/NMM_fec!M$15)</f>
        <v>0.67921198737590682</v>
      </c>
      <c r="N186" s="248">
        <f>IF(N$15=0,0,N$15/NMM_fec!N$15)</f>
        <v>0.67921198737590682</v>
      </c>
      <c r="O186" s="248">
        <f>IF(O$15=0,0,O$15/NMM_fec!O$15)</f>
        <v>0.67921198737590682</v>
      </c>
      <c r="P186" s="248">
        <f>IF(P$15=0,0,P$15/NMM_fec!P$15)</f>
        <v>0.67921198737590682</v>
      </c>
      <c r="Q186" s="248">
        <f>IF(Q$15=0,0,Q$15/NMM_fec!Q$15)</f>
        <v>0.67921198737590682</v>
      </c>
    </row>
    <row r="187" spans="1:17" x14ac:dyDescent="0.25">
      <c r="A187" s="127" t="s">
        <v>213</v>
      </c>
      <c r="B187" s="249">
        <f>IF(B$16=0,0,B$16/NMM_fec!B$16)</f>
        <v>0.45251791372300926</v>
      </c>
      <c r="C187" s="249">
        <f>IF(C$16=0,0,C$16/NMM_fec!C$16)</f>
        <v>0.45211507714354909</v>
      </c>
      <c r="D187" s="249">
        <f>IF(D$16=0,0,D$16/NMM_fec!D$16)</f>
        <v>0.4539038493081195</v>
      </c>
      <c r="E187" s="249">
        <f>IF(E$16=0,0,E$16/NMM_fec!E$16)</f>
        <v>0.45617753070553568</v>
      </c>
      <c r="F187" s="249">
        <f>IF(F$16=0,0,F$16/NMM_fec!F$16)</f>
        <v>0.46694581000846719</v>
      </c>
      <c r="G187" s="249">
        <f>IF(G$16=0,0,G$16/NMM_fec!G$16)</f>
        <v>0.46600829907714336</v>
      </c>
      <c r="H187" s="249">
        <f>IF(H$16=0,0,H$16/NMM_fec!H$16)</f>
        <v>0.47649255499714976</v>
      </c>
      <c r="I187" s="249">
        <f>IF(I$16=0,0,I$16/NMM_fec!I$16)</f>
        <v>0.47434572660286478</v>
      </c>
      <c r="J187" s="249">
        <f>IF(J$16=0,0,J$16/NMM_fec!J$16)</f>
        <v>0.47438627025676755</v>
      </c>
      <c r="K187" s="249">
        <f>IF(K$16=0,0,K$16/NMM_fec!K$16)</f>
        <v>0.47706638345611763</v>
      </c>
      <c r="L187" s="249">
        <f>IF(L$16=0,0,L$16/NMM_fec!L$16)</f>
        <v>0.47759059184096664</v>
      </c>
      <c r="M187" s="249">
        <f>IF(M$16=0,0,M$16/NMM_fec!M$16)</f>
        <v>0.47567600005283101</v>
      </c>
      <c r="N187" s="249">
        <f>IF(N$16=0,0,N$16/NMM_fec!N$16)</f>
        <v>0.47868806302129185</v>
      </c>
      <c r="O187" s="249">
        <f>IF(O$16=0,0,O$16/NMM_fec!O$16)</f>
        <v>0.47816019735897458</v>
      </c>
      <c r="P187" s="249">
        <f>IF(P$16=0,0,P$16/NMM_fec!P$16)</f>
        <v>0.48879857103283386</v>
      </c>
      <c r="Q187" s="249">
        <f>IF(Q$16=0,0,Q$16/NMM_fec!Q$16)</f>
        <v>0.50279946675120335</v>
      </c>
    </row>
    <row r="188" spans="1:17" x14ac:dyDescent="0.25">
      <c r="A188" s="127" t="s">
        <v>212</v>
      </c>
      <c r="B188" s="249">
        <f>IF(B$36=0,0,B$36/NMM_fec!B$36)</f>
        <v>0.6328169575981728</v>
      </c>
      <c r="C188" s="249">
        <f>IF(C$36=0,0,C$36/NMM_fec!C$36)</f>
        <v>0.63925525140961581</v>
      </c>
      <c r="D188" s="249">
        <f>IF(D$36=0,0,D$36/NMM_fec!D$36)</f>
        <v>0.63979234803400076</v>
      </c>
      <c r="E188" s="249">
        <f>IF(E$36=0,0,E$36/NMM_fec!E$36)</f>
        <v>0.63988249506905859</v>
      </c>
      <c r="F188" s="249">
        <f>IF(F$36=0,0,F$36/NMM_fec!F$36)</f>
        <v>0.63090644295436316</v>
      </c>
      <c r="G188" s="249">
        <f>IF(G$36=0,0,G$36/NMM_fec!G$36)</f>
        <v>0.62467123685709802</v>
      </c>
      <c r="H188" s="249">
        <f>IF(H$36=0,0,H$36/NMM_fec!H$36)</f>
        <v>0.64059711296422961</v>
      </c>
      <c r="I188" s="249">
        <f>IF(I$36=0,0,I$36/NMM_fec!I$36)</f>
        <v>0.65585093930530425</v>
      </c>
      <c r="J188" s="249">
        <f>IF(J$36=0,0,J$36/NMM_fec!J$36)</f>
        <v>0.63599779365938414</v>
      </c>
      <c r="K188" s="249">
        <f>IF(K$36=0,0,K$36/NMM_fec!K$36)</f>
        <v>0.64554672790914513</v>
      </c>
      <c r="L188" s="249">
        <f>IF(L$36=0,0,L$36/NMM_fec!L$36)</f>
        <v>0.64526496942111422</v>
      </c>
      <c r="M188" s="249">
        <f>IF(M$36=0,0,M$36/NMM_fec!M$36)</f>
        <v>0.64211554408833926</v>
      </c>
      <c r="N188" s="249">
        <f>IF(N$36=0,0,N$36/NMM_fec!N$36)</f>
        <v>0.63599779365938414</v>
      </c>
      <c r="O188" s="249">
        <f>IF(O$36=0,0,O$36/NMM_fec!O$36)</f>
        <v>0.63599779365938414</v>
      </c>
      <c r="P188" s="249">
        <f>IF(P$36=0,0,P$36/NMM_fec!P$36)</f>
        <v>0.65808559131130306</v>
      </c>
      <c r="Q188" s="249">
        <f>IF(Q$36=0,0,Q$36/NMM_fec!Q$36)</f>
        <v>0.63599779365938414</v>
      </c>
    </row>
    <row r="189" spans="1:17" x14ac:dyDescent="0.25">
      <c r="A189" s="72" t="s">
        <v>211</v>
      </c>
      <c r="B189" s="247">
        <f>IF(B$44=0,0,B$44/NMM_fec!B$44)</f>
        <v>0.69336772373933397</v>
      </c>
      <c r="C189" s="247">
        <f>IF(C$44=0,0,C$44/NMM_fec!C$44)</f>
        <v>0.69336772373933409</v>
      </c>
      <c r="D189" s="247">
        <f>IF(D$44=0,0,D$44/NMM_fec!D$44)</f>
        <v>0.69601445417449892</v>
      </c>
      <c r="E189" s="247">
        <f>IF(E$44=0,0,E$44/NMM_fec!E$44)</f>
        <v>0.6996757355231773</v>
      </c>
      <c r="F189" s="247">
        <f>IF(F$44=0,0,F$44/NMM_fec!F$44)</f>
        <v>0.70417781432680449</v>
      </c>
      <c r="G189" s="247">
        <f>IF(G$44=0,0,G$44/NMM_fec!G$44)</f>
        <v>0.70417781432680437</v>
      </c>
      <c r="H189" s="247">
        <f>IF(H$44=0,0,H$44/NMM_fec!H$44)</f>
        <v>0.7148433172882549</v>
      </c>
      <c r="I189" s="247">
        <f>IF(I$44=0,0,I$44/NMM_fec!I$44)</f>
        <v>0.71694598667456833</v>
      </c>
      <c r="J189" s="247">
        <f>IF(J$44=0,0,J$44/NMM_fec!J$44)</f>
        <v>0.71694598667456833</v>
      </c>
      <c r="K189" s="247">
        <f>IF(K$44=0,0,K$44/NMM_fec!K$44)</f>
        <v>0.71694598667456833</v>
      </c>
      <c r="L189" s="247">
        <f>IF(L$44=0,0,L$44/NMM_fec!L$44)</f>
        <v>0.71694598667456833</v>
      </c>
      <c r="M189" s="247">
        <f>IF(M$44=0,0,M$44/NMM_fec!M$44)</f>
        <v>0.71694598667456833</v>
      </c>
      <c r="N189" s="247">
        <f>IF(N$44=0,0,N$44/NMM_fec!N$44)</f>
        <v>0.71694598667456821</v>
      </c>
      <c r="O189" s="247">
        <f>IF(O$44=0,0,O$44/NMM_fec!O$44)</f>
        <v>0.71694598667456833</v>
      </c>
      <c r="P189" s="247">
        <f>IF(P$44=0,0,P$44/NMM_fec!P$44)</f>
        <v>0.71694598667456833</v>
      </c>
      <c r="Q189" s="247">
        <f>IF(Q$44=0,0,Q$44/NMM_fec!Q$44)</f>
        <v>0.71694598667456833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53">
        <f>IF(B$47=0,0,B$47/NMM_fec!B$47)</f>
        <v>0.47590615626474919</v>
      </c>
      <c r="C191" s="253">
        <f>IF(C$47=0,0,C$47/NMM_fec!C$47)</f>
        <v>0.47839926374510955</v>
      </c>
      <c r="D191" s="253">
        <f>IF(D$47=0,0,D$47/NMM_fec!D$47)</f>
        <v>0.47935040268993884</v>
      </c>
      <c r="E191" s="253">
        <f>IF(E$47=0,0,E$47/NMM_fec!E$47)</f>
        <v>0.47940501605938235</v>
      </c>
      <c r="F191" s="253">
        <f>IF(F$47=0,0,F$47/NMM_fec!F$47)</f>
        <v>0.48450674339606881</v>
      </c>
      <c r="G191" s="253">
        <f>IF(G$47=0,0,G$47/NMM_fec!G$47)</f>
        <v>0.49064601845888184</v>
      </c>
      <c r="H191" s="253">
        <f>IF(H$47=0,0,H$47/NMM_fec!H$47)</f>
        <v>0.49417962345250177</v>
      </c>
      <c r="I191" s="253">
        <f>IF(I$47=0,0,I$47/NMM_fec!I$47)</f>
        <v>0.49347665355094578</v>
      </c>
      <c r="J191" s="253">
        <f>IF(J$47=0,0,J$47/NMM_fec!J$47)</f>
        <v>0.49508086830110198</v>
      </c>
      <c r="K191" s="253">
        <f>IF(K$47=0,0,K$47/NMM_fec!K$47)</f>
        <v>0.4939622841703955</v>
      </c>
      <c r="L191" s="253">
        <f>IF(L$47=0,0,L$47/NMM_fec!L$47)</f>
        <v>0.49458613972115728</v>
      </c>
      <c r="M191" s="253">
        <f>IF(M$47=0,0,M$47/NMM_fec!M$47)</f>
        <v>0.49935839876872706</v>
      </c>
      <c r="N191" s="253">
        <f>IF(N$47=0,0,N$47/NMM_fec!N$47)</f>
        <v>0.49770228776929404</v>
      </c>
      <c r="O191" s="253">
        <f>IF(O$47=0,0,O$47/NMM_fec!O$47)</f>
        <v>0.49850531386566971</v>
      </c>
      <c r="P191" s="253">
        <f>IF(P$47=0,0,P$47/NMM_fec!P$47)</f>
        <v>0.50034851565832394</v>
      </c>
      <c r="Q191" s="253">
        <f>IF(Q$47=0,0,Q$47/NMM_fec!Q$47)</f>
        <v>0.49252691502039664</v>
      </c>
    </row>
    <row r="192" spans="1:17" x14ac:dyDescent="0.25">
      <c r="A192" s="132" t="s">
        <v>83</v>
      </c>
      <c r="B192" s="252">
        <f>IF(B$48=0,0,B$48/NMM_fec!B$48)</f>
        <v>0.4223414068060703</v>
      </c>
      <c r="C192" s="252">
        <f>IF(C$48=0,0,C$48/NMM_fec!C$48)</f>
        <v>0.4223414068060703</v>
      </c>
      <c r="D192" s="252">
        <f>IF(D$48=0,0,D$48/NMM_fec!D$48)</f>
        <v>0.42234140680607024</v>
      </c>
      <c r="E192" s="252">
        <f>IF(E$48=0,0,E$48/NMM_fec!E$48)</f>
        <v>0.42549361665699065</v>
      </c>
      <c r="F192" s="252">
        <f>IF(F$48=0,0,F$48/NMM_fec!F$48)</f>
        <v>0.42983250430132514</v>
      </c>
      <c r="G192" s="252">
        <f>IF(G$48=0,0,G$48/NMM_fec!G$48)</f>
        <v>0.43566693141059065</v>
      </c>
      <c r="H192" s="252">
        <f>IF(H$48=0,0,H$48/NMM_fec!H$48)</f>
        <v>0.43566693141059065</v>
      </c>
      <c r="I192" s="252">
        <f>IF(I$48=0,0,I$48/NMM_fec!I$48)</f>
        <v>0.43566693141059065</v>
      </c>
      <c r="J192" s="252">
        <f>IF(J$48=0,0,J$48/NMM_fec!J$48)</f>
        <v>0.43566693141059065</v>
      </c>
      <c r="K192" s="252">
        <f>IF(K$48=0,0,K$48/NMM_fec!K$48)</f>
        <v>0.43566693141059065</v>
      </c>
      <c r="L192" s="252">
        <f>IF(L$48=0,0,L$48/NMM_fec!L$48)</f>
        <v>0.43566693141059065</v>
      </c>
      <c r="M192" s="252">
        <f>IF(M$48=0,0,M$48/NMM_fec!M$48)</f>
        <v>0.4356669314105906</v>
      </c>
      <c r="N192" s="252">
        <f>IF(N$48=0,0,N$48/NMM_fec!N$48)</f>
        <v>0.43566693141059065</v>
      </c>
      <c r="O192" s="252">
        <f>IF(O$48=0,0,O$48/NMM_fec!O$48)</f>
        <v>0.43566693141059065</v>
      </c>
      <c r="P192" s="252">
        <f>IF(P$48=0,0,P$48/NMM_fec!P$48)</f>
        <v>0.43566693141059065</v>
      </c>
      <c r="Q192" s="252">
        <f>IF(Q$48=0,0,Q$48/NMM_fec!Q$48)</f>
        <v>0.43566693141059065</v>
      </c>
    </row>
    <row r="193" spans="1:17" x14ac:dyDescent="0.25">
      <c r="A193" s="76" t="s">
        <v>82</v>
      </c>
      <c r="B193" s="251">
        <f>IF(B$49=0,0,B$49/NMM_fec!B$49)</f>
        <v>0.11017763327659517</v>
      </c>
      <c r="C193" s="251">
        <f>IF(C$49=0,0,C$49/NMM_fec!C$49)</f>
        <v>0.11017763327659517</v>
      </c>
      <c r="D193" s="251">
        <f>IF(D$49=0,0,D$49/NMM_fec!D$49)</f>
        <v>0.1101776332765952</v>
      </c>
      <c r="E193" s="251">
        <f>IF(E$49=0,0,E$49/NMM_fec!E$49)</f>
        <v>0.11099996093703471</v>
      </c>
      <c r="F193" s="251">
        <f>IF(F$49=0,0,F$49/NMM_fec!F$49)</f>
        <v>0.11213186125275569</v>
      </c>
      <c r="G193" s="251">
        <f>IF(G$49=0,0,G$49/NMM_fec!G$49)</f>
        <v>0.11365390801413056</v>
      </c>
      <c r="H193" s="251">
        <f>IF(H$49=0,0,H$49/NMM_fec!H$49)</f>
        <v>0.11365390801413054</v>
      </c>
      <c r="I193" s="251">
        <f>IF(I$49=0,0,I$49/NMM_fec!I$49)</f>
        <v>0.11365390801413057</v>
      </c>
      <c r="J193" s="251">
        <f>IF(J$49=0,0,J$49/NMM_fec!J$49)</f>
        <v>0.11365390801413056</v>
      </c>
      <c r="K193" s="251">
        <f>IF(K$49=0,0,K$49/NMM_fec!K$49)</f>
        <v>0.11365390801413057</v>
      </c>
      <c r="L193" s="251">
        <f>IF(L$49=0,0,L$49/NMM_fec!L$49)</f>
        <v>0.11365390801413054</v>
      </c>
      <c r="M193" s="251">
        <f>IF(M$49=0,0,M$49/NMM_fec!M$49)</f>
        <v>0.11365390801413054</v>
      </c>
      <c r="N193" s="251">
        <f>IF(N$49=0,0,N$49/NMM_fec!N$49)</f>
        <v>0.11365390801413057</v>
      </c>
      <c r="O193" s="251">
        <f>IF(O$49=0,0,O$49/NMM_fec!O$49)</f>
        <v>0.11365390801413057</v>
      </c>
      <c r="P193" s="251">
        <f>IF(P$49=0,0,P$49/NMM_fec!P$49)</f>
        <v>0.11365390801413056</v>
      </c>
      <c r="Q193" s="251">
        <f>IF(Q$49=0,0,Q$49/NMM_fec!Q$49)</f>
        <v>0.11365390801413056</v>
      </c>
    </row>
    <row r="194" spans="1:17" x14ac:dyDescent="0.25">
      <c r="A194" s="76" t="s">
        <v>81</v>
      </c>
      <c r="B194" s="251">
        <f>IF(B$50=0,0,B$50/NMM_fec!B$50)</f>
        <v>0.60256993625516142</v>
      </c>
      <c r="C194" s="251">
        <f>IF(C$50=0,0,C$50/NMM_fec!C$50)</f>
        <v>0.60256993625516153</v>
      </c>
      <c r="D194" s="251">
        <f>IF(D$50=0,0,D$50/NMM_fec!D$50)</f>
        <v>0.60256993625516142</v>
      </c>
      <c r="E194" s="251">
        <f>IF(E$50=0,0,E$50/NMM_fec!E$50)</f>
        <v>0.60706730937160835</v>
      </c>
      <c r="F194" s="251">
        <f>IF(F$50=0,0,F$50/NMM_fec!F$50)</f>
        <v>0.61325775910997704</v>
      </c>
      <c r="G194" s="251">
        <f>IF(G$50=0,0,G$50/NMM_fec!G$50)</f>
        <v>0.62158194971658232</v>
      </c>
      <c r="H194" s="251">
        <f>IF(H$50=0,0,H$50/NMM_fec!H$50)</f>
        <v>0.62158194971658232</v>
      </c>
      <c r="I194" s="251">
        <f>IF(I$50=0,0,I$50/NMM_fec!I$50)</f>
        <v>0.62158194971658232</v>
      </c>
      <c r="J194" s="251">
        <f>IF(J$50=0,0,J$50/NMM_fec!J$50)</f>
        <v>0.62158194971658232</v>
      </c>
      <c r="K194" s="251">
        <f>IF(K$50=0,0,K$50/NMM_fec!K$50)</f>
        <v>0.62158194971658232</v>
      </c>
      <c r="L194" s="251">
        <f>IF(L$50=0,0,L$50/NMM_fec!L$50)</f>
        <v>0.62158194971658232</v>
      </c>
      <c r="M194" s="251">
        <f>IF(M$50=0,0,M$50/NMM_fec!M$50)</f>
        <v>0.62158194971658243</v>
      </c>
      <c r="N194" s="251">
        <f>IF(N$50=0,0,N$50/NMM_fec!N$50)</f>
        <v>0.62158194971658232</v>
      </c>
      <c r="O194" s="251">
        <f>IF(O$50=0,0,O$50/NMM_fec!O$50)</f>
        <v>0.6215819497165822</v>
      </c>
      <c r="P194" s="251">
        <f>IF(P$50=0,0,P$50/NMM_fec!P$50)</f>
        <v>0.62158194971658232</v>
      </c>
      <c r="Q194" s="251">
        <f>IF(Q$50=0,0,Q$50/NMM_fec!Q$50)</f>
        <v>0.62158194971658243</v>
      </c>
    </row>
    <row r="195" spans="1:17" x14ac:dyDescent="0.25">
      <c r="A195" s="76" t="s">
        <v>80</v>
      </c>
      <c r="B195" s="251">
        <f>IF(B$51=0,0,B$51/NMM_fec!B$51)</f>
        <v>0.42036191452413074</v>
      </c>
      <c r="C195" s="251">
        <f>IF(C$51=0,0,C$51/NMM_fec!C$51)</f>
        <v>0.42036191452413074</v>
      </c>
      <c r="D195" s="251">
        <f>IF(D$51=0,0,D$51/NMM_fec!D$51)</f>
        <v>0.4203619145241308</v>
      </c>
      <c r="E195" s="251">
        <f>IF(E$51=0,0,E$51/NMM_fec!E$51)</f>
        <v>0.42349935013087237</v>
      </c>
      <c r="F195" s="251">
        <f>IF(F$51=0,0,F$51/NMM_fec!F$51)</f>
        <v>0.42781790163372097</v>
      </c>
      <c r="G195" s="251">
        <f>IF(G$51=0,0,G$51/NMM_fec!G$51)</f>
        <v>0.43362498308554864</v>
      </c>
      <c r="H195" s="251">
        <f>IF(H$51=0,0,H$51/NMM_fec!H$51)</f>
        <v>0.43362498308554864</v>
      </c>
      <c r="I195" s="251">
        <f>IF(I$51=0,0,I$51/NMM_fec!I$51)</f>
        <v>0.43362498308554864</v>
      </c>
      <c r="J195" s="251">
        <f>IF(J$51=0,0,J$51/NMM_fec!J$51)</f>
        <v>0.43362498308554864</v>
      </c>
      <c r="K195" s="251">
        <f>IF(K$51=0,0,K$51/NMM_fec!K$51)</f>
        <v>0.43362498308554864</v>
      </c>
      <c r="L195" s="251">
        <f>IF(L$51=0,0,L$51/NMM_fec!L$51)</f>
        <v>0.43362498308554864</v>
      </c>
      <c r="M195" s="251">
        <f>IF(M$51=0,0,M$51/NMM_fec!M$51)</f>
        <v>0.43362498308554864</v>
      </c>
      <c r="N195" s="251">
        <f>IF(N$51=0,0,N$51/NMM_fec!N$51)</f>
        <v>0.43362498308554864</v>
      </c>
      <c r="O195" s="251">
        <f>IF(O$51=0,0,O$51/NMM_fec!O$51)</f>
        <v>0.43362498308554864</v>
      </c>
      <c r="P195" s="251">
        <f>IF(P$51=0,0,P$51/NMM_fec!P$51)</f>
        <v>0.43362498308554864</v>
      </c>
      <c r="Q195" s="251">
        <f>IF(Q$51=0,0,Q$51/NMM_fec!Q$51)</f>
        <v>0.4336249830855487</v>
      </c>
    </row>
    <row r="196" spans="1:17" x14ac:dyDescent="0.25">
      <c r="A196" s="129" t="s">
        <v>79</v>
      </c>
      <c r="B196" s="250">
        <f>IF(B$52=0,0,B$52/NMM_fec!B$52)</f>
        <v>0.6759281866701442</v>
      </c>
      <c r="C196" s="250">
        <f>IF(C$52=0,0,C$52/NMM_fec!C$52)</f>
        <v>0.66260012245594291</v>
      </c>
      <c r="D196" s="250">
        <f>IF(D$52=0,0,D$52/NMM_fec!D$52)</f>
        <v>0.66260012245594313</v>
      </c>
      <c r="E196" s="250">
        <f>IF(E$52=0,0,E$52/NMM_fec!E$52)</f>
        <v>0.66754554007204159</v>
      </c>
      <c r="F196" s="250">
        <f>IF(F$52=0,0,F$52/NMM_fec!F$52)</f>
        <v>0.67435270469793096</v>
      </c>
      <c r="G196" s="250">
        <f>IF(G$52=0,0,G$52/NMM_fec!G$52)</f>
        <v>0.68350618113846096</v>
      </c>
      <c r="H196" s="250">
        <f>IF(H$52=0,0,H$52/NMM_fec!H$52)</f>
        <v>0.68350618113846084</v>
      </c>
      <c r="I196" s="250">
        <f>IF(I$52=0,0,I$52/NMM_fec!I$52)</f>
        <v>0.68350618113846096</v>
      </c>
      <c r="J196" s="250">
        <f>IF(J$52=0,0,J$52/NMM_fec!J$52)</f>
        <v>0.68350618113846096</v>
      </c>
      <c r="K196" s="250">
        <f>IF(K$52=0,0,K$52/NMM_fec!K$52)</f>
        <v>0.68350618113846107</v>
      </c>
      <c r="L196" s="250">
        <f>IF(L$52=0,0,L$52/NMM_fec!L$52)</f>
        <v>0.68350618113846096</v>
      </c>
      <c r="M196" s="250">
        <f>IF(M$52=0,0,M$52/NMM_fec!M$52)</f>
        <v>0.68350618113846096</v>
      </c>
      <c r="N196" s="250">
        <f>IF(N$52=0,0,N$52/NMM_fec!N$52)</f>
        <v>0.68350618113846096</v>
      </c>
      <c r="O196" s="250">
        <f>IF(O$52=0,0,O$52/NMM_fec!O$52)</f>
        <v>0.68350618113846107</v>
      </c>
      <c r="P196" s="250">
        <f>IF(P$52=0,0,P$52/NMM_fec!P$52)</f>
        <v>0.68350618113846096</v>
      </c>
      <c r="Q196" s="250">
        <f>IF(Q$52=0,0,Q$52/NMM_fec!Q$52)</f>
        <v>0.68350618113846096</v>
      </c>
    </row>
    <row r="197" spans="1:17" x14ac:dyDescent="0.25">
      <c r="A197" s="127" t="s">
        <v>210</v>
      </c>
      <c r="B197" s="249">
        <f>IF(B$57=0,0,B$57/NMM_fec!B$57)</f>
        <v>0.51023036590505355</v>
      </c>
      <c r="C197" s="249">
        <f>IF(C$57=0,0,C$57/NMM_fec!C$57)</f>
        <v>0.51023036590505355</v>
      </c>
      <c r="D197" s="249">
        <f>IF(D$57=0,0,D$57/NMM_fec!D$57)</f>
        <v>0.51023036590505355</v>
      </c>
      <c r="E197" s="249">
        <f>IF(E$57=0,0,E$57/NMM_fec!E$57)</f>
        <v>0.51403854847897557</v>
      </c>
      <c r="F197" s="249">
        <f>IF(F$57=0,0,F$57/NMM_fec!F$57)</f>
        <v>0.51928035568687325</v>
      </c>
      <c r="G197" s="249">
        <f>IF(G$57=0,0,G$57/NMM_fec!G$57)</f>
        <v>0.52632892310374002</v>
      </c>
      <c r="H197" s="249">
        <f>IF(H$57=0,0,H$57/NMM_fec!H$57)</f>
        <v>0.52632892310374002</v>
      </c>
      <c r="I197" s="249">
        <f>IF(I$57=0,0,I$57/NMM_fec!I$57)</f>
        <v>0.52632892310374002</v>
      </c>
      <c r="J197" s="249">
        <f>IF(J$57=0,0,J$57/NMM_fec!J$57)</f>
        <v>0.52632892310374002</v>
      </c>
      <c r="K197" s="249">
        <f>IF(K$57=0,0,K$57/NMM_fec!K$57)</f>
        <v>0.52632892310374002</v>
      </c>
      <c r="L197" s="249">
        <f>IF(L$57=0,0,L$57/NMM_fec!L$57)</f>
        <v>0.52632892310374002</v>
      </c>
      <c r="M197" s="249">
        <f>IF(M$57=0,0,M$57/NMM_fec!M$57)</f>
        <v>0.52632892310374002</v>
      </c>
      <c r="N197" s="249">
        <f>IF(N$57=0,0,N$57/NMM_fec!N$57)</f>
        <v>0.52632892310374002</v>
      </c>
      <c r="O197" s="249">
        <f>IF(O$57=0,0,O$57/NMM_fec!O$57)</f>
        <v>0.52632892310374002</v>
      </c>
      <c r="P197" s="249">
        <f>IF(P$57=0,0,P$57/NMM_fec!P$57)</f>
        <v>0.52632892310374002</v>
      </c>
      <c r="Q197" s="249">
        <f>IF(Q$57=0,0,Q$57/NMM_fec!Q$57)</f>
        <v>0.52632892310374002</v>
      </c>
    </row>
    <row r="198" spans="1:17" x14ac:dyDescent="0.25">
      <c r="A198" s="127" t="s">
        <v>209</v>
      </c>
      <c r="B198" s="249">
        <f>IF(B$58=0,0,B$58/NMM_fec!B$58)</f>
        <v>0.36883635459562247</v>
      </c>
      <c r="C198" s="249">
        <f>IF(C$58=0,0,C$58/NMM_fec!C$58)</f>
        <v>0.36528804305771601</v>
      </c>
      <c r="D198" s="249">
        <f>IF(D$58=0,0,D$58/NMM_fec!D$58)</f>
        <v>0.36607312523855506</v>
      </c>
      <c r="E198" s="249">
        <f>IF(E$58=0,0,E$58/NMM_fec!E$58)</f>
        <v>0.36895918746336304</v>
      </c>
      <c r="F198" s="249">
        <f>IF(F$58=0,0,F$58/NMM_fec!F$58)</f>
        <v>0.3814376922867313</v>
      </c>
      <c r="G198" s="249">
        <f>IF(G$58=0,0,G$58/NMM_fec!G$58)</f>
        <v>0.38905866171433096</v>
      </c>
      <c r="H198" s="249">
        <f>IF(H$58=0,0,H$58/NMM_fec!H$58)</f>
        <v>0.38727708925651777</v>
      </c>
      <c r="I198" s="249">
        <f>IF(I$58=0,0,I$58/NMM_fec!I$58)</f>
        <v>0.38844417445904794</v>
      </c>
      <c r="J198" s="249">
        <f>IF(J$58=0,0,J$58/NMM_fec!J$58)</f>
        <v>0.39171782148530132</v>
      </c>
      <c r="K198" s="249">
        <f>IF(K$58=0,0,K$58/NMM_fec!K$58)</f>
        <v>0.3864820112993605</v>
      </c>
      <c r="L198" s="249">
        <f>IF(L$58=0,0,L$58/NMM_fec!L$58)</f>
        <v>0.38380122976582859</v>
      </c>
      <c r="M198" s="249">
        <f>IF(M$58=0,0,M$58/NMM_fec!M$58)</f>
        <v>0.39129331155461339</v>
      </c>
      <c r="N198" s="249">
        <f>IF(N$58=0,0,N$58/NMM_fec!N$58)</f>
        <v>0.39689068222790408</v>
      </c>
      <c r="O198" s="249">
        <f>IF(O$58=0,0,O$58/NMM_fec!O$58)</f>
        <v>0.40424070587535021</v>
      </c>
      <c r="P198" s="249">
        <f>IF(P$58=0,0,P$58/NMM_fec!P$58)</f>
        <v>0.41207660115458372</v>
      </c>
      <c r="Q198" s="249">
        <f>IF(Q$58=0,0,Q$58/NMM_fec!Q$58)</f>
        <v>0.40628831457541575</v>
      </c>
    </row>
    <row r="199" spans="1:17" x14ac:dyDescent="0.25">
      <c r="A199" s="127" t="s">
        <v>208</v>
      </c>
      <c r="B199" s="249">
        <f>IF(B$77=0,0,B$77/NMM_fec!B$77)</f>
        <v>0.50778892688692645</v>
      </c>
      <c r="C199" s="249">
        <f>IF(C$77=0,0,C$77/NMM_fec!C$77)</f>
        <v>0.51015579023497049</v>
      </c>
      <c r="D199" s="249">
        <f>IF(D$77=0,0,D$77/NMM_fec!D$77)</f>
        <v>0.51028084491328307</v>
      </c>
      <c r="E199" s="249">
        <f>IF(E$77=0,0,E$77/NMM_fec!E$77)</f>
        <v>0.5115553026636841</v>
      </c>
      <c r="F199" s="249">
        <f>IF(F$77=0,0,F$77/NMM_fec!F$77)</f>
        <v>0.51606837757168789</v>
      </c>
      <c r="G199" s="249">
        <f>IF(G$77=0,0,G$77/NMM_fec!G$77)</f>
        <v>0.52255792463654416</v>
      </c>
      <c r="H199" s="249">
        <f>IF(H$77=0,0,H$77/NMM_fec!H$77)</f>
        <v>0.52421626774694563</v>
      </c>
      <c r="I199" s="249">
        <f>IF(I$77=0,0,I$77/NMM_fec!I$77)</f>
        <v>0.52329133794952143</v>
      </c>
      <c r="J199" s="249">
        <f>IF(J$77=0,0,J$77/NMM_fec!J$77)</f>
        <v>0.52743461090292432</v>
      </c>
      <c r="K199" s="249">
        <f>IF(K$77=0,0,K$77/NMM_fec!K$77)</f>
        <v>0.52257977176997972</v>
      </c>
      <c r="L199" s="249">
        <f>IF(L$77=0,0,L$77/NMM_fec!L$77)</f>
        <v>0.52438088202297661</v>
      </c>
      <c r="M199" s="249">
        <f>IF(M$77=0,0,M$77/NMM_fec!M$77)</f>
        <v>0.53083449568301011</v>
      </c>
      <c r="N199" s="249">
        <f>IF(N$77=0,0,N$77/NMM_fec!N$77)</f>
        <v>0.52983878833201303</v>
      </c>
      <c r="O199" s="249">
        <f>IF(O$77=0,0,O$77/NMM_fec!O$77)</f>
        <v>0.52960225186418974</v>
      </c>
      <c r="P199" s="249">
        <f>IF(P$77=0,0,P$77/NMM_fec!P$77)</f>
        <v>0.5297221644856217</v>
      </c>
      <c r="Q199" s="249">
        <f>IF(Q$77=0,0,Q$77/NMM_fec!Q$77)</f>
        <v>0.52227330834255403</v>
      </c>
    </row>
    <row r="200" spans="1:17" x14ac:dyDescent="0.25">
      <c r="A200" s="72" t="s">
        <v>207</v>
      </c>
      <c r="B200" s="265">
        <f>IF(B$87=0,0,B$87/NMM_fec!B$87)</f>
        <v>0.43348720765439686</v>
      </c>
      <c r="C200" s="265">
        <f>IF(C$87=0,0,C$87/NMM_fec!C$87)</f>
        <v>0.43695562398393145</v>
      </c>
      <c r="D200" s="265">
        <f>IF(D$87=0,0,D$87/NMM_fec!D$87)</f>
        <v>0.4386368837489017</v>
      </c>
      <c r="E200" s="265">
        <f>IF(E$87=0,0,E$87/NMM_fec!E$87)</f>
        <v>0.43769810364417155</v>
      </c>
      <c r="F200" s="265">
        <f>IF(F$87=0,0,F$87/NMM_fec!F$87)</f>
        <v>0.44059239778668086</v>
      </c>
      <c r="G200" s="265">
        <f>IF(G$87=0,0,G$87/NMM_fec!G$87)</f>
        <v>0.44541037147401219</v>
      </c>
      <c r="H200" s="265">
        <f>IF(H$87=0,0,H$87/NMM_fec!H$87)</f>
        <v>0.45187993077569316</v>
      </c>
      <c r="I200" s="265">
        <f>IF(I$87=0,0,I$87/NMM_fec!I$87)</f>
        <v>0.45125636626693161</v>
      </c>
      <c r="J200" s="265">
        <f>IF(J$87=0,0,J$87/NMM_fec!J$87)</f>
        <v>0.44739784850259057</v>
      </c>
      <c r="K200" s="265">
        <f>IF(K$87=0,0,K$87/NMM_fec!K$87)</f>
        <v>0.45418508938823371</v>
      </c>
      <c r="L200" s="265">
        <f>IF(L$87=0,0,L$87/NMM_fec!L$87)</f>
        <v>0.45373637404692363</v>
      </c>
      <c r="M200" s="265">
        <f>IF(M$87=0,0,M$87/NMM_fec!M$87)</f>
        <v>0.45242206197370294</v>
      </c>
      <c r="N200" s="265">
        <f>IF(N$87=0,0,N$87/NMM_fec!N$87)</f>
        <v>0.44841802558995147</v>
      </c>
      <c r="O200" s="265">
        <f>IF(O$87=0,0,O$87/NMM_fec!O$87)</f>
        <v>0.44875970277153659</v>
      </c>
      <c r="P200" s="265">
        <f>IF(P$87=0,0,P$87/NMM_fec!P$87)</f>
        <v>0.45106922550900425</v>
      </c>
      <c r="Q200" s="265">
        <f>IF(Q$87=0,0,Q$87/NMM_fec!Q$87)</f>
        <v>0.44537750859285541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53">
        <f>IF(B$97=0,0,B$97/NMM_fec!B$97)</f>
        <v>0.47782326588980761</v>
      </c>
      <c r="C202" s="253">
        <f>IF(C$97=0,0,C$97/NMM_fec!C$97)</f>
        <v>0.48233426352944514</v>
      </c>
      <c r="D202" s="253">
        <f>IF(D$97=0,0,D$97/NMM_fec!D$97)</f>
        <v>0.48458438421574063</v>
      </c>
      <c r="E202" s="253">
        <f>IF(E$97=0,0,E$97/NMM_fec!E$97)</f>
        <v>0.48039028325155825</v>
      </c>
      <c r="F202" s="253">
        <f>IF(F$97=0,0,F$97/NMM_fec!F$97)</f>
        <v>0.48015875084515264</v>
      </c>
      <c r="G202" s="253">
        <f>IF(G$97=0,0,G$97/NMM_fec!G$97)</f>
        <v>0.48229351328881503</v>
      </c>
      <c r="H202" s="253">
        <f>IF(H$97=0,0,H$97/NMM_fec!H$97)</f>
        <v>0.49291345260414055</v>
      </c>
      <c r="I202" s="253">
        <f>IF(I$97=0,0,I$97/NMM_fec!I$97)</f>
        <v>0.495581867029946</v>
      </c>
      <c r="J202" s="253">
        <f>IF(J$97=0,0,J$97/NMM_fec!J$97)</f>
        <v>0.49288708365698419</v>
      </c>
      <c r="K202" s="253">
        <f>IF(K$97=0,0,K$97/NMM_fec!K$97)</f>
        <v>0.50196148124025886</v>
      </c>
      <c r="L202" s="253">
        <f>IF(L$97=0,0,L$97/NMM_fec!L$97)</f>
        <v>0.50136009856345154</v>
      </c>
      <c r="M202" s="253">
        <f>IF(M$97=0,0,M$97/NMM_fec!M$97)</f>
        <v>0.50681967911354009</v>
      </c>
      <c r="N202" s="253">
        <f>IF(N$97=0,0,N$97/NMM_fec!N$97)</f>
        <v>0.50217221389979527</v>
      </c>
      <c r="O202" s="253">
        <f>IF(O$97=0,0,O$97/NMM_fec!O$97)</f>
        <v>0.50416647998728725</v>
      </c>
      <c r="P202" s="253">
        <f>IF(P$97=0,0,P$97/NMM_fec!P$97)</f>
        <v>0.5122985457417869</v>
      </c>
      <c r="Q202" s="253">
        <f>IF(Q$97=0,0,Q$97/NMM_fec!Q$97)</f>
        <v>0.52318481466810363</v>
      </c>
    </row>
    <row r="203" spans="1:17" x14ac:dyDescent="0.25">
      <c r="A203" s="132" t="s">
        <v>83</v>
      </c>
      <c r="B203" s="252">
        <f>IF(B$98=0,0,B$98/NMM_fec!B$98)</f>
        <v>0.44945191302047499</v>
      </c>
      <c r="C203" s="252">
        <f>IF(C$98=0,0,C$98/NMM_fec!C$98)</f>
        <v>0.44945191302047494</v>
      </c>
      <c r="D203" s="252">
        <f>IF(D$98=0,0,D$98/NMM_fec!D$98)</f>
        <v>0.44945191302047494</v>
      </c>
      <c r="E203" s="252">
        <f>IF(E$98=0,0,E$98/NMM_fec!E$98)</f>
        <v>0.45076235059179609</v>
      </c>
      <c r="F203" s="252">
        <f>IF(F$98=0,0,F$98/NMM_fec!F$98)</f>
        <v>0.45248793526702774</v>
      </c>
      <c r="G203" s="252">
        <f>IF(G$98=0,0,G$98/NMM_fec!G$98)</f>
        <v>0.45593532103152606</v>
      </c>
      <c r="H203" s="252">
        <f>IF(H$98=0,0,H$98/NMM_fec!H$98)</f>
        <v>0.45790890250025573</v>
      </c>
      <c r="I203" s="252">
        <f>IF(I$98=0,0,I$98/NMM_fec!I$98)</f>
        <v>0.46115894052340595</v>
      </c>
      <c r="J203" s="252">
        <f>IF(J$98=0,0,J$98/NMM_fec!J$98)</f>
        <v>0.4634463753084771</v>
      </c>
      <c r="K203" s="252">
        <f>IF(K$98=0,0,K$98/NMM_fec!K$98)</f>
        <v>0.46344637530847704</v>
      </c>
      <c r="L203" s="252">
        <f>IF(L$98=0,0,L$98/NMM_fec!L$98)</f>
        <v>0.46344637530847704</v>
      </c>
      <c r="M203" s="252">
        <f>IF(M$98=0,0,M$98/NMM_fec!M$98)</f>
        <v>0.47014378297283171</v>
      </c>
      <c r="N203" s="252">
        <f>IF(N$98=0,0,N$98/NMM_fec!N$98)</f>
        <v>0.47014378297283166</v>
      </c>
      <c r="O203" s="252">
        <f>IF(O$98=0,0,O$98/NMM_fec!O$98)</f>
        <v>0.47014378297283171</v>
      </c>
      <c r="P203" s="252">
        <f>IF(P$98=0,0,P$98/NMM_fec!P$98)</f>
        <v>0.47342756241308692</v>
      </c>
      <c r="Q203" s="252">
        <f>IF(Q$98=0,0,Q$98/NMM_fec!Q$98)</f>
        <v>0.49069997298682244</v>
      </c>
    </row>
    <row r="204" spans="1:17" x14ac:dyDescent="0.25">
      <c r="A204" s="76" t="s">
        <v>82</v>
      </c>
      <c r="B204" s="251">
        <f>IF(B$99=0,0,B$99/NMM_fec!B$99)</f>
        <v>0.11734528471448551</v>
      </c>
      <c r="C204" s="251">
        <f>IF(C$99=0,0,C$99/NMM_fec!C$99)</f>
        <v>0.11734528471448551</v>
      </c>
      <c r="D204" s="251">
        <f>IF(D$99=0,0,D$99/NMM_fec!D$99)</f>
        <v>0.11734528471448549</v>
      </c>
      <c r="E204" s="251">
        <f>IF(E$99=0,0,E$99/NMM_fec!E$99)</f>
        <v>0.11768742069266794</v>
      </c>
      <c r="F204" s="251">
        <f>IF(F$99=0,0,F$99/NMM_fec!F$99)</f>
        <v>0.11813794547440312</v>
      </c>
      <c r="G204" s="251">
        <f>IF(G$99=0,0,G$99/NMM_fec!G$99)</f>
        <v>0.11903800719922059</v>
      </c>
      <c r="H204" s="251">
        <f>IF(H$99=0,0,H$99/NMM_fec!H$99)</f>
        <v>0.1195532802966226</v>
      </c>
      <c r="I204" s="251">
        <f>IF(I$99=0,0,I$99/NMM_fec!I$99)</f>
        <v>0.12040181742842938</v>
      </c>
      <c r="J204" s="251">
        <f>IF(J$99=0,0,J$99/NMM_fec!J$99)</f>
        <v>0.12099903301110679</v>
      </c>
      <c r="K204" s="251">
        <f>IF(K$99=0,0,K$99/NMM_fec!K$99)</f>
        <v>0.12099903301110677</v>
      </c>
      <c r="L204" s="251">
        <f>IF(L$99=0,0,L$99/NMM_fec!L$99)</f>
        <v>0.12099903301110677</v>
      </c>
      <c r="M204" s="251">
        <f>IF(M$99=0,0,M$99/NMM_fec!M$99)</f>
        <v>0.1227476276581761</v>
      </c>
      <c r="N204" s="251">
        <f>IF(N$99=0,0,N$99/NMM_fec!N$99)</f>
        <v>0.1227476276581761</v>
      </c>
      <c r="O204" s="251">
        <f>IF(O$99=0,0,O$99/NMM_fec!O$99)</f>
        <v>0.12274762765817607</v>
      </c>
      <c r="P204" s="251">
        <f>IF(P$99=0,0,P$99/NMM_fec!P$99)</f>
        <v>0.12360497417777756</v>
      </c>
      <c r="Q204" s="251">
        <f>IF(Q$99=0,0,Q$99/NMM_fec!Q$99)</f>
        <v>0.12811454656530938</v>
      </c>
    </row>
    <row r="205" spans="1:17" x14ac:dyDescent="0.25">
      <c r="A205" s="76" t="s">
        <v>81</v>
      </c>
      <c r="B205" s="251">
        <f>IF(B$100=0,0,B$100/NMM_fec!B$100)</f>
        <v>0.64242574816813891</v>
      </c>
      <c r="C205" s="251">
        <f>IF(C$100=0,0,C$100/NMM_fec!C$100)</f>
        <v>0.6424257481681388</v>
      </c>
      <c r="D205" s="251">
        <f>IF(D$100=0,0,D$100/NMM_fec!D$100)</f>
        <v>0.6424257481681388</v>
      </c>
      <c r="E205" s="251">
        <f>IF(E$100=0,0,E$100/NMM_fec!E$100)</f>
        <v>0.64429882693985008</v>
      </c>
      <c r="F205" s="251">
        <f>IF(F$100=0,0,F$100/NMM_fec!F$100)</f>
        <v>0.64676529775441005</v>
      </c>
      <c r="G205" s="251">
        <f>IF(G$100=0,0,G$100/NMM_fec!G$100)</f>
        <v>0.65169283130098798</v>
      </c>
      <c r="H205" s="251">
        <f>IF(H$100=0,0,H$100/NMM_fec!H$100)</f>
        <v>0.65451377724623683</v>
      </c>
      <c r="I205" s="251">
        <f>IF(I$100=0,0,I$100/NMM_fec!I$100)</f>
        <v>0.65915923107146512</v>
      </c>
      <c r="J205" s="251">
        <f>IF(J$100=0,0,J$100/NMM_fec!J$100)</f>
        <v>0.66242878441101949</v>
      </c>
      <c r="K205" s="251">
        <f>IF(K$100=0,0,K$100/NMM_fec!K$100)</f>
        <v>0.6624287844110196</v>
      </c>
      <c r="L205" s="251">
        <f>IF(L$100=0,0,L$100/NMM_fec!L$100)</f>
        <v>0.66242878441101949</v>
      </c>
      <c r="M205" s="251">
        <f>IF(M$100=0,0,M$100/NMM_fec!M$100)</f>
        <v>0.67200174873693619</v>
      </c>
      <c r="N205" s="251">
        <f>IF(N$100=0,0,N$100/NMM_fec!N$100)</f>
        <v>0.67200174873693619</v>
      </c>
      <c r="O205" s="251">
        <f>IF(O$100=0,0,O$100/NMM_fec!O$100)</f>
        <v>0.67200174873693619</v>
      </c>
      <c r="P205" s="251">
        <f>IF(P$100=0,0,P$100/NMM_fec!P$100)</f>
        <v>0.67669543098104545</v>
      </c>
      <c r="Q205" s="251">
        <f>IF(Q$100=0,0,Q$100/NMM_fec!Q$100)</f>
        <v>0.70138381468583089</v>
      </c>
    </row>
    <row r="206" spans="1:17" x14ac:dyDescent="0.25">
      <c r="A206" s="76" t="s">
        <v>80</v>
      </c>
      <c r="B206" s="251">
        <f>IF(B$101=0,0,B$101/NMM_fec!B$101)</f>
        <v>0.44785076664504758</v>
      </c>
      <c r="C206" s="251">
        <f>IF(C$101=0,0,C$101/NMM_fec!C$101)</f>
        <v>0.44785076664504758</v>
      </c>
      <c r="D206" s="251">
        <f>IF(D$101=0,0,D$101/NMM_fec!D$101)</f>
        <v>0.44785076664504753</v>
      </c>
      <c r="E206" s="251">
        <f>IF(E$101=0,0,E$101/NMM_fec!E$101)</f>
        <v>0.44915653585851606</v>
      </c>
      <c r="F206" s="251">
        <f>IF(F$101=0,0,F$101/NMM_fec!F$101)</f>
        <v>0.45087597323841266</v>
      </c>
      <c r="G206" s="251">
        <f>IF(G$101=0,0,G$101/NMM_fec!G$101)</f>
        <v>0.45431107789104652</v>
      </c>
      <c r="H206" s="251">
        <f>IF(H$101=0,0,H$101/NMM_fec!H$101)</f>
        <v>0.45627762859024612</v>
      </c>
      <c r="I206" s="251">
        <f>IF(I$101=0,0,I$101/NMM_fec!I$101)</f>
        <v>0.45951608854141573</v>
      </c>
      <c r="J206" s="251">
        <f>IF(J$101=0,0,J$101/NMM_fec!J$101)</f>
        <v>0.46179537447271846</v>
      </c>
      <c r="K206" s="251">
        <f>IF(K$101=0,0,K$101/NMM_fec!K$101)</f>
        <v>0.46179537447271846</v>
      </c>
      <c r="L206" s="251">
        <f>IF(L$101=0,0,L$101/NMM_fec!L$101)</f>
        <v>0.46179537447271846</v>
      </c>
      <c r="M206" s="251">
        <f>IF(M$101=0,0,M$101/NMM_fec!M$101)</f>
        <v>0.46846892301066617</v>
      </c>
      <c r="N206" s="251">
        <f>IF(N$101=0,0,N$101/NMM_fec!N$101)</f>
        <v>0.46846892301066634</v>
      </c>
      <c r="O206" s="251">
        <f>IF(O$101=0,0,O$101/NMM_fec!O$101)</f>
        <v>0.46846892301066623</v>
      </c>
      <c r="P206" s="251">
        <f>IF(P$101=0,0,P$101/NMM_fec!P$101)</f>
        <v>0.47174100417709913</v>
      </c>
      <c r="Q206" s="251">
        <f>IF(Q$101=0,0,Q$101/NMM_fec!Q$101)</f>
        <v>0.48895188278983109</v>
      </c>
    </row>
    <row r="207" spans="1:17" x14ac:dyDescent="0.25">
      <c r="A207" s="129" t="s">
        <v>79</v>
      </c>
      <c r="B207" s="250">
        <f>IF(B$102=0,0,B$102/NMM_fec!B$102)</f>
        <v>0.71962830084421114</v>
      </c>
      <c r="C207" s="250">
        <f>IF(C$102=0,0,C$102/NMM_fec!C$102)</f>
        <v>0.70543855052286719</v>
      </c>
      <c r="D207" s="250">
        <f>IF(D$102=0,0,D$102/NMM_fec!D$102)</f>
        <v>0.70543855052286719</v>
      </c>
      <c r="E207" s="250">
        <f>IF(E$102=0,0,E$102/NMM_fec!E$102)</f>
        <v>0.7074953516045468</v>
      </c>
      <c r="F207" s="250">
        <f>IF(F$102=0,0,F$102/NMM_fec!F$102)</f>
        <v>0.71020374802435349</v>
      </c>
      <c r="G207" s="250">
        <f>IF(G$102=0,0,G$102/NMM_fec!G$102)</f>
        <v>0.71561460232566776</v>
      </c>
      <c r="H207" s="250">
        <f>IF(H$102=0,0,H$102/NMM_fec!H$102)</f>
        <v>0.71871224283026192</v>
      </c>
      <c r="I207" s="250">
        <f>IF(I$102=0,0,I$102/NMM_fec!I$102)</f>
        <v>0.72381334941313846</v>
      </c>
      <c r="J207" s="250">
        <f>IF(J$102=0,0,J$102/NMM_fec!J$102)</f>
        <v>0.72740359929849763</v>
      </c>
      <c r="K207" s="250">
        <f>IF(K$102=0,0,K$102/NMM_fec!K$102)</f>
        <v>0.72740359929849763</v>
      </c>
      <c r="L207" s="250">
        <f>IF(L$102=0,0,L$102/NMM_fec!L$102)</f>
        <v>0.72740359929849785</v>
      </c>
      <c r="M207" s="250">
        <f>IF(M$102=0,0,M$102/NMM_fec!M$102)</f>
        <v>0.73791553487632622</v>
      </c>
      <c r="N207" s="250">
        <f>IF(N$102=0,0,N$102/NMM_fec!N$102)</f>
        <v>0.73791553487632622</v>
      </c>
      <c r="O207" s="250">
        <f>IF(O$102=0,0,O$102/NMM_fec!O$102)</f>
        <v>0.73791553487632622</v>
      </c>
      <c r="P207" s="250">
        <f>IF(P$102=0,0,P$102/NMM_fec!P$102)</f>
        <v>0.74306960039804748</v>
      </c>
      <c r="Q207" s="250">
        <f>IF(Q$102=0,0,Q$102/NMM_fec!Q$102)</f>
        <v>0.77017956238994745</v>
      </c>
    </row>
    <row r="208" spans="1:17" x14ac:dyDescent="0.25">
      <c r="A208" s="127" t="s">
        <v>206</v>
      </c>
      <c r="B208" s="249">
        <f>IF(B$107=0,0,B$107/NMM_fec!B$107)</f>
        <v>0.46184670988854937</v>
      </c>
      <c r="C208" s="249">
        <f>IF(C$107=0,0,C$107/NMM_fec!C$107)</f>
        <v>0.46454617240248491</v>
      </c>
      <c r="D208" s="249">
        <f>IF(D$107=0,0,D$107/NMM_fec!D$107)</f>
        <v>0.4659237650170216</v>
      </c>
      <c r="E208" s="249">
        <f>IF(E$107=0,0,E$107/NMM_fec!E$107)</f>
        <v>0.46393051401579449</v>
      </c>
      <c r="F208" s="249">
        <f>IF(F$107=0,0,F$107/NMM_fec!F$107)</f>
        <v>0.46453472739085988</v>
      </c>
      <c r="G208" s="249">
        <f>IF(G$107=0,0,G$107/NMM_fec!G$107)</f>
        <v>0.46723288340215668</v>
      </c>
      <c r="H208" s="249">
        <f>IF(H$107=0,0,H$107/NMM_fec!H$107)</f>
        <v>0.47420243852870392</v>
      </c>
      <c r="I208" s="249">
        <f>IF(I$107=0,0,I$107/NMM_fec!I$107)</f>
        <v>0.47706035536347419</v>
      </c>
      <c r="J208" s="249">
        <f>IF(J$107=0,0,J$107/NMM_fec!J$107)</f>
        <v>0.47640297977675261</v>
      </c>
      <c r="K208" s="249">
        <f>IF(K$107=0,0,K$107/NMM_fec!K$107)</f>
        <v>0.48187918451169526</v>
      </c>
      <c r="L208" s="249">
        <f>IF(L$107=0,0,L$107/NMM_fec!L$107)</f>
        <v>0.48149405191355066</v>
      </c>
      <c r="M208" s="249">
        <f>IF(M$107=0,0,M$107/NMM_fec!M$107)</f>
        <v>0.48732793250845463</v>
      </c>
      <c r="N208" s="249">
        <f>IF(N$107=0,0,N$107/NMM_fec!N$107)</f>
        <v>0.48452993631488911</v>
      </c>
      <c r="O208" s="249">
        <f>IF(O$107=0,0,O$107/NMM_fec!O$107)</f>
        <v>0.48570859328366878</v>
      </c>
      <c r="P208" s="249">
        <f>IF(P$107=0,0,P$107/NMM_fec!P$107)</f>
        <v>0.49195374428874178</v>
      </c>
      <c r="Q208" s="249">
        <f>IF(Q$107=0,0,Q$107/NMM_fec!Q$107)</f>
        <v>0.5051681673094327</v>
      </c>
    </row>
    <row r="209" spans="1:17" x14ac:dyDescent="0.25">
      <c r="A209" s="127" t="s">
        <v>205</v>
      </c>
      <c r="B209" s="249">
        <f>IF(B$115=0,0,B$115/NMM_fec!B$115)</f>
        <v>0.54964934552590539</v>
      </c>
      <c r="C209" s="249">
        <f>IF(C$115=0,0,C$115/NMM_fec!C$115)</f>
        <v>0.54964934552590539</v>
      </c>
      <c r="D209" s="249">
        <f>IF(D$115=0,0,D$115/NMM_fec!D$115)</f>
        <v>0.54964934552590539</v>
      </c>
      <c r="E209" s="249">
        <f>IF(E$115=0,0,E$115/NMM_fec!E$115)</f>
        <v>0.55125192220332708</v>
      </c>
      <c r="F209" s="249">
        <f>IF(F$115=0,0,F$115/NMM_fec!F$115)</f>
        <v>0.55336219576077317</v>
      </c>
      <c r="G209" s="249">
        <f>IF(G$115=0,0,G$115/NMM_fec!G$115)</f>
        <v>0.55757811580547323</v>
      </c>
      <c r="H209" s="249">
        <f>IF(H$115=0,0,H$115/NMM_fec!H$115)</f>
        <v>0.55999167269822125</v>
      </c>
      <c r="I209" s="249">
        <f>IF(I$115=0,0,I$115/NMM_fec!I$115)</f>
        <v>0.56396624977890086</v>
      </c>
      <c r="J209" s="249">
        <f>IF(J$115=0,0,J$115/NMM_fec!J$115)</f>
        <v>0.56676362808818015</v>
      </c>
      <c r="K209" s="249">
        <f>IF(K$115=0,0,K$115/NMM_fec!K$115)</f>
        <v>0.56676362808818004</v>
      </c>
      <c r="L209" s="249">
        <f>IF(L$115=0,0,L$115/NMM_fec!L$115)</f>
        <v>0.56676362808818015</v>
      </c>
      <c r="M209" s="249">
        <f>IF(M$115=0,0,M$115/NMM_fec!M$115)</f>
        <v>0.5749541054958599</v>
      </c>
      <c r="N209" s="249">
        <f>IF(N$115=0,0,N$115/NMM_fec!N$115)</f>
        <v>0.5749541054958599</v>
      </c>
      <c r="O209" s="249">
        <f>IF(O$115=0,0,O$115/NMM_fec!O$115)</f>
        <v>0.57495410549586001</v>
      </c>
      <c r="P209" s="249">
        <f>IF(P$115=0,0,P$115/NMM_fec!P$115)</f>
        <v>0.57896994605165597</v>
      </c>
      <c r="Q209" s="249">
        <f>IF(Q$115=0,0,Q$115/NMM_fec!Q$115)</f>
        <v>0.60009293806142849</v>
      </c>
    </row>
    <row r="210" spans="1:17" x14ac:dyDescent="0.25">
      <c r="A210" s="127" t="s">
        <v>204</v>
      </c>
      <c r="B210" s="249">
        <f>IF(B$116=0,0,B$116/NMM_fec!B$116)</f>
        <v>0.49289700525984687</v>
      </c>
      <c r="C210" s="249">
        <f>IF(C$116=0,0,C$116/NMM_fec!C$116)</f>
        <v>0.49839840976550076</v>
      </c>
      <c r="D210" s="249">
        <f>IF(D$116=0,0,D$116/NMM_fec!D$116)</f>
        <v>0.50103650353952767</v>
      </c>
      <c r="E210" s="249">
        <f>IF(E$116=0,0,E$116/NMM_fec!E$116)</f>
        <v>0.49588250448891086</v>
      </c>
      <c r="F210" s="249">
        <f>IF(F$116=0,0,F$116/NMM_fec!F$116)</f>
        <v>0.49530300270555766</v>
      </c>
      <c r="G210" s="249">
        <f>IF(G$116=0,0,G$116/NMM_fec!G$116)</f>
        <v>0.49724126230068988</v>
      </c>
      <c r="H210" s="249">
        <f>IF(H$116=0,0,H$116/NMM_fec!H$116)</f>
        <v>0.50954163163915567</v>
      </c>
      <c r="I210" s="249">
        <f>IF(I$116=0,0,I$116/NMM_fec!I$116)</f>
        <v>0.51218475132786523</v>
      </c>
      <c r="J210" s="249">
        <f>IF(J$116=0,0,J$116/NMM_fec!J$116)</f>
        <v>0.50861686745956181</v>
      </c>
      <c r="K210" s="249">
        <f>IF(K$116=0,0,K$116/NMM_fec!K$116)</f>
        <v>0.51929837387135036</v>
      </c>
      <c r="L210" s="249">
        <f>IF(L$116=0,0,L$116/NMM_fec!L$116)</f>
        <v>0.51860122410065657</v>
      </c>
      <c r="M210" s="249">
        <f>IF(M$116=0,0,M$116/NMM_fec!M$116)</f>
        <v>0.52401681143641055</v>
      </c>
      <c r="N210" s="249">
        <f>IF(N$116=0,0,N$116/NMM_fec!N$116)</f>
        <v>0.51854426442249346</v>
      </c>
      <c r="O210" s="249">
        <f>IF(O$116=0,0,O$116/NMM_fec!O$116)</f>
        <v>0.52090366435136237</v>
      </c>
      <c r="P210" s="249">
        <f>IF(P$116=0,0,P$116/NMM_fec!P$116)</f>
        <v>0.52993353509609409</v>
      </c>
      <c r="Q210" s="249">
        <f>IF(Q$116=0,0,Q$116/NMM_fec!Q$116)</f>
        <v>0.54009408044552198</v>
      </c>
    </row>
    <row r="211" spans="1:17" x14ac:dyDescent="0.25">
      <c r="A211" s="72" t="s">
        <v>203</v>
      </c>
      <c r="B211" s="247">
        <f>IF(B$124=0,0,B$124/NMM_fec!B$124)</f>
        <v>0.56491738290162485</v>
      </c>
      <c r="C211" s="247">
        <f>IF(C$124=0,0,C$124/NMM_fec!C$124)</f>
        <v>0.56491738290162496</v>
      </c>
      <c r="D211" s="247">
        <f>IF(D$124=0,0,D$124/NMM_fec!D$124)</f>
        <v>0.56491738290162496</v>
      </c>
      <c r="E211" s="247">
        <f>IF(E$124=0,0,E$124/NMM_fec!E$124)</f>
        <v>0.56656447559786394</v>
      </c>
      <c r="F211" s="247">
        <f>IF(F$124=0,0,F$124/NMM_fec!F$124)</f>
        <v>0.56873336786523909</v>
      </c>
      <c r="G211" s="247">
        <f>IF(G$124=0,0,G$124/NMM_fec!G$124)</f>
        <v>0.57306639680006954</v>
      </c>
      <c r="H211" s="247">
        <f>IF(H$124=0,0,H$124/NMM_fec!H$124)</f>
        <v>0.57554699693983835</v>
      </c>
      <c r="I211" s="247">
        <f>IF(I$124=0,0,I$124/NMM_fec!I$124)</f>
        <v>0.57963197893942586</v>
      </c>
      <c r="J211" s="247">
        <f>IF(J$124=0,0,J$124/NMM_fec!J$124)</f>
        <v>0.58250706220174064</v>
      </c>
      <c r="K211" s="247">
        <f>IF(K$124=0,0,K$124/NMM_fec!K$124)</f>
        <v>0.58250706220174064</v>
      </c>
      <c r="L211" s="247">
        <f>IF(L$124=0,0,L$124/NMM_fec!L$124)</f>
        <v>0.58250706220174064</v>
      </c>
      <c r="M211" s="247">
        <f>IF(M$124=0,0,M$124/NMM_fec!M$124)</f>
        <v>0.59092505287074493</v>
      </c>
      <c r="N211" s="247">
        <f>IF(N$124=0,0,N$124/NMM_fec!N$124)</f>
        <v>0.59092505287074504</v>
      </c>
      <c r="O211" s="247">
        <f>IF(O$124=0,0,O$124/NMM_fec!O$124)</f>
        <v>0.59092505287074493</v>
      </c>
      <c r="P211" s="247">
        <f>IF(P$124=0,0,P$124/NMM_fec!P$124)</f>
        <v>0.59505244455309092</v>
      </c>
      <c r="Q211" s="247">
        <f>IF(Q$124=0,0,Q$124/NMM_fec!Q$124)</f>
        <v>0.61676218634091262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28965.607934998872</v>
      </c>
      <c r="C5" s="96">
        <v>29184.215784047228</v>
      </c>
      <c r="D5" s="96">
        <v>29327.011592377814</v>
      </c>
      <c r="E5" s="96">
        <v>31380.526238373786</v>
      </c>
      <c r="F5" s="96">
        <v>31712.777609364199</v>
      </c>
      <c r="G5" s="96">
        <v>30971.832239707957</v>
      </c>
      <c r="H5" s="96">
        <v>31942.007154543368</v>
      </c>
      <c r="I5" s="96">
        <v>32310.786231544895</v>
      </c>
      <c r="J5" s="96">
        <v>29704.095972163654</v>
      </c>
      <c r="K5" s="96">
        <v>23355.44291027615</v>
      </c>
      <c r="L5" s="96">
        <v>23559.230279719377</v>
      </c>
      <c r="M5" s="96">
        <v>22684.621287541133</v>
      </c>
      <c r="N5" s="96">
        <v>18377.042690495422</v>
      </c>
      <c r="O5" s="96">
        <v>16129.727006773181</v>
      </c>
      <c r="P5" s="96">
        <v>14610.172381772019</v>
      </c>
      <c r="Q5" s="96">
        <v>14492.763512806006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11.532211584896601</v>
      </c>
      <c r="C10" s="158">
        <v>13.407765033761764</v>
      </c>
      <c r="D10" s="158">
        <v>13.701316261209033</v>
      </c>
      <c r="E10" s="158">
        <v>14.343559620055609</v>
      </c>
      <c r="F10" s="158">
        <v>14.650402097501338</v>
      </c>
      <c r="G10" s="158">
        <v>13.305266859215475</v>
      </c>
      <c r="H10" s="158">
        <v>14.83772763828274</v>
      </c>
      <c r="I10" s="158">
        <v>14.513429873299049</v>
      </c>
      <c r="J10" s="158">
        <v>13.494750632645127</v>
      </c>
      <c r="K10" s="158">
        <v>10.241824271176718</v>
      </c>
      <c r="L10" s="158">
        <v>9.6829665394736395</v>
      </c>
      <c r="M10" s="158">
        <v>9.3051655483590014</v>
      </c>
      <c r="N10" s="158">
        <v>7.3119117243061034</v>
      </c>
      <c r="O10" s="158">
        <v>6.2470639722241632</v>
      </c>
      <c r="P10" s="158">
        <v>5.3452175424459298</v>
      </c>
      <c r="Q10" s="158">
        <v>5.7196704233179148</v>
      </c>
    </row>
    <row r="11" spans="1:17" x14ac:dyDescent="0.25">
      <c r="A11" s="92" t="s">
        <v>125</v>
      </c>
      <c r="B11" s="91">
        <v>4.311302115076634</v>
      </c>
      <c r="C11" s="91">
        <v>6.278138319126362</v>
      </c>
      <c r="D11" s="91">
        <v>6.4155926379500112</v>
      </c>
      <c r="E11" s="91">
        <v>6.7163208078743803</v>
      </c>
      <c r="F11" s="91">
        <v>6.8599987072660298</v>
      </c>
      <c r="G11" s="91">
        <v>6.2301439132250662</v>
      </c>
      <c r="H11" s="91">
        <v>6.947713225887842</v>
      </c>
      <c r="I11" s="91">
        <v>6.7958619501514033</v>
      </c>
      <c r="J11" s="91">
        <v>6.3188690166129788</v>
      </c>
      <c r="K11" s="91">
        <v>4.7956978103898562</v>
      </c>
      <c r="L11" s="91">
        <v>4.5340146639810222</v>
      </c>
      <c r="M11" s="91">
        <v>4.3571106927861107</v>
      </c>
      <c r="N11" s="91">
        <v>3.4237766746987814</v>
      </c>
      <c r="O11" s="91">
        <v>2.9251654997902716</v>
      </c>
      <c r="P11" s="91">
        <v>2.5028791146618854</v>
      </c>
      <c r="Q11" s="91">
        <v>2.6782153451365405</v>
      </c>
    </row>
    <row r="12" spans="1:17" x14ac:dyDescent="0.25">
      <c r="A12" s="92" t="s">
        <v>26</v>
      </c>
      <c r="B12" s="91">
        <v>7.2209094698199676</v>
      </c>
      <c r="C12" s="91">
        <v>7.1296267146354024</v>
      </c>
      <c r="D12" s="91">
        <v>7.2857236232590212</v>
      </c>
      <c r="E12" s="91">
        <v>7.6272388121812291</v>
      </c>
      <c r="F12" s="91">
        <v>7.7904033902353094</v>
      </c>
      <c r="G12" s="91">
        <v>7.075122945990409</v>
      </c>
      <c r="H12" s="91">
        <v>7.8900144123948968</v>
      </c>
      <c r="I12" s="91">
        <v>7.7175679231476462</v>
      </c>
      <c r="J12" s="91">
        <v>7.1758816160321484</v>
      </c>
      <c r="K12" s="91">
        <v>5.4461264607868607</v>
      </c>
      <c r="L12" s="91">
        <v>5.1489518754926182</v>
      </c>
      <c r="M12" s="91">
        <v>4.9480548555728907</v>
      </c>
      <c r="N12" s="91">
        <v>3.8881350496073224</v>
      </c>
      <c r="O12" s="91">
        <v>3.321898472433892</v>
      </c>
      <c r="P12" s="91">
        <v>2.8423384277840444</v>
      </c>
      <c r="Q12" s="91">
        <v>3.0414550781813743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214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213</v>
      </c>
      <c r="B16" s="204">
        <v>4505.2339626968569</v>
      </c>
      <c r="C16" s="204">
        <v>4466.7496517190621</v>
      </c>
      <c r="D16" s="204">
        <v>4561.9408336402294</v>
      </c>
      <c r="E16" s="204">
        <v>4779.1185461348123</v>
      </c>
      <c r="F16" s="204">
        <v>4497.8529546326645</v>
      </c>
      <c r="G16" s="204">
        <v>4125.9539047099643</v>
      </c>
      <c r="H16" s="204">
        <v>4507.7615514939853</v>
      </c>
      <c r="I16" s="204">
        <v>4494.0592043048919</v>
      </c>
      <c r="J16" s="204">
        <v>4173.4373791872349</v>
      </c>
      <c r="K16" s="204">
        <v>3238.9707933423356</v>
      </c>
      <c r="L16" s="204">
        <v>3053.3832845034362</v>
      </c>
      <c r="M16" s="204">
        <v>2965.3910789376255</v>
      </c>
      <c r="N16" s="204">
        <v>2291.5349957129624</v>
      </c>
      <c r="O16" s="204">
        <v>1963.6203838150038</v>
      </c>
      <c r="P16" s="204">
        <v>1677.1173650409701</v>
      </c>
      <c r="Q16" s="204">
        <v>1791.9312808390782</v>
      </c>
    </row>
    <row r="17" spans="1:17" x14ac:dyDescent="0.25">
      <c r="A17" s="152" t="s">
        <v>227</v>
      </c>
      <c r="B17" s="151">
        <v>4247.6131568487863</v>
      </c>
      <c r="C17" s="151">
        <v>4193.917173879342</v>
      </c>
      <c r="D17" s="151">
        <v>4285.7393031532647</v>
      </c>
      <c r="E17" s="151">
        <v>4486.631505969629</v>
      </c>
      <c r="F17" s="151">
        <v>4404.4818228111862</v>
      </c>
      <c r="G17" s="151">
        <v>4018.8867321641878</v>
      </c>
      <c r="H17" s="151">
        <v>4478.0440289729258</v>
      </c>
      <c r="I17" s="151">
        <v>4374.7398074137191</v>
      </c>
      <c r="J17" s="151">
        <v>4063.4918074033844</v>
      </c>
      <c r="K17" s="151">
        <v>3203.618395353923</v>
      </c>
      <c r="L17" s="151">
        <v>3028.8090193809026</v>
      </c>
      <c r="M17" s="151">
        <v>2910.6337634038982</v>
      </c>
      <c r="N17" s="151">
        <v>2287.1486841571959</v>
      </c>
      <c r="O17" s="151">
        <v>1954.0668272050618</v>
      </c>
      <c r="P17" s="151">
        <v>1671.971398136558</v>
      </c>
      <c r="Q17" s="151">
        <v>1789.0993731527644</v>
      </c>
    </row>
    <row r="18" spans="1:17" x14ac:dyDescent="0.25">
      <c r="A18" s="154" t="s">
        <v>33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4247.6131568487863</v>
      </c>
      <c r="C22" s="208">
        <v>4193.917173879342</v>
      </c>
      <c r="D22" s="208">
        <v>4285.7393031532647</v>
      </c>
      <c r="E22" s="208">
        <v>4486.631505969629</v>
      </c>
      <c r="F22" s="208">
        <v>4404.4818228111862</v>
      </c>
      <c r="G22" s="208">
        <v>4018.8867321641878</v>
      </c>
      <c r="H22" s="208">
        <v>4478.0440289729258</v>
      </c>
      <c r="I22" s="208">
        <v>4374.7398074137191</v>
      </c>
      <c r="J22" s="208">
        <v>4063.4918074033844</v>
      </c>
      <c r="K22" s="208">
        <v>3203.618395353923</v>
      </c>
      <c r="L22" s="208">
        <v>3028.8090193809026</v>
      </c>
      <c r="M22" s="208">
        <v>2910.6337634038982</v>
      </c>
      <c r="N22" s="208">
        <v>2287.1486841571959</v>
      </c>
      <c r="O22" s="208">
        <v>1954.0668272050618</v>
      </c>
      <c r="P22" s="208">
        <v>1671.971398136558</v>
      </c>
      <c r="Q22" s="208">
        <v>1789.0993731527644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</row>
    <row r="25" spans="1:17" x14ac:dyDescent="0.25">
      <c r="A25" s="152" t="s">
        <v>226</v>
      </c>
      <c r="B25" s="264">
        <v>257.6208058480704</v>
      </c>
      <c r="C25" s="264">
        <v>272.83247783971996</v>
      </c>
      <c r="D25" s="264">
        <v>276.20153048696432</v>
      </c>
      <c r="E25" s="264">
        <v>292.48704016518309</v>
      </c>
      <c r="F25" s="264">
        <v>93.371131821478073</v>
      </c>
      <c r="G25" s="264">
        <v>107.06717254577677</v>
      </c>
      <c r="H25" s="264">
        <v>29.717522521059433</v>
      </c>
      <c r="I25" s="264">
        <v>119.319396891173</v>
      </c>
      <c r="J25" s="264">
        <v>109.94557178385055</v>
      </c>
      <c r="K25" s="264">
        <v>35.352397988412662</v>
      </c>
      <c r="L25" s="264">
        <v>24.574265122533642</v>
      </c>
      <c r="M25" s="264">
        <v>54.757315533727301</v>
      </c>
      <c r="N25" s="264">
        <v>4.3863115557667038</v>
      </c>
      <c r="O25" s="264">
        <v>9.5535566099419498</v>
      </c>
      <c r="P25" s="264">
        <v>5.1459669044121314</v>
      </c>
      <c r="Q25" s="264">
        <v>2.8319076863137407</v>
      </c>
    </row>
    <row r="26" spans="1:17" x14ac:dyDescent="0.25">
      <c r="A26" s="150" t="s">
        <v>33</v>
      </c>
      <c r="B26" s="87">
        <v>167.53834610896425</v>
      </c>
      <c r="C26" s="87">
        <v>262.96451392523062</v>
      </c>
      <c r="D26" s="87">
        <v>253.53731326912146</v>
      </c>
      <c r="E26" s="87">
        <v>292.48704016518309</v>
      </c>
      <c r="F26" s="87">
        <v>93.371131821478073</v>
      </c>
      <c r="G26" s="87">
        <v>107.06717254577677</v>
      </c>
      <c r="H26" s="87">
        <v>29.717522521059433</v>
      </c>
      <c r="I26" s="87">
        <v>119.319396891173</v>
      </c>
      <c r="J26" s="87">
        <v>109.94557178385055</v>
      </c>
      <c r="K26" s="87">
        <v>35.352397988412662</v>
      </c>
      <c r="L26" s="87">
        <v>24.574265122533642</v>
      </c>
      <c r="M26" s="87">
        <v>54.757315533727301</v>
      </c>
      <c r="N26" s="87">
        <v>4.3863115557667038</v>
      </c>
      <c r="O26" s="87">
        <v>9.5535566099419498</v>
      </c>
      <c r="P26" s="87">
        <v>5.1459669044121314</v>
      </c>
      <c r="Q26" s="87">
        <v>2.8319076863137407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90.082459739106142</v>
      </c>
      <c r="C30" s="87">
        <v>9.8679639144893443</v>
      </c>
      <c r="D30" s="87">
        <v>22.664217217842847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6573.5828407171193</v>
      </c>
      <c r="C36" s="204">
        <v>6165.4270072944073</v>
      </c>
      <c r="D36" s="204">
        <v>6329.7954524763782</v>
      </c>
      <c r="E36" s="204">
        <v>7368.2585526189168</v>
      </c>
      <c r="F36" s="204">
        <v>7401.7855226340334</v>
      </c>
      <c r="G36" s="204">
        <v>6973.4107681387777</v>
      </c>
      <c r="H36" s="204">
        <v>7407.8085454110978</v>
      </c>
      <c r="I36" s="204">
        <v>7400.9363773667046</v>
      </c>
      <c r="J36" s="204">
        <v>7050.8077023437781</v>
      </c>
      <c r="K36" s="204">
        <v>5076.1616626626364</v>
      </c>
      <c r="L36" s="204">
        <v>5250.689408676466</v>
      </c>
      <c r="M36" s="204">
        <v>5034.8083630551482</v>
      </c>
      <c r="N36" s="204">
        <v>3968.568493058151</v>
      </c>
      <c r="O36" s="204">
        <v>3390.6182389859546</v>
      </c>
      <c r="P36" s="204">
        <v>2747.6723291886037</v>
      </c>
      <c r="Q36" s="204">
        <v>2932.923881543612</v>
      </c>
    </row>
    <row r="37" spans="1:17" x14ac:dyDescent="0.25">
      <c r="A37" s="84" t="s">
        <v>33</v>
      </c>
      <c r="B37" s="83">
        <v>1315.7657606755054</v>
      </c>
      <c r="C37" s="83">
        <v>1235.552437773561</v>
      </c>
      <c r="D37" s="83">
        <v>1102.8659220155346</v>
      </c>
      <c r="E37" s="83">
        <v>1660.6478223858301</v>
      </c>
      <c r="F37" s="83">
        <v>435.38925367838488</v>
      </c>
      <c r="G37" s="83">
        <v>0</v>
      </c>
      <c r="H37" s="83">
        <v>412.16294639318056</v>
      </c>
      <c r="I37" s="83">
        <v>1767.8526816287026</v>
      </c>
      <c r="J37" s="83">
        <v>0</v>
      </c>
      <c r="K37" s="83">
        <v>308.58251858676135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1955.0314392685023</v>
      </c>
      <c r="C40" s="208">
        <v>1004.9540364068316</v>
      </c>
      <c r="D40" s="208">
        <v>1010.6782192206477</v>
      </c>
      <c r="E40" s="208">
        <v>428.56871957641442</v>
      </c>
      <c r="F40" s="208">
        <v>0</v>
      </c>
      <c r="G40" s="208">
        <v>0</v>
      </c>
      <c r="H40" s="208">
        <v>580.966756734721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3302.785640773111</v>
      </c>
      <c r="C41" s="208">
        <v>3175.5367254905582</v>
      </c>
      <c r="D41" s="208">
        <v>3457.650685390036</v>
      </c>
      <c r="E41" s="208">
        <v>5279.0420106566726</v>
      </c>
      <c r="F41" s="208">
        <v>6966.3962689556483</v>
      </c>
      <c r="G41" s="208">
        <v>6973.4107681387777</v>
      </c>
      <c r="H41" s="208">
        <v>6414.678842283196</v>
      </c>
      <c r="I41" s="208">
        <v>5633.0836957380025</v>
      </c>
      <c r="J41" s="208">
        <v>7050.8077023437781</v>
      </c>
      <c r="K41" s="208">
        <v>4767.5791440758749</v>
      </c>
      <c r="L41" s="208">
        <v>4431.1153726941147</v>
      </c>
      <c r="M41" s="208">
        <v>4527.4494170605312</v>
      </c>
      <c r="N41" s="208">
        <v>3968.568493058151</v>
      </c>
      <c r="O41" s="208">
        <v>3390.6182389859546</v>
      </c>
      <c r="P41" s="208">
        <v>1775.6286018634437</v>
      </c>
      <c r="Q41" s="208">
        <v>2932.923881543612</v>
      </c>
    </row>
    <row r="42" spans="1:17" x14ac:dyDescent="0.25">
      <c r="A42" s="84" t="s">
        <v>26</v>
      </c>
      <c r="B42" s="208">
        <v>0</v>
      </c>
      <c r="C42" s="208">
        <v>749.38380762345673</v>
      </c>
      <c r="D42" s="208">
        <v>758.60062585015908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819.57403598235101</v>
      </c>
      <c r="M43" s="208">
        <v>507.3589459946167</v>
      </c>
      <c r="N43" s="208">
        <v>0</v>
      </c>
      <c r="O43" s="208">
        <v>0</v>
      </c>
      <c r="P43" s="208">
        <v>972.04372732516015</v>
      </c>
      <c r="Q43" s="208">
        <v>0</v>
      </c>
    </row>
    <row r="44" spans="1:17" x14ac:dyDescent="0.25">
      <c r="A44" s="175" t="s">
        <v>211</v>
      </c>
      <c r="B44" s="255">
        <v>0</v>
      </c>
      <c r="C44" s="255">
        <v>0</v>
      </c>
      <c r="D44" s="255">
        <v>0</v>
      </c>
      <c r="E44" s="255">
        <v>0</v>
      </c>
      <c r="F44" s="255">
        <v>0</v>
      </c>
      <c r="G44" s="255">
        <v>0</v>
      </c>
      <c r="H44" s="255">
        <v>0</v>
      </c>
      <c r="I44" s="255">
        <v>0</v>
      </c>
      <c r="J44" s="255">
        <v>0</v>
      </c>
      <c r="K44" s="255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5">
        <v>0</v>
      </c>
    </row>
    <row r="45" spans="1:17" x14ac:dyDescent="0.25">
      <c r="A45" s="177" t="s">
        <v>98</v>
      </c>
      <c r="B45" s="176">
        <v>17875.25892</v>
      </c>
      <c r="C45" s="176">
        <v>18538.631359999999</v>
      </c>
      <c r="D45" s="176">
        <v>18421.573989999997</v>
      </c>
      <c r="E45" s="176">
        <v>19218.80558</v>
      </c>
      <c r="F45" s="176">
        <v>19798.488730000001</v>
      </c>
      <c r="G45" s="176">
        <v>19859.1623</v>
      </c>
      <c r="H45" s="176">
        <v>20011.599330000001</v>
      </c>
      <c r="I45" s="176">
        <v>20401.27722</v>
      </c>
      <c r="J45" s="176">
        <v>18466.356139999996</v>
      </c>
      <c r="K45" s="176">
        <v>15030.06863</v>
      </c>
      <c r="L45" s="176">
        <v>15245.474620000001</v>
      </c>
      <c r="M45" s="176">
        <v>14675.116679999999</v>
      </c>
      <c r="N45" s="176">
        <v>12109.62729</v>
      </c>
      <c r="O45" s="176">
        <v>10769.241319999999</v>
      </c>
      <c r="P45" s="176">
        <v>10180.037469999999</v>
      </c>
      <c r="Q45" s="176">
        <v>9762.1886799999993</v>
      </c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9767.8918015167619</v>
      </c>
      <c r="C47" s="96">
        <v>8802.8178462863889</v>
      </c>
      <c r="D47" s="96">
        <v>9102.4638642262471</v>
      </c>
      <c r="E47" s="96">
        <v>10433.124191485094</v>
      </c>
      <c r="F47" s="96">
        <v>11390.827989790505</v>
      </c>
      <c r="G47" s="96">
        <v>12593.24112630188</v>
      </c>
      <c r="H47" s="96">
        <v>9487.1466589549291</v>
      </c>
      <c r="I47" s="96">
        <v>9830.3576858619272</v>
      </c>
      <c r="J47" s="96">
        <v>10944.329350482007</v>
      </c>
      <c r="K47" s="96">
        <v>6873.8729262867482</v>
      </c>
      <c r="L47" s="96">
        <v>6999.2502853882597</v>
      </c>
      <c r="M47" s="96">
        <v>7286.4255330611477</v>
      </c>
      <c r="N47" s="96">
        <v>7533.8002657389825</v>
      </c>
      <c r="O47" s="96">
        <v>7074.840924682695</v>
      </c>
      <c r="P47" s="96">
        <v>6028.6360232616044</v>
      </c>
      <c r="Q47" s="96">
        <v>7081.4327914749983</v>
      </c>
    </row>
    <row r="48" spans="1:17" x14ac:dyDescent="0.25">
      <c r="A48" s="132" t="s">
        <v>83</v>
      </c>
      <c r="B48" s="160">
        <v>0</v>
      </c>
      <c r="C48" s="160">
        <v>0</v>
      </c>
      <c r="D48" s="160">
        <v>0</v>
      </c>
      <c r="E48" s="160">
        <v>0</v>
      </c>
      <c r="F48" s="160">
        <v>0</v>
      </c>
      <c r="G48" s="160">
        <v>0</v>
      </c>
      <c r="H48" s="160">
        <v>0</v>
      </c>
      <c r="I48" s="160">
        <v>0</v>
      </c>
      <c r="J48" s="160">
        <v>0</v>
      </c>
      <c r="K48" s="160">
        <v>0</v>
      </c>
      <c r="L48" s="160">
        <v>0</v>
      </c>
      <c r="M48" s="160">
        <v>0</v>
      </c>
      <c r="N48" s="160">
        <v>0</v>
      </c>
      <c r="O48" s="160">
        <v>0</v>
      </c>
      <c r="P48" s="160">
        <v>0</v>
      </c>
      <c r="Q48" s="160">
        <v>0</v>
      </c>
    </row>
    <row r="49" spans="1:17" x14ac:dyDescent="0.25">
      <c r="A49" s="76" t="s">
        <v>82</v>
      </c>
      <c r="B49" s="159">
        <v>0</v>
      </c>
      <c r="C49" s="159">
        <v>0</v>
      </c>
      <c r="D49" s="159">
        <v>0</v>
      </c>
      <c r="E49" s="159">
        <v>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  <c r="K49" s="159">
        <v>0</v>
      </c>
      <c r="L49" s="159">
        <v>0</v>
      </c>
      <c r="M49" s="159">
        <v>0</v>
      </c>
      <c r="N49" s="159">
        <v>0</v>
      </c>
      <c r="O49" s="159">
        <v>0</v>
      </c>
      <c r="P49" s="159">
        <v>0</v>
      </c>
      <c r="Q49" s="159">
        <v>0</v>
      </c>
    </row>
    <row r="50" spans="1:17" x14ac:dyDescent="0.25">
      <c r="A50" s="76" t="s">
        <v>81</v>
      </c>
      <c r="B50" s="159">
        <v>0</v>
      </c>
      <c r="C50" s="159">
        <v>0</v>
      </c>
      <c r="D50" s="159">
        <v>0</v>
      </c>
      <c r="E50" s="159">
        <v>0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  <c r="K50" s="159">
        <v>0</v>
      </c>
      <c r="L50" s="159">
        <v>0</v>
      </c>
      <c r="M50" s="159">
        <v>0</v>
      </c>
      <c r="N50" s="159">
        <v>0</v>
      </c>
      <c r="O50" s="159">
        <v>0</v>
      </c>
      <c r="P50" s="159">
        <v>0</v>
      </c>
      <c r="Q50" s="159">
        <v>0</v>
      </c>
    </row>
    <row r="51" spans="1:17" x14ac:dyDescent="0.25">
      <c r="A51" s="76" t="s">
        <v>80</v>
      </c>
      <c r="B51" s="159">
        <v>0</v>
      </c>
      <c r="C51" s="159">
        <v>0</v>
      </c>
      <c r="D51" s="159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59">
        <v>0</v>
      </c>
      <c r="L51" s="159">
        <v>0</v>
      </c>
      <c r="M51" s="159">
        <v>0</v>
      </c>
      <c r="N51" s="159">
        <v>0</v>
      </c>
      <c r="O51" s="159">
        <v>0</v>
      </c>
      <c r="P51" s="159">
        <v>0</v>
      </c>
      <c r="Q51" s="159">
        <v>0</v>
      </c>
    </row>
    <row r="52" spans="1:17" x14ac:dyDescent="0.25">
      <c r="A52" s="129" t="s">
        <v>79</v>
      </c>
      <c r="B52" s="158">
        <v>18.630065629300226</v>
      </c>
      <c r="C52" s="158">
        <v>19.381643283129542</v>
      </c>
      <c r="D52" s="158">
        <v>19.968327267752386</v>
      </c>
      <c r="E52" s="158">
        <v>23.018181342439025</v>
      </c>
      <c r="F52" s="158">
        <v>24.652670809627466</v>
      </c>
      <c r="G52" s="158">
        <v>26.707216117437127</v>
      </c>
      <c r="H52" s="158">
        <v>20.682765346520906</v>
      </c>
      <c r="I52" s="158">
        <v>20.894796609895259</v>
      </c>
      <c r="J52" s="158">
        <v>22.957076418823576</v>
      </c>
      <c r="K52" s="158">
        <v>15.462783090991948</v>
      </c>
      <c r="L52" s="158">
        <v>15.980308218613914</v>
      </c>
      <c r="M52" s="158">
        <v>15.716762045873402</v>
      </c>
      <c r="N52" s="158">
        <v>16.357813858060585</v>
      </c>
      <c r="O52" s="158">
        <v>15.875306776603257</v>
      </c>
      <c r="P52" s="158">
        <v>14.428165949917421</v>
      </c>
      <c r="Q52" s="158">
        <v>16.102885635119058</v>
      </c>
    </row>
    <row r="53" spans="1:17" x14ac:dyDescent="0.25">
      <c r="A53" s="92" t="s">
        <v>125</v>
      </c>
      <c r="B53" s="91">
        <v>6.9648255029253106</v>
      </c>
      <c r="C53" s="91">
        <v>9.0753855752284291</v>
      </c>
      <c r="D53" s="91">
        <v>9.3500982656584632</v>
      </c>
      <c r="E53" s="91">
        <v>10.778181595416946</v>
      </c>
      <c r="F53" s="91">
        <v>11.543525478631249</v>
      </c>
      <c r="G53" s="91">
        <v>12.505559016126957</v>
      </c>
      <c r="H53" s="91">
        <v>9.6846313565699784</v>
      </c>
      <c r="I53" s="91">
        <v>9.7839142419793923</v>
      </c>
      <c r="J53" s="91">
        <v>10.749569432131608</v>
      </c>
      <c r="K53" s="91">
        <v>7.2403932198578405</v>
      </c>
      <c r="L53" s="91">
        <v>7.4827225213225335</v>
      </c>
      <c r="M53" s="91">
        <v>7.3593179627122858</v>
      </c>
      <c r="N53" s="91">
        <v>7.6594881951487475</v>
      </c>
      <c r="O53" s="91">
        <v>7.4335559693289177</v>
      </c>
      <c r="P53" s="91">
        <v>6.7559374210987722</v>
      </c>
      <c r="Q53" s="91">
        <v>7.5401189608993517</v>
      </c>
    </row>
    <row r="54" spans="1:17" x14ac:dyDescent="0.25">
      <c r="A54" s="92" t="s">
        <v>26</v>
      </c>
      <c r="B54" s="91">
        <v>11.665240126374915</v>
      </c>
      <c r="C54" s="91">
        <v>10.306257707901111</v>
      </c>
      <c r="D54" s="91">
        <v>10.618229002093925</v>
      </c>
      <c r="E54" s="91">
        <v>12.239999747022079</v>
      </c>
      <c r="F54" s="91">
        <v>13.109145330996217</v>
      </c>
      <c r="G54" s="91">
        <v>14.20165710131017</v>
      </c>
      <c r="H54" s="91">
        <v>10.998133989950928</v>
      </c>
      <c r="I54" s="91">
        <v>11.110882367915869</v>
      </c>
      <c r="J54" s="91">
        <v>12.207506986691968</v>
      </c>
      <c r="K54" s="91">
        <v>8.2223898711341068</v>
      </c>
      <c r="L54" s="91">
        <v>8.4975856972913792</v>
      </c>
      <c r="M54" s="91">
        <v>8.3574440831611163</v>
      </c>
      <c r="N54" s="91">
        <v>8.698325662911838</v>
      </c>
      <c r="O54" s="91">
        <v>8.4417508072743388</v>
      </c>
      <c r="P54" s="91">
        <v>7.672228528818648</v>
      </c>
      <c r="Q54" s="91">
        <v>8.5627666742197075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</v>
      </c>
      <c r="C56" s="157">
        <v>0</v>
      </c>
      <c r="D56" s="157">
        <v>0</v>
      </c>
      <c r="E56" s="157">
        <v>0</v>
      </c>
      <c r="F56" s="157">
        <v>0</v>
      </c>
      <c r="G56" s="157">
        <v>0</v>
      </c>
      <c r="H56" s="157">
        <v>0</v>
      </c>
      <c r="I56" s="157">
        <v>0</v>
      </c>
      <c r="J56" s="157">
        <v>0</v>
      </c>
      <c r="K56" s="157">
        <v>0</v>
      </c>
      <c r="L56" s="157">
        <v>0</v>
      </c>
      <c r="M56" s="157">
        <v>0</v>
      </c>
      <c r="N56" s="157">
        <v>0</v>
      </c>
      <c r="O56" s="157">
        <v>0</v>
      </c>
      <c r="P56" s="157">
        <v>0</v>
      </c>
      <c r="Q56" s="157">
        <v>0</v>
      </c>
    </row>
    <row r="57" spans="1:17" x14ac:dyDescent="0.25">
      <c r="A57" s="156" t="s">
        <v>210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</row>
    <row r="58" spans="1:17" x14ac:dyDescent="0.25">
      <c r="A58" s="156" t="s">
        <v>209</v>
      </c>
      <c r="B58" s="204">
        <v>1453.727453864698</v>
      </c>
      <c r="C58" s="204">
        <v>1257.1998782698106</v>
      </c>
      <c r="D58" s="204">
        <v>1258.7081006737988</v>
      </c>
      <c r="E58" s="204">
        <v>1548.7127004780243</v>
      </c>
      <c r="F58" s="204">
        <v>1534.8081006297894</v>
      </c>
      <c r="G58" s="204">
        <v>1650.9237905440621</v>
      </c>
      <c r="H58" s="204">
        <v>1175.4244178490985</v>
      </c>
      <c r="I58" s="204">
        <v>1181.6141539569824</v>
      </c>
      <c r="J58" s="204">
        <v>1345.1188945891606</v>
      </c>
      <c r="K58" s="204">
        <v>860.21711652400222</v>
      </c>
      <c r="L58" s="204">
        <v>909.0126693209827</v>
      </c>
      <c r="M58" s="204">
        <v>843.85275381612189</v>
      </c>
      <c r="N58" s="204">
        <v>902.16671580067225</v>
      </c>
      <c r="O58" s="204">
        <v>842.80438164856128</v>
      </c>
      <c r="P58" s="204">
        <v>721.51150750901593</v>
      </c>
      <c r="Q58" s="204">
        <v>902.49684828768875</v>
      </c>
    </row>
    <row r="59" spans="1:17" x14ac:dyDescent="0.25">
      <c r="A59" s="152" t="s">
        <v>225</v>
      </c>
      <c r="B59" s="151">
        <v>1214.7163494291519</v>
      </c>
      <c r="C59" s="151">
        <v>1046.0331975434274</v>
      </c>
      <c r="D59" s="151">
        <v>1041.1493866271053</v>
      </c>
      <c r="E59" s="151">
        <v>1290.0294172401673</v>
      </c>
      <c r="F59" s="151">
        <v>1417.1526439735862</v>
      </c>
      <c r="G59" s="151">
        <v>1550.3999662191507</v>
      </c>
      <c r="H59" s="151">
        <v>1094.3455795516554</v>
      </c>
      <c r="I59" s="151">
        <v>1125.4342132511688</v>
      </c>
      <c r="J59" s="151">
        <v>1288.0763347828297</v>
      </c>
      <c r="K59" s="151">
        <v>789.42765181946993</v>
      </c>
      <c r="L59" s="151">
        <v>846.50090664904633</v>
      </c>
      <c r="M59" s="151">
        <v>835.16562459506872</v>
      </c>
      <c r="N59" s="151">
        <v>901.07072822437681</v>
      </c>
      <c r="O59" s="151">
        <v>840.26488259385405</v>
      </c>
      <c r="P59" s="151">
        <v>720.37076919206663</v>
      </c>
      <c r="Q59" s="151">
        <v>899.65965293797535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426.68237097190251</v>
      </c>
      <c r="C61" s="208">
        <v>420.86016322387206</v>
      </c>
      <c r="D61" s="208">
        <v>394.70080768030806</v>
      </c>
      <c r="E61" s="208">
        <v>449.82658574856009</v>
      </c>
      <c r="F61" s="208">
        <v>452.73621015413994</v>
      </c>
      <c r="G61" s="208">
        <v>441.19526882317143</v>
      </c>
      <c r="H61" s="208">
        <v>417.89387068963197</v>
      </c>
      <c r="I61" s="208">
        <v>417.67438406356774</v>
      </c>
      <c r="J61" s="208">
        <v>333.59169420550774</v>
      </c>
      <c r="K61" s="208">
        <v>290.21185864501206</v>
      </c>
      <c r="L61" s="208">
        <v>362.82511943334299</v>
      </c>
      <c r="M61" s="208">
        <v>304.77343442793119</v>
      </c>
      <c r="N61" s="208">
        <v>272.84396548736675</v>
      </c>
      <c r="O61" s="208">
        <v>229.30414508006825</v>
      </c>
      <c r="P61" s="208">
        <v>127.71465457915188</v>
      </c>
      <c r="Q61" s="208">
        <v>249.62350213749889</v>
      </c>
    </row>
    <row r="62" spans="1:17" x14ac:dyDescent="0.25">
      <c r="A62" s="154" t="s">
        <v>125</v>
      </c>
      <c r="B62" s="208">
        <v>0</v>
      </c>
      <c r="C62" s="208">
        <v>120.08408176421739</v>
      </c>
      <c r="D62" s="208">
        <v>117.12643173310923</v>
      </c>
      <c r="E62" s="208">
        <v>146.14599815521458</v>
      </c>
      <c r="F62" s="208">
        <v>173.7150160592968</v>
      </c>
      <c r="G62" s="208">
        <v>160.4686644617978</v>
      </c>
      <c r="H62" s="208">
        <v>137.8656782491212</v>
      </c>
      <c r="I62" s="208">
        <v>175.69377089110782</v>
      </c>
      <c r="J62" s="208">
        <v>140.56325994403173</v>
      </c>
      <c r="K62" s="208">
        <v>124.89604157366172</v>
      </c>
      <c r="L62" s="208">
        <v>200.37803650518993</v>
      </c>
      <c r="M62" s="208">
        <v>156.36045171791005</v>
      </c>
      <c r="N62" s="208">
        <v>110.11214779724601</v>
      </c>
      <c r="O62" s="208">
        <v>67.11172630766832</v>
      </c>
      <c r="P62" s="208">
        <v>96.835733300430732</v>
      </c>
      <c r="Q62" s="208">
        <v>129.98513187567832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788.03397845724942</v>
      </c>
      <c r="C64" s="208">
        <v>505.08895255533787</v>
      </c>
      <c r="D64" s="208">
        <v>529.32214721368803</v>
      </c>
      <c r="E64" s="208">
        <v>694.05683333639263</v>
      </c>
      <c r="F64" s="208">
        <v>790.70141776014941</v>
      </c>
      <c r="G64" s="208">
        <v>948.73603293418137</v>
      </c>
      <c r="H64" s="208">
        <v>538.58603061290228</v>
      </c>
      <c r="I64" s="208">
        <v>532.06605829649311</v>
      </c>
      <c r="J64" s="208">
        <v>813.92138063329025</v>
      </c>
      <c r="K64" s="208">
        <v>374.31975160079617</v>
      </c>
      <c r="L64" s="208">
        <v>283.2977507105133</v>
      </c>
      <c r="M64" s="208">
        <v>374.03173844922748</v>
      </c>
      <c r="N64" s="208">
        <v>518.11461493976401</v>
      </c>
      <c r="O64" s="208">
        <v>543.84901120611744</v>
      </c>
      <c r="P64" s="208">
        <v>495.82038131248402</v>
      </c>
      <c r="Q64" s="208">
        <v>520.05101892479809</v>
      </c>
    </row>
    <row r="65" spans="1:17" x14ac:dyDescent="0.25">
      <c r="A65" s="152" t="s">
        <v>224</v>
      </c>
      <c r="B65" s="151">
        <v>239.01110443554614</v>
      </c>
      <c r="C65" s="151">
        <v>211.16668072638313</v>
      </c>
      <c r="D65" s="151">
        <v>217.55871404669355</v>
      </c>
      <c r="E65" s="151">
        <v>258.68328323785704</v>
      </c>
      <c r="F65" s="151">
        <v>117.655456656203</v>
      </c>
      <c r="G65" s="151">
        <v>100.5238243249113</v>
      </c>
      <c r="H65" s="151">
        <v>81.078838297443113</v>
      </c>
      <c r="I65" s="151">
        <v>56.179940705813536</v>
      </c>
      <c r="J65" s="151">
        <v>57.042559806330949</v>
      </c>
      <c r="K65" s="151">
        <v>70.789464704532278</v>
      </c>
      <c r="L65" s="151">
        <v>62.511762671936381</v>
      </c>
      <c r="M65" s="151">
        <v>8.6871292210531408</v>
      </c>
      <c r="N65" s="151">
        <v>1.0959875762953961</v>
      </c>
      <c r="O65" s="151">
        <v>2.5394990547072118</v>
      </c>
      <c r="P65" s="151">
        <v>1.1407383169492973</v>
      </c>
      <c r="Q65" s="151">
        <v>2.8371953497134141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42.801692572202704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5.4086838539307316E-16</v>
      </c>
      <c r="D69" s="87">
        <v>5.3230865425459676E-16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239.01110443554614</v>
      </c>
      <c r="C70" s="87">
        <v>211.16668072638311</v>
      </c>
      <c r="D70" s="87">
        <v>217.55871404669352</v>
      </c>
      <c r="E70" s="87">
        <v>215.88159066565436</v>
      </c>
      <c r="F70" s="87">
        <v>117.655456656203</v>
      </c>
      <c r="G70" s="87">
        <v>100.5238243249113</v>
      </c>
      <c r="H70" s="87">
        <v>81.078838297443113</v>
      </c>
      <c r="I70" s="87">
        <v>56.179940705813536</v>
      </c>
      <c r="J70" s="87">
        <v>57.042559806330949</v>
      </c>
      <c r="K70" s="87">
        <v>70.789464704532278</v>
      </c>
      <c r="L70" s="87">
        <v>62.511762671936381</v>
      </c>
      <c r="M70" s="87">
        <v>8.6871292210531408</v>
      </c>
      <c r="N70" s="87">
        <v>1.0959875762953961</v>
      </c>
      <c r="O70" s="87">
        <v>2.5394990547072118</v>
      </c>
      <c r="P70" s="87">
        <v>1.1407383169492973</v>
      </c>
      <c r="Q70" s="87">
        <v>2.8371953497134141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3.2968898306117885E-14</v>
      </c>
      <c r="D72" s="87">
        <v>3.297537875034014E-14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</v>
      </c>
    </row>
    <row r="77" spans="1:17" x14ac:dyDescent="0.25">
      <c r="A77" s="156" t="s">
        <v>208</v>
      </c>
      <c r="B77" s="204">
        <v>5435.5762139019334</v>
      </c>
      <c r="C77" s="204">
        <v>4668.1750524144418</v>
      </c>
      <c r="D77" s="204">
        <v>4809.4811068423132</v>
      </c>
      <c r="E77" s="204">
        <v>5710.9324155522309</v>
      </c>
      <c r="F77" s="204">
        <v>6479.0978391015078</v>
      </c>
      <c r="G77" s="204">
        <v>7489.2939422384406</v>
      </c>
      <c r="H77" s="204">
        <v>5122.2903250477229</v>
      </c>
      <c r="I77" s="204">
        <v>5437.8759148733161</v>
      </c>
      <c r="J77" s="204">
        <v>6597.2971708682571</v>
      </c>
      <c r="K77" s="204">
        <v>3972.6355042121022</v>
      </c>
      <c r="L77" s="204">
        <v>4111.6163528263696</v>
      </c>
      <c r="M77" s="204">
        <v>4559.8231423132756</v>
      </c>
      <c r="N77" s="204">
        <v>5115.8706636984771</v>
      </c>
      <c r="O77" s="204">
        <v>4823.9122943806233</v>
      </c>
      <c r="P77" s="204">
        <v>4078.9215026653214</v>
      </c>
      <c r="Q77" s="204">
        <v>4902.8290787111719</v>
      </c>
    </row>
    <row r="78" spans="1:17" x14ac:dyDescent="0.25">
      <c r="A78" s="152" t="s">
        <v>222</v>
      </c>
      <c r="B78" s="261">
        <v>5435.5762139019334</v>
      </c>
      <c r="C78" s="261">
        <v>4668.1750524144418</v>
      </c>
      <c r="D78" s="261">
        <v>4809.4811068423132</v>
      </c>
      <c r="E78" s="261">
        <v>5710.9324155522309</v>
      </c>
      <c r="F78" s="261">
        <v>6479.0978391015078</v>
      </c>
      <c r="G78" s="261">
        <v>7489.2939422384406</v>
      </c>
      <c r="H78" s="261">
        <v>5122.2903250477229</v>
      </c>
      <c r="I78" s="261">
        <v>5437.8759148733161</v>
      </c>
      <c r="J78" s="261">
        <v>6597.2971708682571</v>
      </c>
      <c r="K78" s="261">
        <v>3972.6355042121022</v>
      </c>
      <c r="L78" s="261">
        <v>4111.6163528263696</v>
      </c>
      <c r="M78" s="261">
        <v>4559.8231423132756</v>
      </c>
      <c r="N78" s="261">
        <v>5115.8706636984771</v>
      </c>
      <c r="O78" s="261">
        <v>4823.9122943806233</v>
      </c>
      <c r="P78" s="261">
        <v>4078.9215026653214</v>
      </c>
      <c r="Q78" s="261">
        <v>4902.8290787111719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528.86730267420126</v>
      </c>
      <c r="G79" s="83">
        <v>1302.2869563618262</v>
      </c>
      <c r="H79" s="83">
        <v>0</v>
      </c>
      <c r="I79" s="83">
        <v>342.32125035441277</v>
      </c>
      <c r="J79" s="83">
        <v>2195.2843252099733</v>
      </c>
      <c r="K79" s="83">
        <v>88.202280744874045</v>
      </c>
      <c r="L79" s="83">
        <v>225.51161732987478</v>
      </c>
      <c r="M79" s="83">
        <v>1268.5193602153122</v>
      </c>
      <c r="N79" s="83">
        <v>1192.2421300289561</v>
      </c>
      <c r="O79" s="83">
        <v>947.7469136051252</v>
      </c>
      <c r="P79" s="83">
        <v>1228.8651274977808</v>
      </c>
      <c r="Q79" s="83">
        <v>543.24915650241223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7.5086484230268991E-14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1.7635209133004538E-13</v>
      </c>
      <c r="G81" s="208">
        <v>0</v>
      </c>
      <c r="H81" s="208">
        <v>8.8176045665022688E-14</v>
      </c>
      <c r="I81" s="208">
        <v>3.5270418266009075E-13</v>
      </c>
      <c r="J81" s="208">
        <v>3.527041826600908E-13</v>
      </c>
      <c r="K81" s="208">
        <v>0</v>
      </c>
      <c r="L81" s="208">
        <v>0</v>
      </c>
      <c r="M81" s="208">
        <v>2.6452813699506805E-13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551.81449350087564</v>
      </c>
      <c r="C82" s="208">
        <v>0</v>
      </c>
      <c r="D82" s="208">
        <v>0</v>
      </c>
      <c r="E82" s="208">
        <v>606.39895850608355</v>
      </c>
      <c r="F82" s="208">
        <v>1179.5054726906292</v>
      </c>
      <c r="G82" s="208">
        <v>1187.4125163604799</v>
      </c>
      <c r="H82" s="208">
        <v>511.39557116510014</v>
      </c>
      <c r="I82" s="208">
        <v>965.55442478173859</v>
      </c>
      <c r="J82" s="208">
        <v>1107.0757077711894</v>
      </c>
      <c r="K82" s="208">
        <v>771.44497901185196</v>
      </c>
      <c r="L82" s="208">
        <v>556.68970710771373</v>
      </c>
      <c r="M82" s="208">
        <v>195.64957639801918</v>
      </c>
      <c r="N82" s="208">
        <v>289.92685132711978</v>
      </c>
      <c r="O82" s="208">
        <v>245.14158685710717</v>
      </c>
      <c r="P82" s="208">
        <v>265.11544469743581</v>
      </c>
      <c r="Q82" s="208">
        <v>529.67414521435876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844.31999445548934</v>
      </c>
      <c r="H83" s="208">
        <v>0</v>
      </c>
      <c r="I83" s="208">
        <v>0</v>
      </c>
      <c r="J83" s="208">
        <v>114.00409838469332</v>
      </c>
      <c r="K83" s="208">
        <v>0</v>
      </c>
      <c r="L83" s="208">
        <v>0</v>
      </c>
      <c r="M83" s="208">
        <v>0</v>
      </c>
      <c r="N83" s="208">
        <v>165.24559329719665</v>
      </c>
      <c r="O83" s="208">
        <v>84.116121257932534</v>
      </c>
      <c r="P83" s="208">
        <v>0</v>
      </c>
      <c r="Q83" s="208">
        <v>918.93423480650688</v>
      </c>
    </row>
    <row r="84" spans="1:17" x14ac:dyDescent="0.25">
      <c r="A84" s="154" t="s">
        <v>26</v>
      </c>
      <c r="B84" s="208">
        <v>4883.7617204010576</v>
      </c>
      <c r="C84" s="208">
        <v>4668.1750524144418</v>
      </c>
      <c r="D84" s="208">
        <v>4809.4811068423132</v>
      </c>
      <c r="E84" s="208">
        <v>5104.5334570461473</v>
      </c>
      <c r="F84" s="208">
        <v>4770.7250637366769</v>
      </c>
      <c r="G84" s="208">
        <v>4155.2744750606453</v>
      </c>
      <c r="H84" s="208">
        <v>4610.8947538826224</v>
      </c>
      <c r="I84" s="208">
        <v>4130.0002397371645</v>
      </c>
      <c r="J84" s="208">
        <v>3180.9330395024003</v>
      </c>
      <c r="K84" s="208">
        <v>3112.9882444553764</v>
      </c>
      <c r="L84" s="208">
        <v>3289.2728692778851</v>
      </c>
      <c r="M84" s="208">
        <v>2595.1476097919754</v>
      </c>
      <c r="N84" s="208">
        <v>2212.915707007116</v>
      </c>
      <c r="O84" s="208">
        <v>2338.5576726604645</v>
      </c>
      <c r="P84" s="208">
        <v>2506.0776577952633</v>
      </c>
      <c r="Q84" s="208">
        <v>1906.5429165782009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40.142159110896479</v>
      </c>
      <c r="M85" s="208">
        <v>500.50659590796835</v>
      </c>
      <c r="N85" s="208">
        <v>1255.5403820380891</v>
      </c>
      <c r="O85" s="208">
        <v>1208.3499999999942</v>
      </c>
      <c r="P85" s="208">
        <v>78.863272674841411</v>
      </c>
      <c r="Q85" s="208">
        <v>1004.4286256096932</v>
      </c>
    </row>
    <row r="86" spans="1:17" x14ac:dyDescent="0.25">
      <c r="A86" s="152" t="s">
        <v>221</v>
      </c>
      <c r="B86" s="261">
        <v>0</v>
      </c>
      <c r="C86" s="261">
        <v>0</v>
      </c>
      <c r="D86" s="261">
        <v>0</v>
      </c>
      <c r="E86" s="261">
        <v>0</v>
      </c>
      <c r="F86" s="261">
        <v>0</v>
      </c>
      <c r="G86" s="261">
        <v>0</v>
      </c>
      <c r="H86" s="261">
        <v>0</v>
      </c>
      <c r="I86" s="261">
        <v>0</v>
      </c>
      <c r="J86" s="261">
        <v>0</v>
      </c>
      <c r="K86" s="261">
        <v>0</v>
      </c>
      <c r="L86" s="261">
        <v>0</v>
      </c>
      <c r="M86" s="261">
        <v>0</v>
      </c>
      <c r="N86" s="261">
        <v>0</v>
      </c>
      <c r="O86" s="261">
        <v>0</v>
      </c>
      <c r="P86" s="261">
        <v>0</v>
      </c>
      <c r="Q86" s="261">
        <v>0</v>
      </c>
    </row>
    <row r="87" spans="1:17" x14ac:dyDescent="0.25">
      <c r="A87" s="156" t="s">
        <v>207</v>
      </c>
      <c r="B87" s="204">
        <v>597.3949681208303</v>
      </c>
      <c r="C87" s="204">
        <v>496.47622231900704</v>
      </c>
      <c r="D87" s="204">
        <v>495.82970944237894</v>
      </c>
      <c r="E87" s="204">
        <v>616.45443411240205</v>
      </c>
      <c r="F87" s="204">
        <v>677.91607924958168</v>
      </c>
      <c r="G87" s="204">
        <v>748.40573740194168</v>
      </c>
      <c r="H87" s="204">
        <v>519.15753071158679</v>
      </c>
      <c r="I87" s="204">
        <v>530.37688042173363</v>
      </c>
      <c r="J87" s="204">
        <v>622.74757860576312</v>
      </c>
      <c r="K87" s="204">
        <v>371.9798824596524</v>
      </c>
      <c r="L87" s="204">
        <v>387.68115502229386</v>
      </c>
      <c r="M87" s="204">
        <v>390.64781488587698</v>
      </c>
      <c r="N87" s="204">
        <v>431.93573238177294</v>
      </c>
      <c r="O87" s="204">
        <v>408.63610187690671</v>
      </c>
      <c r="P87" s="204">
        <v>349.35386713734999</v>
      </c>
      <c r="Q87" s="204">
        <v>430.06145884101858</v>
      </c>
    </row>
    <row r="88" spans="1:17" x14ac:dyDescent="0.25">
      <c r="A88" s="152" t="s">
        <v>220</v>
      </c>
      <c r="B88" s="261">
        <v>597.3949681208303</v>
      </c>
      <c r="C88" s="261">
        <v>496.47622231900704</v>
      </c>
      <c r="D88" s="261">
        <v>495.82970944237894</v>
      </c>
      <c r="E88" s="261">
        <v>616.45443411240205</v>
      </c>
      <c r="F88" s="261">
        <v>677.91607924958168</v>
      </c>
      <c r="G88" s="261">
        <v>748.40573740194168</v>
      </c>
      <c r="H88" s="261">
        <v>519.15753071158679</v>
      </c>
      <c r="I88" s="261">
        <v>530.37688042173363</v>
      </c>
      <c r="J88" s="261">
        <v>622.74757860576312</v>
      </c>
      <c r="K88" s="261">
        <v>371.9798824596524</v>
      </c>
      <c r="L88" s="261">
        <v>387.68115502229386</v>
      </c>
      <c r="M88" s="261">
        <v>390.64781488587698</v>
      </c>
      <c r="N88" s="261">
        <v>431.93573238177294</v>
      </c>
      <c r="O88" s="261">
        <v>408.63610187690671</v>
      </c>
      <c r="P88" s="261">
        <v>349.35386713734999</v>
      </c>
      <c r="Q88" s="261">
        <v>430.06145884101858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597.3949681208303</v>
      </c>
      <c r="C93" s="208">
        <v>496.47622231900704</v>
      </c>
      <c r="D93" s="208">
        <v>495.82970944237894</v>
      </c>
      <c r="E93" s="208">
        <v>616.45443411240205</v>
      </c>
      <c r="F93" s="208">
        <v>677.91607924958168</v>
      </c>
      <c r="G93" s="208">
        <v>748.40573740194168</v>
      </c>
      <c r="H93" s="208">
        <v>519.15753071158679</v>
      </c>
      <c r="I93" s="208">
        <v>530.37688042173363</v>
      </c>
      <c r="J93" s="208">
        <v>622.74757860576312</v>
      </c>
      <c r="K93" s="208">
        <v>371.9798824596524</v>
      </c>
      <c r="L93" s="208">
        <v>387.68115502229386</v>
      </c>
      <c r="M93" s="208">
        <v>390.64781488587698</v>
      </c>
      <c r="N93" s="208">
        <v>431.93573238177294</v>
      </c>
      <c r="O93" s="208">
        <v>408.63610187690671</v>
      </c>
      <c r="P93" s="208">
        <v>349.35386713734999</v>
      </c>
      <c r="Q93" s="208">
        <v>430.06145884101858</v>
      </c>
    </row>
    <row r="94" spans="1:17" x14ac:dyDescent="0.25">
      <c r="A94" s="152" t="s">
        <v>219</v>
      </c>
      <c r="B94" s="261">
        <v>0</v>
      </c>
      <c r="C94" s="261">
        <v>0</v>
      </c>
      <c r="D94" s="261">
        <v>0</v>
      </c>
      <c r="E94" s="261">
        <v>0</v>
      </c>
      <c r="F94" s="261">
        <v>0</v>
      </c>
      <c r="G94" s="261">
        <v>0</v>
      </c>
      <c r="H94" s="261">
        <v>0</v>
      </c>
      <c r="I94" s="261">
        <v>0</v>
      </c>
      <c r="J94" s="261">
        <v>0</v>
      </c>
      <c r="K94" s="261">
        <v>0</v>
      </c>
      <c r="L94" s="261">
        <v>0</v>
      </c>
      <c r="M94" s="261">
        <v>0</v>
      </c>
      <c r="N94" s="261">
        <v>0</v>
      </c>
      <c r="O94" s="261">
        <v>0</v>
      </c>
      <c r="P94" s="261">
        <v>0</v>
      </c>
      <c r="Q94" s="261">
        <v>0</v>
      </c>
    </row>
    <row r="95" spans="1:17" x14ac:dyDescent="0.25">
      <c r="A95" s="177" t="s">
        <v>98</v>
      </c>
      <c r="B95" s="176">
        <v>2262.5630999999985</v>
      </c>
      <c r="C95" s="176">
        <v>2361.5850499999997</v>
      </c>
      <c r="D95" s="176">
        <v>2518.4766200000031</v>
      </c>
      <c r="E95" s="176">
        <v>2534.0064599999992</v>
      </c>
      <c r="F95" s="176">
        <v>2674.3532999999984</v>
      </c>
      <c r="G95" s="176">
        <v>2677.9104400000006</v>
      </c>
      <c r="H95" s="176">
        <v>2649.5916200000011</v>
      </c>
      <c r="I95" s="176">
        <v>2659.5959399999997</v>
      </c>
      <c r="J95" s="176">
        <v>2356.2086300000019</v>
      </c>
      <c r="K95" s="176">
        <v>1653.5776399999988</v>
      </c>
      <c r="L95" s="176">
        <v>1574.9598000000001</v>
      </c>
      <c r="M95" s="176">
        <v>1476.3850599999998</v>
      </c>
      <c r="N95" s="176">
        <v>1067.4693399999992</v>
      </c>
      <c r="O95" s="176">
        <v>983.61284000000035</v>
      </c>
      <c r="P95" s="176">
        <v>864.4209800000001</v>
      </c>
      <c r="Q95" s="176">
        <v>829.94251999999994</v>
      </c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2747.5082995936932</v>
      </c>
      <c r="C97" s="96">
        <v>2646.0722779165399</v>
      </c>
      <c r="D97" s="96">
        <v>2404.3438709446164</v>
      </c>
      <c r="E97" s="96">
        <v>2805.1000900417625</v>
      </c>
      <c r="F97" s="96">
        <v>2909.8526167966579</v>
      </c>
      <c r="G97" s="96">
        <v>3092.7198907399006</v>
      </c>
      <c r="H97" s="96">
        <v>2682.2432327274437</v>
      </c>
      <c r="I97" s="96">
        <v>2734.0589697885107</v>
      </c>
      <c r="J97" s="96">
        <v>2802.1635337419089</v>
      </c>
      <c r="K97" s="96">
        <v>2071.455717121185</v>
      </c>
      <c r="L97" s="96">
        <v>2106.6276895489614</v>
      </c>
      <c r="M97" s="96">
        <v>2210.4621580253761</v>
      </c>
      <c r="N97" s="96">
        <v>2128.9614825163512</v>
      </c>
      <c r="O97" s="96">
        <v>1954.9812533900963</v>
      </c>
      <c r="P97" s="96">
        <v>1819.8228382911414</v>
      </c>
      <c r="Q97" s="96">
        <v>2115.9839757913519</v>
      </c>
    </row>
    <row r="98" spans="1:17" x14ac:dyDescent="0.25">
      <c r="A98" s="132" t="s">
        <v>83</v>
      </c>
      <c r="B98" s="160">
        <v>0</v>
      </c>
      <c r="C98" s="160">
        <v>0</v>
      </c>
      <c r="D98" s="160">
        <v>0</v>
      </c>
      <c r="E98" s="160">
        <v>0</v>
      </c>
      <c r="F98" s="160">
        <v>0</v>
      </c>
      <c r="G98" s="160">
        <v>0</v>
      </c>
      <c r="H98" s="160">
        <v>0</v>
      </c>
      <c r="I98" s="160">
        <v>0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60">
        <v>0</v>
      </c>
      <c r="Q98" s="160">
        <v>0</v>
      </c>
    </row>
    <row r="99" spans="1:17" x14ac:dyDescent="0.25">
      <c r="A99" s="76" t="s">
        <v>82</v>
      </c>
      <c r="B99" s="159">
        <v>0</v>
      </c>
      <c r="C99" s="159">
        <v>0</v>
      </c>
      <c r="D99" s="159">
        <v>0</v>
      </c>
      <c r="E99" s="159">
        <v>0</v>
      </c>
      <c r="F99" s="159">
        <v>0</v>
      </c>
      <c r="G99" s="159">
        <v>0</v>
      </c>
      <c r="H99" s="159">
        <v>0</v>
      </c>
      <c r="I99" s="159">
        <v>0</v>
      </c>
      <c r="J99" s="159">
        <v>0</v>
      </c>
      <c r="K99" s="159">
        <v>0</v>
      </c>
      <c r="L99" s="159">
        <v>0</v>
      </c>
      <c r="M99" s="159">
        <v>0</v>
      </c>
      <c r="N99" s="159">
        <v>0</v>
      </c>
      <c r="O99" s="159">
        <v>0</v>
      </c>
      <c r="P99" s="159">
        <v>0</v>
      </c>
      <c r="Q99" s="159">
        <v>0</v>
      </c>
    </row>
    <row r="100" spans="1:17" x14ac:dyDescent="0.25">
      <c r="A100" s="76" t="s">
        <v>81</v>
      </c>
      <c r="B100" s="159">
        <v>0</v>
      </c>
      <c r="C100" s="159">
        <v>0</v>
      </c>
      <c r="D100" s="159">
        <v>0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159">
        <v>0</v>
      </c>
    </row>
    <row r="101" spans="1:17" x14ac:dyDescent="0.25">
      <c r="A101" s="76" t="s">
        <v>80</v>
      </c>
      <c r="B101" s="159">
        <v>0</v>
      </c>
      <c r="C101" s="159">
        <v>0</v>
      </c>
      <c r="D101" s="159">
        <v>0</v>
      </c>
      <c r="E101" s="159">
        <v>0</v>
      </c>
      <c r="F101" s="159">
        <v>0</v>
      </c>
      <c r="G101" s="159">
        <v>0</v>
      </c>
      <c r="H101" s="159">
        <v>0</v>
      </c>
      <c r="I101" s="159">
        <v>0</v>
      </c>
      <c r="J101" s="159">
        <v>0</v>
      </c>
      <c r="K101" s="159">
        <v>0</v>
      </c>
      <c r="L101" s="159">
        <v>0</v>
      </c>
      <c r="M101" s="159">
        <v>0</v>
      </c>
      <c r="N101" s="159">
        <v>0</v>
      </c>
      <c r="O101" s="159">
        <v>0</v>
      </c>
      <c r="P101" s="159">
        <v>0</v>
      </c>
      <c r="Q101" s="159">
        <v>0</v>
      </c>
    </row>
    <row r="102" spans="1:17" x14ac:dyDescent="0.25">
      <c r="A102" s="129" t="s">
        <v>79</v>
      </c>
      <c r="B102" s="158">
        <v>12.056206339023785</v>
      </c>
      <c r="C102" s="158">
        <v>14.214468790489768</v>
      </c>
      <c r="D102" s="158">
        <v>13.022742446187305</v>
      </c>
      <c r="E102" s="158">
        <v>14.364439451968277</v>
      </c>
      <c r="F102" s="158">
        <v>14.437174147347463</v>
      </c>
      <c r="G102" s="158">
        <v>15.002457923347221</v>
      </c>
      <c r="H102" s="158">
        <v>13.965027950466292</v>
      </c>
      <c r="I102" s="158">
        <v>14.080893698714473</v>
      </c>
      <c r="J102" s="158">
        <v>13.950948758192808</v>
      </c>
      <c r="K102" s="158">
        <v>10.966729488206141</v>
      </c>
      <c r="L102" s="158">
        <v>11.524336896327121</v>
      </c>
      <c r="M102" s="158">
        <v>11.820469860736102</v>
      </c>
      <c r="N102" s="158">
        <v>10.830496603350374</v>
      </c>
      <c r="O102" s="158">
        <v>9.8952434879465656</v>
      </c>
      <c r="P102" s="158">
        <v>9.387177998767303</v>
      </c>
      <c r="Q102" s="158">
        <v>10.709934488078506</v>
      </c>
    </row>
    <row r="103" spans="1:17" x14ac:dyDescent="0.25">
      <c r="A103" s="92" t="s">
        <v>125</v>
      </c>
      <c r="B103" s="91">
        <v>4.5071968638962154</v>
      </c>
      <c r="C103" s="91">
        <v>6.6558744857838343</v>
      </c>
      <c r="D103" s="91">
        <v>6.0978528610583211</v>
      </c>
      <c r="E103" s="91">
        <v>6.7260977149500745</v>
      </c>
      <c r="F103" s="91">
        <v>6.7601554775257311</v>
      </c>
      <c r="G103" s="91">
        <v>7.0248475963350963</v>
      </c>
      <c r="H103" s="91">
        <v>6.5390746990808983</v>
      </c>
      <c r="I103" s="91">
        <v>6.5933284238530323</v>
      </c>
      <c r="J103" s="91">
        <v>6.5324821673433622</v>
      </c>
      <c r="K103" s="91">
        <v>5.1351321015865725</v>
      </c>
      <c r="L103" s="91">
        <v>5.3962297884223673</v>
      </c>
      <c r="M103" s="91">
        <v>5.534892996401549</v>
      </c>
      <c r="N103" s="91">
        <v>5.0713415374929705</v>
      </c>
      <c r="O103" s="91">
        <v>4.6334125905645527</v>
      </c>
      <c r="P103" s="91">
        <v>4.395512731176348</v>
      </c>
      <c r="Q103" s="91">
        <v>5.0148887555552442</v>
      </c>
    </row>
    <row r="104" spans="1:17" x14ac:dyDescent="0.25">
      <c r="A104" s="92" t="s">
        <v>26</v>
      </c>
      <c r="B104" s="91">
        <v>7.54900947512757</v>
      </c>
      <c r="C104" s="91">
        <v>7.5585943047059345</v>
      </c>
      <c r="D104" s="91">
        <v>6.9248895851289838</v>
      </c>
      <c r="E104" s="91">
        <v>7.6383417370182016</v>
      </c>
      <c r="F104" s="91">
        <v>7.6770186698217326</v>
      </c>
      <c r="G104" s="91">
        <v>7.9776103270121244</v>
      </c>
      <c r="H104" s="91">
        <v>7.4259532513853932</v>
      </c>
      <c r="I104" s="91">
        <v>7.4875652748614412</v>
      </c>
      <c r="J104" s="91">
        <v>7.4184665908494463</v>
      </c>
      <c r="K104" s="91">
        <v>5.8315973866195687</v>
      </c>
      <c r="L104" s="91">
        <v>6.1281071079047527</v>
      </c>
      <c r="M104" s="91">
        <v>6.2855768643345531</v>
      </c>
      <c r="N104" s="91">
        <v>5.7591550658574038</v>
      </c>
      <c r="O104" s="91">
        <v>5.261830897382012</v>
      </c>
      <c r="P104" s="91">
        <v>4.9916652675909541</v>
      </c>
      <c r="Q104" s="91">
        <v>5.6950457325232628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</v>
      </c>
      <c r="C106" s="157">
        <v>0</v>
      </c>
      <c r="D106" s="157">
        <v>0</v>
      </c>
      <c r="E106" s="157">
        <v>0</v>
      </c>
      <c r="F106" s="157">
        <v>0</v>
      </c>
      <c r="G106" s="157">
        <v>0</v>
      </c>
      <c r="H106" s="157">
        <v>0</v>
      </c>
      <c r="I106" s="157">
        <v>0</v>
      </c>
      <c r="J106" s="157">
        <v>0</v>
      </c>
      <c r="K106" s="157">
        <v>0</v>
      </c>
      <c r="L106" s="157">
        <v>0</v>
      </c>
      <c r="M106" s="157">
        <v>0</v>
      </c>
      <c r="N106" s="157">
        <v>0</v>
      </c>
      <c r="O106" s="157">
        <v>0</v>
      </c>
      <c r="P106" s="157">
        <v>0</v>
      </c>
      <c r="Q106" s="157">
        <v>0</v>
      </c>
    </row>
    <row r="107" spans="1:17" x14ac:dyDescent="0.25">
      <c r="A107" s="156" t="s">
        <v>206</v>
      </c>
      <c r="B107" s="204">
        <v>1972.8182086367358</v>
      </c>
      <c r="C107" s="204">
        <v>1858.0941325939568</v>
      </c>
      <c r="D107" s="204">
        <v>1650.1466090349327</v>
      </c>
      <c r="E107" s="204">
        <v>1963.1246518141152</v>
      </c>
      <c r="F107" s="204">
        <v>2025.9250462573275</v>
      </c>
      <c r="G107" s="204">
        <v>2145.3597329163131</v>
      </c>
      <c r="H107" s="204">
        <v>1788.799161877489</v>
      </c>
      <c r="I107" s="204">
        <v>1823.920381622263</v>
      </c>
      <c r="J107" s="204">
        <v>1931.2052408497402</v>
      </c>
      <c r="K107" s="204">
        <v>1346.2885130362658</v>
      </c>
      <c r="L107" s="204">
        <v>1426.7067141227699</v>
      </c>
      <c r="M107" s="204">
        <v>1499.2921998193694</v>
      </c>
      <c r="N107" s="204">
        <v>1459.390321567415</v>
      </c>
      <c r="O107" s="204">
        <v>1299.7813811276894</v>
      </c>
      <c r="P107" s="204">
        <v>1159.8950612556039</v>
      </c>
      <c r="Q107" s="204">
        <v>1459.6302310499141</v>
      </c>
    </row>
    <row r="108" spans="1:17" x14ac:dyDescent="0.25">
      <c r="A108" s="152" t="s">
        <v>218</v>
      </c>
      <c r="B108" s="151">
        <v>1972.8182086367358</v>
      </c>
      <c r="C108" s="151">
        <v>1858.0941325939568</v>
      </c>
      <c r="D108" s="151">
        <v>1650.1466090349327</v>
      </c>
      <c r="E108" s="151">
        <v>1963.1246518141152</v>
      </c>
      <c r="F108" s="151">
        <v>2025.9250462573275</v>
      </c>
      <c r="G108" s="151">
        <v>2145.3597329163131</v>
      </c>
      <c r="H108" s="151">
        <v>1788.799161877489</v>
      </c>
      <c r="I108" s="151">
        <v>1823.920381622263</v>
      </c>
      <c r="J108" s="151">
        <v>1931.2052408497402</v>
      </c>
      <c r="K108" s="151">
        <v>1346.2885130362658</v>
      </c>
      <c r="L108" s="151">
        <v>1426.7067141227699</v>
      </c>
      <c r="M108" s="151">
        <v>1499.2921998193694</v>
      </c>
      <c r="N108" s="151">
        <v>1459.390321567415</v>
      </c>
      <c r="O108" s="151">
        <v>1299.7813811276894</v>
      </c>
      <c r="P108" s="151">
        <v>1159.8950612556039</v>
      </c>
      <c r="Q108" s="151">
        <v>1459.6302310499141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0</v>
      </c>
      <c r="C110" s="208">
        <v>0</v>
      </c>
      <c r="D110" s="208">
        <v>0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1972.8182086367358</v>
      </c>
      <c r="C113" s="208">
        <v>1858.0941325939568</v>
      </c>
      <c r="D113" s="208">
        <v>1650.1466090349327</v>
      </c>
      <c r="E113" s="208">
        <v>1963.1246518141152</v>
      </c>
      <c r="F113" s="208">
        <v>2025.9250462573275</v>
      </c>
      <c r="G113" s="208">
        <v>2145.3597329163131</v>
      </c>
      <c r="H113" s="208">
        <v>1788.799161877489</v>
      </c>
      <c r="I113" s="208">
        <v>1823.920381622263</v>
      </c>
      <c r="J113" s="208">
        <v>1931.2052408497402</v>
      </c>
      <c r="K113" s="208">
        <v>1346.2885130362658</v>
      </c>
      <c r="L113" s="208">
        <v>1426.7067141227699</v>
      </c>
      <c r="M113" s="208">
        <v>1499.2921998193694</v>
      </c>
      <c r="N113" s="208">
        <v>1459.390321567415</v>
      </c>
      <c r="O113" s="208">
        <v>1299.7813811276894</v>
      </c>
      <c r="P113" s="208">
        <v>1159.8950612556039</v>
      </c>
      <c r="Q113" s="208">
        <v>1459.6302310499141</v>
      </c>
    </row>
    <row r="114" spans="1:17" x14ac:dyDescent="0.25">
      <c r="A114" s="152" t="s">
        <v>217</v>
      </c>
      <c r="B114" s="151">
        <v>0</v>
      </c>
      <c r="C114" s="151">
        <v>0</v>
      </c>
      <c r="D114" s="151">
        <v>0</v>
      </c>
      <c r="E114" s="151">
        <v>0</v>
      </c>
      <c r="F114" s="151">
        <v>0</v>
      </c>
      <c r="G114" s="151">
        <v>0</v>
      </c>
      <c r="H114" s="151">
        <v>0</v>
      </c>
      <c r="I114" s="151">
        <v>0</v>
      </c>
      <c r="J114" s="151">
        <v>0</v>
      </c>
      <c r="K114" s="151">
        <v>0</v>
      </c>
      <c r="L114" s="151">
        <v>0</v>
      </c>
      <c r="M114" s="151">
        <v>0</v>
      </c>
      <c r="N114" s="151">
        <v>0</v>
      </c>
      <c r="O114" s="151">
        <v>0</v>
      </c>
      <c r="P114" s="151">
        <v>0</v>
      </c>
      <c r="Q114" s="151">
        <v>0</v>
      </c>
    </row>
    <row r="115" spans="1:17" x14ac:dyDescent="0.25">
      <c r="A115" s="156" t="s">
        <v>205</v>
      </c>
      <c r="B115" s="204">
        <v>0</v>
      </c>
      <c r="C115" s="204">
        <v>0</v>
      </c>
      <c r="D115" s="204">
        <v>0</v>
      </c>
      <c r="E115" s="204">
        <v>0</v>
      </c>
      <c r="F115" s="204">
        <v>0</v>
      </c>
      <c r="G115" s="204">
        <v>0</v>
      </c>
      <c r="H115" s="204">
        <v>0</v>
      </c>
      <c r="I115" s="204">
        <v>0</v>
      </c>
      <c r="J115" s="204">
        <v>0</v>
      </c>
      <c r="K115" s="204">
        <v>0</v>
      </c>
      <c r="L115" s="204">
        <v>0</v>
      </c>
      <c r="M115" s="204">
        <v>0</v>
      </c>
      <c r="N115" s="204">
        <v>0</v>
      </c>
      <c r="O115" s="204">
        <v>0</v>
      </c>
      <c r="P115" s="204">
        <v>0</v>
      </c>
      <c r="Q115" s="204">
        <v>0</v>
      </c>
    </row>
    <row r="116" spans="1:17" x14ac:dyDescent="0.25">
      <c r="A116" s="156" t="s">
        <v>204</v>
      </c>
      <c r="B116" s="204">
        <v>151.43727461793395</v>
      </c>
      <c r="C116" s="204">
        <v>142.63083653209324</v>
      </c>
      <c r="D116" s="204">
        <v>126.66838946349674</v>
      </c>
      <c r="E116" s="204">
        <v>150.69317877567912</v>
      </c>
      <c r="F116" s="204">
        <v>155.51385639198276</v>
      </c>
      <c r="G116" s="204">
        <v>164.68188990024066</v>
      </c>
      <c r="H116" s="204">
        <v>137.31162289948816</v>
      </c>
      <c r="I116" s="204">
        <v>140.00759446753344</v>
      </c>
      <c r="J116" s="204">
        <v>148.24298413397577</v>
      </c>
      <c r="K116" s="204">
        <v>103.34366459671317</v>
      </c>
      <c r="L116" s="204">
        <v>109.51671852986422</v>
      </c>
      <c r="M116" s="204">
        <v>115.08851834527043</v>
      </c>
      <c r="N116" s="204">
        <v>112.02557434558577</v>
      </c>
      <c r="O116" s="204">
        <v>99.773688774460268</v>
      </c>
      <c r="P116" s="204">
        <v>89.035749036769985</v>
      </c>
      <c r="Q116" s="204">
        <v>112.0439902533595</v>
      </c>
    </row>
    <row r="117" spans="1:17" x14ac:dyDescent="0.25">
      <c r="A117" s="152" t="s">
        <v>216</v>
      </c>
      <c r="B117" s="151">
        <v>151.43727461793395</v>
      </c>
      <c r="C117" s="151">
        <v>142.63083653209324</v>
      </c>
      <c r="D117" s="151">
        <v>126.66838946349674</v>
      </c>
      <c r="E117" s="151">
        <v>150.69317877567912</v>
      </c>
      <c r="F117" s="151">
        <v>155.51385639198276</v>
      </c>
      <c r="G117" s="151">
        <v>164.68188990024066</v>
      </c>
      <c r="H117" s="151">
        <v>137.31162289948816</v>
      </c>
      <c r="I117" s="151">
        <v>140.00759446753344</v>
      </c>
      <c r="J117" s="151">
        <v>148.24298413397577</v>
      </c>
      <c r="K117" s="151">
        <v>103.34366459671317</v>
      </c>
      <c r="L117" s="151">
        <v>109.51671852986422</v>
      </c>
      <c r="M117" s="151">
        <v>115.08851834527043</v>
      </c>
      <c r="N117" s="151">
        <v>112.02557434558577</v>
      </c>
      <c r="O117" s="151">
        <v>99.773688774460268</v>
      </c>
      <c r="P117" s="151">
        <v>89.035749036769985</v>
      </c>
      <c r="Q117" s="151">
        <v>112.0439902533595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151.43727461793395</v>
      </c>
      <c r="C122" s="208">
        <v>142.63083653209324</v>
      </c>
      <c r="D122" s="208">
        <v>126.66838946349674</v>
      </c>
      <c r="E122" s="208">
        <v>150.69317877567912</v>
      </c>
      <c r="F122" s="208">
        <v>155.51385639198276</v>
      </c>
      <c r="G122" s="208">
        <v>164.68188990024066</v>
      </c>
      <c r="H122" s="208">
        <v>137.31162289948816</v>
      </c>
      <c r="I122" s="208">
        <v>140.00759446753344</v>
      </c>
      <c r="J122" s="208">
        <v>148.24298413397577</v>
      </c>
      <c r="K122" s="208">
        <v>103.34366459671317</v>
      </c>
      <c r="L122" s="208">
        <v>109.51671852986422</v>
      </c>
      <c r="M122" s="208">
        <v>115.08851834527043</v>
      </c>
      <c r="N122" s="208">
        <v>112.02557434558577</v>
      </c>
      <c r="O122" s="208">
        <v>99.773688774460268</v>
      </c>
      <c r="P122" s="208">
        <v>89.035749036769985</v>
      </c>
      <c r="Q122" s="208">
        <v>112.0439902533595</v>
      </c>
    </row>
    <row r="123" spans="1:17" x14ac:dyDescent="0.25">
      <c r="A123" s="152" t="s">
        <v>215</v>
      </c>
      <c r="B123" s="261">
        <v>0</v>
      </c>
      <c r="C123" s="261">
        <v>0</v>
      </c>
      <c r="D123" s="261">
        <v>0</v>
      </c>
      <c r="E123" s="261">
        <v>0</v>
      </c>
      <c r="F123" s="261">
        <v>0</v>
      </c>
      <c r="G123" s="261">
        <v>0</v>
      </c>
      <c r="H123" s="261">
        <v>0</v>
      </c>
      <c r="I123" s="261">
        <v>0</v>
      </c>
      <c r="J123" s="261">
        <v>0</v>
      </c>
      <c r="K123" s="261">
        <v>0</v>
      </c>
      <c r="L123" s="261">
        <v>0</v>
      </c>
      <c r="M123" s="261">
        <v>0</v>
      </c>
      <c r="N123" s="261">
        <v>0</v>
      </c>
      <c r="O123" s="261">
        <v>0</v>
      </c>
      <c r="P123" s="261">
        <v>0</v>
      </c>
      <c r="Q123" s="261">
        <v>0</v>
      </c>
    </row>
    <row r="124" spans="1:17" x14ac:dyDescent="0.25">
      <c r="A124" s="175" t="s">
        <v>203</v>
      </c>
      <c r="B124" s="255">
        <v>0</v>
      </c>
      <c r="C124" s="255">
        <v>0</v>
      </c>
      <c r="D124" s="255">
        <v>0</v>
      </c>
      <c r="E124" s="255">
        <v>0</v>
      </c>
      <c r="F124" s="255">
        <v>0</v>
      </c>
      <c r="G124" s="255">
        <v>0</v>
      </c>
      <c r="H124" s="255">
        <v>0</v>
      </c>
      <c r="I124" s="255">
        <v>0</v>
      </c>
      <c r="J124" s="255">
        <v>0</v>
      </c>
      <c r="K124" s="255">
        <v>0</v>
      </c>
      <c r="L124" s="255">
        <v>0</v>
      </c>
      <c r="M124" s="255">
        <v>0</v>
      </c>
      <c r="N124" s="255">
        <v>0</v>
      </c>
      <c r="O124" s="255">
        <v>0</v>
      </c>
      <c r="P124" s="255">
        <v>0</v>
      </c>
      <c r="Q124" s="255">
        <v>0</v>
      </c>
    </row>
    <row r="125" spans="1:17" x14ac:dyDescent="0.25">
      <c r="A125" s="177" t="s">
        <v>98</v>
      </c>
      <c r="B125" s="176">
        <v>611.19660999999996</v>
      </c>
      <c r="C125" s="176">
        <v>631.13283999999999</v>
      </c>
      <c r="D125" s="176">
        <v>614.50612999999998</v>
      </c>
      <c r="E125" s="176">
        <v>676.91782000000001</v>
      </c>
      <c r="F125" s="176">
        <v>713.97654</v>
      </c>
      <c r="G125" s="176">
        <v>767.67580999999984</v>
      </c>
      <c r="H125" s="176">
        <v>742.16741999999999</v>
      </c>
      <c r="I125" s="176">
        <v>756.05010000000004</v>
      </c>
      <c r="J125" s="176">
        <v>708.76436000000001</v>
      </c>
      <c r="K125" s="176">
        <v>610.85681</v>
      </c>
      <c r="L125" s="176">
        <v>558.87991999999997</v>
      </c>
      <c r="M125" s="176">
        <v>584.26097000000004</v>
      </c>
      <c r="N125" s="176">
        <v>546.71509000000003</v>
      </c>
      <c r="O125" s="176">
        <v>545.53093999999999</v>
      </c>
      <c r="P125" s="176">
        <v>561.50485000000003</v>
      </c>
      <c r="Q125" s="176">
        <v>533.59982000000002</v>
      </c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134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SUM(B130:B135,B137:B140,B141)</f>
        <v>1</v>
      </c>
      <c r="C129" s="77">
        <f t="shared" si="0"/>
        <v>1</v>
      </c>
      <c r="D129" s="77">
        <f t="shared" si="0"/>
        <v>1</v>
      </c>
      <c r="E129" s="77">
        <f t="shared" si="0"/>
        <v>1</v>
      </c>
      <c r="F129" s="77">
        <f t="shared" si="0"/>
        <v>1</v>
      </c>
      <c r="G129" s="77">
        <f t="shared" si="0"/>
        <v>1</v>
      </c>
      <c r="H129" s="77">
        <f t="shared" si="0"/>
        <v>1</v>
      </c>
      <c r="I129" s="77">
        <f t="shared" si="0"/>
        <v>1</v>
      </c>
      <c r="J129" s="77">
        <f t="shared" si="0"/>
        <v>1</v>
      </c>
      <c r="K129" s="77">
        <f t="shared" si="0"/>
        <v>1</v>
      </c>
      <c r="L129" s="77">
        <f t="shared" si="0"/>
        <v>1</v>
      </c>
      <c r="M129" s="77">
        <f t="shared" si="0"/>
        <v>1</v>
      </c>
      <c r="N129" s="77">
        <f t="shared" si="0"/>
        <v>0.99999999999999989</v>
      </c>
      <c r="O129" s="77">
        <f t="shared" si="0"/>
        <v>1</v>
      </c>
      <c r="P129" s="77">
        <f t="shared" si="0"/>
        <v>1</v>
      </c>
      <c r="Q129" s="77">
        <f t="shared" si="0"/>
        <v>1</v>
      </c>
    </row>
    <row r="130" spans="1:17" x14ac:dyDescent="0.25">
      <c r="A130" s="132" t="s">
        <v>83</v>
      </c>
      <c r="B130" s="240">
        <f t="shared" ref="B130:Q130" si="1">IF(B$6=0,0,B$6/B$5)</f>
        <v>0</v>
      </c>
      <c r="C130" s="240">
        <f t="shared" si="1"/>
        <v>0</v>
      </c>
      <c r="D130" s="240">
        <f t="shared" si="1"/>
        <v>0</v>
      </c>
      <c r="E130" s="240">
        <f t="shared" si="1"/>
        <v>0</v>
      </c>
      <c r="F130" s="240">
        <f t="shared" si="1"/>
        <v>0</v>
      </c>
      <c r="G130" s="240">
        <f t="shared" si="1"/>
        <v>0</v>
      </c>
      <c r="H130" s="240">
        <f t="shared" si="1"/>
        <v>0</v>
      </c>
      <c r="I130" s="240">
        <f t="shared" si="1"/>
        <v>0</v>
      </c>
      <c r="J130" s="240">
        <f t="shared" si="1"/>
        <v>0</v>
      </c>
      <c r="K130" s="240">
        <f t="shared" si="1"/>
        <v>0</v>
      </c>
      <c r="L130" s="240">
        <f t="shared" si="1"/>
        <v>0</v>
      </c>
      <c r="M130" s="240">
        <f t="shared" si="1"/>
        <v>0</v>
      </c>
      <c r="N130" s="240">
        <f t="shared" si="1"/>
        <v>0</v>
      </c>
      <c r="O130" s="240">
        <f t="shared" si="1"/>
        <v>0</v>
      </c>
      <c r="P130" s="240">
        <f t="shared" si="1"/>
        <v>0</v>
      </c>
      <c r="Q130" s="240">
        <f t="shared" si="1"/>
        <v>0</v>
      </c>
    </row>
    <row r="131" spans="1:17" x14ac:dyDescent="0.25">
      <c r="A131" s="76" t="s">
        <v>82</v>
      </c>
      <c r="B131" s="239">
        <f t="shared" ref="B131:Q131" si="2">IF(B$7=0,0,B$7/B$5)</f>
        <v>0</v>
      </c>
      <c r="C131" s="239">
        <f t="shared" si="2"/>
        <v>0</v>
      </c>
      <c r="D131" s="239">
        <f t="shared" si="2"/>
        <v>0</v>
      </c>
      <c r="E131" s="239">
        <f t="shared" si="2"/>
        <v>0</v>
      </c>
      <c r="F131" s="239">
        <f t="shared" si="2"/>
        <v>0</v>
      </c>
      <c r="G131" s="239">
        <f t="shared" si="2"/>
        <v>0</v>
      </c>
      <c r="H131" s="239">
        <f t="shared" si="2"/>
        <v>0</v>
      </c>
      <c r="I131" s="239">
        <f t="shared" si="2"/>
        <v>0</v>
      </c>
      <c r="J131" s="239">
        <f t="shared" si="2"/>
        <v>0</v>
      </c>
      <c r="K131" s="239">
        <f t="shared" si="2"/>
        <v>0</v>
      </c>
      <c r="L131" s="239">
        <f t="shared" si="2"/>
        <v>0</v>
      </c>
      <c r="M131" s="239">
        <f t="shared" si="2"/>
        <v>0</v>
      </c>
      <c r="N131" s="239">
        <f t="shared" si="2"/>
        <v>0</v>
      </c>
      <c r="O131" s="239">
        <f t="shared" si="2"/>
        <v>0</v>
      </c>
      <c r="P131" s="239">
        <f t="shared" si="2"/>
        <v>0</v>
      </c>
      <c r="Q131" s="239">
        <f t="shared" si="2"/>
        <v>0</v>
      </c>
    </row>
    <row r="132" spans="1:17" x14ac:dyDescent="0.25">
      <c r="A132" s="76" t="s">
        <v>81</v>
      </c>
      <c r="B132" s="239">
        <f t="shared" ref="B132:Q132" si="3">IF(B$8=0,0,B$8/B$5)</f>
        <v>0</v>
      </c>
      <c r="C132" s="239">
        <f t="shared" si="3"/>
        <v>0</v>
      </c>
      <c r="D132" s="239">
        <f t="shared" si="3"/>
        <v>0</v>
      </c>
      <c r="E132" s="239">
        <f t="shared" si="3"/>
        <v>0</v>
      </c>
      <c r="F132" s="239">
        <f t="shared" si="3"/>
        <v>0</v>
      </c>
      <c r="G132" s="239">
        <f t="shared" si="3"/>
        <v>0</v>
      </c>
      <c r="H132" s="239">
        <f t="shared" si="3"/>
        <v>0</v>
      </c>
      <c r="I132" s="239">
        <f t="shared" si="3"/>
        <v>0</v>
      </c>
      <c r="J132" s="239">
        <f t="shared" si="3"/>
        <v>0</v>
      </c>
      <c r="K132" s="239">
        <f t="shared" si="3"/>
        <v>0</v>
      </c>
      <c r="L132" s="239">
        <f t="shared" si="3"/>
        <v>0</v>
      </c>
      <c r="M132" s="239">
        <f t="shared" si="3"/>
        <v>0</v>
      </c>
      <c r="N132" s="239">
        <f t="shared" si="3"/>
        <v>0</v>
      </c>
      <c r="O132" s="239">
        <f t="shared" si="3"/>
        <v>0</v>
      </c>
      <c r="P132" s="239">
        <f t="shared" si="3"/>
        <v>0</v>
      </c>
      <c r="Q132" s="239">
        <f t="shared" si="3"/>
        <v>0</v>
      </c>
    </row>
    <row r="133" spans="1:17" x14ac:dyDescent="0.25">
      <c r="A133" s="76" t="s">
        <v>80</v>
      </c>
      <c r="B133" s="239">
        <f t="shared" ref="B133:Q133" si="4">IF(B$9=0,0,B$9/B$5)</f>
        <v>0</v>
      </c>
      <c r="C133" s="239">
        <f t="shared" si="4"/>
        <v>0</v>
      </c>
      <c r="D133" s="239">
        <f t="shared" si="4"/>
        <v>0</v>
      </c>
      <c r="E133" s="239">
        <f t="shared" si="4"/>
        <v>0</v>
      </c>
      <c r="F133" s="239">
        <f t="shared" si="4"/>
        <v>0</v>
      </c>
      <c r="G133" s="239">
        <f t="shared" si="4"/>
        <v>0</v>
      </c>
      <c r="H133" s="239">
        <f t="shared" si="4"/>
        <v>0</v>
      </c>
      <c r="I133" s="239">
        <f t="shared" si="4"/>
        <v>0</v>
      </c>
      <c r="J133" s="239">
        <f t="shared" si="4"/>
        <v>0</v>
      </c>
      <c r="K133" s="239">
        <f t="shared" si="4"/>
        <v>0</v>
      </c>
      <c r="L133" s="239">
        <f t="shared" si="4"/>
        <v>0</v>
      </c>
      <c r="M133" s="239">
        <f t="shared" si="4"/>
        <v>0</v>
      </c>
      <c r="N133" s="239">
        <f t="shared" si="4"/>
        <v>0</v>
      </c>
      <c r="O133" s="239">
        <f t="shared" si="4"/>
        <v>0</v>
      </c>
      <c r="P133" s="239">
        <f t="shared" si="4"/>
        <v>0</v>
      </c>
      <c r="Q133" s="239">
        <f t="shared" si="4"/>
        <v>0</v>
      </c>
    </row>
    <row r="134" spans="1:17" x14ac:dyDescent="0.25">
      <c r="A134" s="129" t="s">
        <v>79</v>
      </c>
      <c r="B134" s="238">
        <f t="shared" ref="B134:Q134" si="5">IF(B$10=0,0,B$10/B$5)</f>
        <v>3.981346295501824E-4</v>
      </c>
      <c r="C134" s="238">
        <f t="shared" si="5"/>
        <v>4.5941837645987939E-4</v>
      </c>
      <c r="D134" s="238">
        <f t="shared" si="5"/>
        <v>4.6719101324221011E-4</v>
      </c>
      <c r="E134" s="238">
        <f t="shared" si="5"/>
        <v>4.5708473819395476E-4</v>
      </c>
      <c r="F134" s="238">
        <f t="shared" si="5"/>
        <v>4.6197158375604869E-4</v>
      </c>
      <c r="G134" s="238">
        <f t="shared" si="5"/>
        <v>4.2959250057402913E-4</v>
      </c>
      <c r="H134" s="238">
        <f t="shared" si="5"/>
        <v>4.64520828841285E-4</v>
      </c>
      <c r="I134" s="238">
        <f t="shared" si="5"/>
        <v>4.4918219474119898E-4</v>
      </c>
      <c r="J134" s="238">
        <f t="shared" si="5"/>
        <v>4.5430605413109855E-4</v>
      </c>
      <c r="K134" s="238">
        <f t="shared" si="5"/>
        <v>4.3851980502028601E-4</v>
      </c>
      <c r="L134" s="238">
        <f t="shared" si="5"/>
        <v>4.1100521640594859E-4</v>
      </c>
      <c r="M134" s="238">
        <f t="shared" si="5"/>
        <v>4.1019708596456018E-4</v>
      </c>
      <c r="N134" s="238">
        <f t="shared" si="5"/>
        <v>3.9788293728499702E-4</v>
      </c>
      <c r="O134" s="238">
        <f t="shared" si="5"/>
        <v>3.8730128349977042E-4</v>
      </c>
      <c r="P134" s="238">
        <f t="shared" si="5"/>
        <v>3.6585588470638058E-4</v>
      </c>
      <c r="Q134" s="238">
        <f t="shared" si="5"/>
        <v>3.9465698990147287E-4</v>
      </c>
    </row>
    <row r="135" spans="1:17" x14ac:dyDescent="0.25">
      <c r="A135" s="127" t="s">
        <v>214</v>
      </c>
      <c r="B135" s="236">
        <f t="shared" ref="B135:Q135" si="6">IF(B$15=0,0,B$15/B$5)</f>
        <v>0</v>
      </c>
      <c r="C135" s="236">
        <f t="shared" si="6"/>
        <v>0</v>
      </c>
      <c r="D135" s="236">
        <f t="shared" si="6"/>
        <v>0</v>
      </c>
      <c r="E135" s="236">
        <f t="shared" si="6"/>
        <v>0</v>
      </c>
      <c r="F135" s="236">
        <f t="shared" si="6"/>
        <v>0</v>
      </c>
      <c r="G135" s="236">
        <f t="shared" si="6"/>
        <v>0</v>
      </c>
      <c r="H135" s="236">
        <f t="shared" si="6"/>
        <v>0</v>
      </c>
      <c r="I135" s="236">
        <f t="shared" si="6"/>
        <v>0</v>
      </c>
      <c r="J135" s="236">
        <f t="shared" si="6"/>
        <v>0</v>
      </c>
      <c r="K135" s="236">
        <f t="shared" si="6"/>
        <v>0</v>
      </c>
      <c r="L135" s="236">
        <f t="shared" si="6"/>
        <v>0</v>
      </c>
      <c r="M135" s="236">
        <f t="shared" si="6"/>
        <v>0</v>
      </c>
      <c r="N135" s="236">
        <f t="shared" si="6"/>
        <v>0</v>
      </c>
      <c r="O135" s="236">
        <f t="shared" si="6"/>
        <v>0</v>
      </c>
      <c r="P135" s="236">
        <f t="shared" si="6"/>
        <v>0</v>
      </c>
      <c r="Q135" s="236">
        <f t="shared" si="6"/>
        <v>0</v>
      </c>
    </row>
    <row r="136" spans="1:17" x14ac:dyDescent="0.25">
      <c r="A136" s="127" t="s">
        <v>213</v>
      </c>
      <c r="B136" s="237">
        <f t="shared" ref="B136:Q136" si="7">IF(B$16=0,0,B$16/B$5)</f>
        <v>0.15553735218701295</v>
      </c>
      <c r="C136" s="237">
        <f t="shared" si="7"/>
        <v>0.15305361243116533</v>
      </c>
      <c r="D136" s="237">
        <f t="shared" si="7"/>
        <v>0.15555423433684912</v>
      </c>
      <c r="E136" s="237">
        <f t="shared" si="7"/>
        <v>0.1522956788497272</v>
      </c>
      <c r="F136" s="237">
        <f t="shared" si="7"/>
        <v>0.1418309367295702</v>
      </c>
      <c r="G136" s="237">
        <f t="shared" si="7"/>
        <v>0.13321633259462823</v>
      </c>
      <c r="H136" s="237">
        <f t="shared" si="7"/>
        <v>0.14112330291845201</v>
      </c>
      <c r="I136" s="237">
        <f t="shared" si="7"/>
        <v>0.13908851279878046</v>
      </c>
      <c r="J136" s="237">
        <f t="shared" si="7"/>
        <v>0.1405004004531312</v>
      </c>
      <c r="K136" s="237">
        <f t="shared" si="7"/>
        <v>0.13868162576857929</v>
      </c>
      <c r="L136" s="237">
        <f t="shared" si="7"/>
        <v>0.1296045434528435</v>
      </c>
      <c r="M136" s="237">
        <f t="shared" si="7"/>
        <v>0.13072252965343883</v>
      </c>
      <c r="N136" s="237">
        <f t="shared" si="7"/>
        <v>0.12469552551554668</v>
      </c>
      <c r="O136" s="237">
        <f t="shared" si="7"/>
        <v>0.12173921995024728</v>
      </c>
      <c r="P136" s="237">
        <f t="shared" si="7"/>
        <v>0.11479107304260007</v>
      </c>
      <c r="Q136" s="237">
        <f t="shared" si="7"/>
        <v>0.12364317400582042</v>
      </c>
    </row>
    <row r="137" spans="1:17" x14ac:dyDescent="0.25">
      <c r="A137" s="142" t="s">
        <v>227</v>
      </c>
      <c r="B137" s="235">
        <f t="shared" ref="B137:Q137" si="8">IF(B$17=0,0,B$17/B$5)</f>
        <v>0.1466433284045261</v>
      </c>
      <c r="C137" s="235">
        <f t="shared" si="8"/>
        <v>0.14370498097028994</v>
      </c>
      <c r="D137" s="235">
        <f t="shared" si="8"/>
        <v>0.14613624336231865</v>
      </c>
      <c r="E137" s="235">
        <f t="shared" si="8"/>
        <v>0.14297502444312538</v>
      </c>
      <c r="F137" s="235">
        <f t="shared" si="8"/>
        <v>0.13888666193372554</v>
      </c>
      <c r="G137" s="235">
        <f t="shared" si="8"/>
        <v>0.12975941174741695</v>
      </c>
      <c r="H137" s="235">
        <f t="shared" si="8"/>
        <v>0.14019294427263246</v>
      </c>
      <c r="I137" s="235">
        <f t="shared" si="8"/>
        <v>0.13539564701593915</v>
      </c>
      <c r="J137" s="235">
        <f t="shared" si="8"/>
        <v>0.13679903980957273</v>
      </c>
      <c r="K137" s="235">
        <f t="shared" si="8"/>
        <v>0.13716795727921582</v>
      </c>
      <c r="L137" s="235">
        <f t="shared" si="8"/>
        <v>0.12856145907229444</v>
      </c>
      <c r="M137" s="235">
        <f t="shared" si="8"/>
        <v>0.12830867778262089</v>
      </c>
      <c r="N137" s="235">
        <f t="shared" si="8"/>
        <v>0.12445684121635663</v>
      </c>
      <c r="O137" s="235">
        <f t="shared" si="8"/>
        <v>0.1211469249531943</v>
      </c>
      <c r="P137" s="235">
        <f t="shared" si="8"/>
        <v>0.11443885495988722</v>
      </c>
      <c r="Q137" s="235">
        <f t="shared" si="8"/>
        <v>0.12344777250880355</v>
      </c>
    </row>
    <row r="138" spans="1:17" x14ac:dyDescent="0.25">
      <c r="A138" s="142" t="s">
        <v>226</v>
      </c>
      <c r="B138" s="235">
        <f t="shared" ref="B138:Q138" si="9">IF(B$25=0,0,B$25/B$5)</f>
        <v>8.8940237824868713E-3</v>
      </c>
      <c r="C138" s="235">
        <f t="shared" si="9"/>
        <v>9.3486314608753861E-3</v>
      </c>
      <c r="D138" s="235">
        <f t="shared" si="9"/>
        <v>9.4179909745304557E-3</v>
      </c>
      <c r="E138" s="235">
        <f t="shared" si="9"/>
        <v>9.3206544066018332E-3</v>
      </c>
      <c r="F138" s="235">
        <f t="shared" si="9"/>
        <v>2.944274795844666E-3</v>
      </c>
      <c r="G138" s="235">
        <f t="shared" si="9"/>
        <v>3.4569208472112769E-3</v>
      </c>
      <c r="H138" s="235">
        <f t="shared" si="9"/>
        <v>9.3035864581955273E-4</v>
      </c>
      <c r="I138" s="235">
        <f t="shared" si="9"/>
        <v>3.692865782841333E-3</v>
      </c>
      <c r="J138" s="235">
        <f t="shared" si="9"/>
        <v>3.7013606435584811E-3</v>
      </c>
      <c r="K138" s="235">
        <f t="shared" si="9"/>
        <v>1.5136684893634785E-3</v>
      </c>
      <c r="L138" s="235">
        <f t="shared" si="9"/>
        <v>1.0430843805490557E-3</v>
      </c>
      <c r="M138" s="235">
        <f t="shared" si="9"/>
        <v>2.4138518708179254E-3</v>
      </c>
      <c r="N138" s="235">
        <f t="shared" si="9"/>
        <v>2.3868429919005941E-4</v>
      </c>
      <c r="O138" s="235">
        <f t="shared" si="9"/>
        <v>5.9229499705297116E-4</v>
      </c>
      <c r="P138" s="235">
        <f t="shared" si="9"/>
        <v>3.5221808271286077E-4</v>
      </c>
      <c r="Q138" s="235">
        <f t="shared" si="9"/>
        <v>1.954014970168683E-4</v>
      </c>
    </row>
    <row r="139" spans="1:17" x14ac:dyDescent="0.25">
      <c r="A139" s="127" t="s">
        <v>212</v>
      </c>
      <c r="B139" s="237">
        <f t="shared" ref="B139:Q139" si="10">IF(B$36=0,0,B$36/B$5)</f>
        <v>0.22694441129869472</v>
      </c>
      <c r="C139" s="237">
        <f t="shared" si="10"/>
        <v>0.21125895768165795</v>
      </c>
      <c r="D139" s="237">
        <f t="shared" si="10"/>
        <v>0.21583499677551574</v>
      </c>
      <c r="E139" s="237">
        <f t="shared" si="10"/>
        <v>0.23480353696582104</v>
      </c>
      <c r="F139" s="237">
        <f t="shared" si="10"/>
        <v>0.2334007324684301</v>
      </c>
      <c r="G139" s="237">
        <f t="shared" si="10"/>
        <v>0.22515331718729897</v>
      </c>
      <c r="H139" s="237">
        <f t="shared" si="10"/>
        <v>0.23191430987947248</v>
      </c>
      <c r="I139" s="237">
        <f t="shared" si="10"/>
        <v>0.2290546668945245</v>
      </c>
      <c r="J139" s="237">
        <f t="shared" si="10"/>
        <v>0.23736819692985242</v>
      </c>
      <c r="K139" s="237">
        <f t="shared" si="10"/>
        <v>0.21734384066975576</v>
      </c>
      <c r="L139" s="237">
        <f t="shared" si="10"/>
        <v>0.2228718572862903</v>
      </c>
      <c r="M139" s="237">
        <f t="shared" si="10"/>
        <v>0.22194808981979214</v>
      </c>
      <c r="N139" s="237">
        <f t="shared" si="10"/>
        <v>0.21595250987313039</v>
      </c>
      <c r="O139" s="237">
        <f t="shared" si="10"/>
        <v>0.21020927617449256</v>
      </c>
      <c r="P139" s="237">
        <f t="shared" si="10"/>
        <v>0.18806570226485908</v>
      </c>
      <c r="Q139" s="237">
        <f t="shared" si="10"/>
        <v>0.20237160973143872</v>
      </c>
    </row>
    <row r="140" spans="1:17" x14ac:dyDescent="0.25">
      <c r="A140" s="127" t="s">
        <v>211</v>
      </c>
      <c r="B140" s="236">
        <f t="shared" ref="B140:Q140" si="11">IF(B$44=0,0,B$44/B$5)</f>
        <v>0</v>
      </c>
      <c r="C140" s="236">
        <f t="shared" si="11"/>
        <v>0</v>
      </c>
      <c r="D140" s="236">
        <f t="shared" si="11"/>
        <v>0</v>
      </c>
      <c r="E140" s="236">
        <f t="shared" si="11"/>
        <v>0</v>
      </c>
      <c r="F140" s="236">
        <f t="shared" si="11"/>
        <v>0</v>
      </c>
      <c r="G140" s="236">
        <f t="shared" si="11"/>
        <v>0</v>
      </c>
      <c r="H140" s="236">
        <f t="shared" si="11"/>
        <v>0</v>
      </c>
      <c r="I140" s="236">
        <f t="shared" si="11"/>
        <v>0</v>
      </c>
      <c r="J140" s="236">
        <f t="shared" si="11"/>
        <v>0</v>
      </c>
      <c r="K140" s="236">
        <f t="shared" si="11"/>
        <v>0</v>
      </c>
      <c r="L140" s="236">
        <f t="shared" si="11"/>
        <v>0</v>
      </c>
      <c r="M140" s="236">
        <f t="shared" si="11"/>
        <v>0</v>
      </c>
      <c r="N140" s="236">
        <f t="shared" si="11"/>
        <v>0</v>
      </c>
      <c r="O140" s="236">
        <f t="shared" si="11"/>
        <v>0</v>
      </c>
      <c r="P140" s="236">
        <f t="shared" si="11"/>
        <v>0</v>
      </c>
      <c r="Q140" s="236">
        <f t="shared" si="11"/>
        <v>0</v>
      </c>
    </row>
    <row r="141" spans="1:17" x14ac:dyDescent="0.25">
      <c r="A141" s="177" t="s">
        <v>98</v>
      </c>
      <c r="B141" s="209">
        <f t="shared" ref="B141:Q141" si="12">IF(B$45=0,0,B$45/B$5)</f>
        <v>0.6171201018847422</v>
      </c>
      <c r="C141" s="209">
        <f t="shared" si="12"/>
        <v>0.63522801151071695</v>
      </c>
      <c r="D141" s="209">
        <f t="shared" si="12"/>
        <v>0.6281435778743929</v>
      </c>
      <c r="E141" s="209">
        <f t="shared" si="12"/>
        <v>0.61244369944625776</v>
      </c>
      <c r="F141" s="209">
        <f t="shared" si="12"/>
        <v>0.62430635921824373</v>
      </c>
      <c r="G141" s="209">
        <f t="shared" si="12"/>
        <v>0.64120075771749885</v>
      </c>
      <c r="H141" s="209">
        <f t="shared" si="12"/>
        <v>0.62649786637323424</v>
      </c>
      <c r="I141" s="209">
        <f t="shared" si="12"/>
        <v>0.63140763811195388</v>
      </c>
      <c r="J141" s="209">
        <f t="shared" si="12"/>
        <v>0.62167709656288528</v>
      </c>
      <c r="K141" s="209">
        <f t="shared" si="12"/>
        <v>0.6435360137566446</v>
      </c>
      <c r="L141" s="209">
        <f t="shared" si="12"/>
        <v>0.6471125940444602</v>
      </c>
      <c r="M141" s="209">
        <f t="shared" si="12"/>
        <v>0.64691918344080446</v>
      </c>
      <c r="N141" s="209">
        <f t="shared" si="12"/>
        <v>0.65895408167403779</v>
      </c>
      <c r="O141" s="209">
        <f t="shared" si="12"/>
        <v>0.66766420259176051</v>
      </c>
      <c r="P141" s="209">
        <f t="shared" si="12"/>
        <v>0.69677736880783447</v>
      </c>
      <c r="Q141" s="209">
        <f t="shared" si="12"/>
        <v>0.67359055927283951</v>
      </c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3">SUM(B144:B149,B151:B153,B155:B156,B158:B159,B160)</f>
        <v>0.99999999999999978</v>
      </c>
      <c r="C143" s="77">
        <f t="shared" si="13"/>
        <v>0.99999999999999989</v>
      </c>
      <c r="D143" s="77">
        <f t="shared" si="13"/>
        <v>1</v>
      </c>
      <c r="E143" s="77">
        <f t="shared" si="13"/>
        <v>1.0000000000000002</v>
      </c>
      <c r="F143" s="77">
        <f t="shared" si="13"/>
        <v>0.99999999999999989</v>
      </c>
      <c r="G143" s="77">
        <f t="shared" si="13"/>
        <v>1</v>
      </c>
      <c r="H143" s="77">
        <f t="shared" si="13"/>
        <v>1.0000000000000002</v>
      </c>
      <c r="I143" s="77">
        <f t="shared" si="13"/>
        <v>1</v>
      </c>
      <c r="J143" s="77">
        <f t="shared" si="13"/>
        <v>0.99999999999999989</v>
      </c>
      <c r="K143" s="77">
        <f t="shared" si="13"/>
        <v>0.99999999999999989</v>
      </c>
      <c r="L143" s="77">
        <f t="shared" si="13"/>
        <v>1</v>
      </c>
      <c r="M143" s="77">
        <f t="shared" si="13"/>
        <v>1</v>
      </c>
      <c r="N143" s="77">
        <f t="shared" si="13"/>
        <v>1</v>
      </c>
      <c r="O143" s="77">
        <f t="shared" si="13"/>
        <v>1</v>
      </c>
      <c r="P143" s="77">
        <f t="shared" si="13"/>
        <v>1.0000000000000002</v>
      </c>
      <c r="Q143" s="77">
        <f t="shared" si="13"/>
        <v>1</v>
      </c>
    </row>
    <row r="144" spans="1:17" x14ac:dyDescent="0.25">
      <c r="A144" s="132" t="s">
        <v>83</v>
      </c>
      <c r="B144" s="240">
        <f t="shared" ref="B144:Q144" si="14">IF(B$48=0,0,B$48/B$47)</f>
        <v>0</v>
      </c>
      <c r="C144" s="240">
        <f t="shared" si="14"/>
        <v>0</v>
      </c>
      <c r="D144" s="240">
        <f t="shared" si="14"/>
        <v>0</v>
      </c>
      <c r="E144" s="240">
        <f t="shared" si="14"/>
        <v>0</v>
      </c>
      <c r="F144" s="240">
        <f t="shared" si="14"/>
        <v>0</v>
      </c>
      <c r="G144" s="240">
        <f t="shared" si="14"/>
        <v>0</v>
      </c>
      <c r="H144" s="240">
        <f t="shared" si="14"/>
        <v>0</v>
      </c>
      <c r="I144" s="240">
        <f t="shared" si="14"/>
        <v>0</v>
      </c>
      <c r="J144" s="240">
        <f t="shared" si="14"/>
        <v>0</v>
      </c>
      <c r="K144" s="240">
        <f t="shared" si="14"/>
        <v>0</v>
      </c>
      <c r="L144" s="240">
        <f t="shared" si="14"/>
        <v>0</v>
      </c>
      <c r="M144" s="240">
        <f t="shared" si="14"/>
        <v>0</v>
      </c>
      <c r="N144" s="240">
        <f t="shared" si="14"/>
        <v>0</v>
      </c>
      <c r="O144" s="240">
        <f t="shared" si="14"/>
        <v>0</v>
      </c>
      <c r="P144" s="240">
        <f t="shared" si="14"/>
        <v>0</v>
      </c>
      <c r="Q144" s="240">
        <f t="shared" si="14"/>
        <v>0</v>
      </c>
    </row>
    <row r="145" spans="1:17" x14ac:dyDescent="0.25">
      <c r="A145" s="76" t="s">
        <v>82</v>
      </c>
      <c r="B145" s="239">
        <f t="shared" ref="B145:Q145" si="15">IF(B$49=0,0,B$49/B$47)</f>
        <v>0</v>
      </c>
      <c r="C145" s="239">
        <f t="shared" si="15"/>
        <v>0</v>
      </c>
      <c r="D145" s="239">
        <f t="shared" si="15"/>
        <v>0</v>
      </c>
      <c r="E145" s="239">
        <f t="shared" si="15"/>
        <v>0</v>
      </c>
      <c r="F145" s="239">
        <f t="shared" si="15"/>
        <v>0</v>
      </c>
      <c r="G145" s="239">
        <f t="shared" si="15"/>
        <v>0</v>
      </c>
      <c r="H145" s="239">
        <f t="shared" si="15"/>
        <v>0</v>
      </c>
      <c r="I145" s="239">
        <f t="shared" si="15"/>
        <v>0</v>
      </c>
      <c r="J145" s="239">
        <f t="shared" si="15"/>
        <v>0</v>
      </c>
      <c r="K145" s="239">
        <f t="shared" si="15"/>
        <v>0</v>
      </c>
      <c r="L145" s="239">
        <f t="shared" si="15"/>
        <v>0</v>
      </c>
      <c r="M145" s="239">
        <f t="shared" si="15"/>
        <v>0</v>
      </c>
      <c r="N145" s="239">
        <f t="shared" si="15"/>
        <v>0</v>
      </c>
      <c r="O145" s="239">
        <f t="shared" si="15"/>
        <v>0</v>
      </c>
      <c r="P145" s="239">
        <f t="shared" si="15"/>
        <v>0</v>
      </c>
      <c r="Q145" s="239">
        <f t="shared" si="15"/>
        <v>0</v>
      </c>
    </row>
    <row r="146" spans="1:17" x14ac:dyDescent="0.25">
      <c r="A146" s="76" t="s">
        <v>81</v>
      </c>
      <c r="B146" s="239">
        <f t="shared" ref="B146:Q146" si="16">IF(B$50=0,0,B$50/B$47)</f>
        <v>0</v>
      </c>
      <c r="C146" s="239">
        <f t="shared" si="16"/>
        <v>0</v>
      </c>
      <c r="D146" s="239">
        <f t="shared" si="16"/>
        <v>0</v>
      </c>
      <c r="E146" s="239">
        <f t="shared" si="16"/>
        <v>0</v>
      </c>
      <c r="F146" s="239">
        <f t="shared" si="16"/>
        <v>0</v>
      </c>
      <c r="G146" s="239">
        <f t="shared" si="16"/>
        <v>0</v>
      </c>
      <c r="H146" s="239">
        <f t="shared" si="16"/>
        <v>0</v>
      </c>
      <c r="I146" s="239">
        <f t="shared" si="16"/>
        <v>0</v>
      </c>
      <c r="J146" s="239">
        <f t="shared" si="16"/>
        <v>0</v>
      </c>
      <c r="K146" s="239">
        <f t="shared" si="16"/>
        <v>0</v>
      </c>
      <c r="L146" s="239">
        <f t="shared" si="16"/>
        <v>0</v>
      </c>
      <c r="M146" s="239">
        <f t="shared" si="16"/>
        <v>0</v>
      </c>
      <c r="N146" s="239">
        <f t="shared" si="16"/>
        <v>0</v>
      </c>
      <c r="O146" s="239">
        <f t="shared" si="16"/>
        <v>0</v>
      </c>
      <c r="P146" s="239">
        <f t="shared" si="16"/>
        <v>0</v>
      </c>
      <c r="Q146" s="239">
        <f t="shared" si="16"/>
        <v>0</v>
      </c>
    </row>
    <row r="147" spans="1:17" x14ac:dyDescent="0.25">
      <c r="A147" s="76" t="s">
        <v>80</v>
      </c>
      <c r="B147" s="239">
        <f t="shared" ref="B147:Q147" si="17">IF(B$51=0,0,B$51/B$47)</f>
        <v>0</v>
      </c>
      <c r="C147" s="239">
        <f t="shared" si="17"/>
        <v>0</v>
      </c>
      <c r="D147" s="239">
        <f t="shared" si="17"/>
        <v>0</v>
      </c>
      <c r="E147" s="239">
        <f t="shared" si="17"/>
        <v>0</v>
      </c>
      <c r="F147" s="239">
        <f t="shared" si="17"/>
        <v>0</v>
      </c>
      <c r="G147" s="239">
        <f t="shared" si="17"/>
        <v>0</v>
      </c>
      <c r="H147" s="239">
        <f t="shared" si="17"/>
        <v>0</v>
      </c>
      <c r="I147" s="239">
        <f t="shared" si="17"/>
        <v>0</v>
      </c>
      <c r="J147" s="239">
        <f t="shared" si="17"/>
        <v>0</v>
      </c>
      <c r="K147" s="239">
        <f t="shared" si="17"/>
        <v>0</v>
      </c>
      <c r="L147" s="239">
        <f t="shared" si="17"/>
        <v>0</v>
      </c>
      <c r="M147" s="239">
        <f t="shared" si="17"/>
        <v>0</v>
      </c>
      <c r="N147" s="239">
        <f t="shared" si="17"/>
        <v>0</v>
      </c>
      <c r="O147" s="239">
        <f t="shared" si="17"/>
        <v>0</v>
      </c>
      <c r="P147" s="239">
        <f t="shared" si="17"/>
        <v>0</v>
      </c>
      <c r="Q147" s="239">
        <f t="shared" si="17"/>
        <v>0</v>
      </c>
    </row>
    <row r="148" spans="1:17" x14ac:dyDescent="0.25">
      <c r="A148" s="129" t="s">
        <v>79</v>
      </c>
      <c r="B148" s="238">
        <f t="shared" ref="B148:Q148" si="18">IF(B$52=0,0,B$52/B$47)</f>
        <v>1.9072760026280534E-3</v>
      </c>
      <c r="C148" s="238">
        <f t="shared" si="18"/>
        <v>2.2017544406313034E-3</v>
      </c>
      <c r="D148" s="238">
        <f t="shared" si="18"/>
        <v>2.193727716539503E-3</v>
      </c>
      <c r="E148" s="238">
        <f t="shared" si="18"/>
        <v>2.2062596898084581E-3</v>
      </c>
      <c r="F148" s="238">
        <f t="shared" si="18"/>
        <v>2.1642562622948419E-3</v>
      </c>
      <c r="G148" s="238">
        <f t="shared" si="18"/>
        <v>2.1207579406747963E-3</v>
      </c>
      <c r="H148" s="238">
        <f t="shared" si="18"/>
        <v>2.1800828099351049E-3</v>
      </c>
      <c r="I148" s="238">
        <f t="shared" si="18"/>
        <v>2.1255377756952084E-3</v>
      </c>
      <c r="J148" s="238">
        <f t="shared" si="18"/>
        <v>2.0976229500816791E-3</v>
      </c>
      <c r="K148" s="238">
        <f t="shared" si="18"/>
        <v>2.2495008646231857E-3</v>
      </c>
      <c r="L148" s="238">
        <f t="shared" si="18"/>
        <v>2.2831457037583935E-3</v>
      </c>
      <c r="M148" s="238">
        <f t="shared" si="18"/>
        <v>2.1569920634693608E-3</v>
      </c>
      <c r="N148" s="238">
        <f t="shared" si="18"/>
        <v>2.1712566408815014E-3</v>
      </c>
      <c r="O148" s="238">
        <f t="shared" si="18"/>
        <v>2.2439100674642039E-3</v>
      </c>
      <c r="P148" s="238">
        <f t="shared" si="18"/>
        <v>2.3932720260845196E-3</v>
      </c>
      <c r="Q148" s="238">
        <f t="shared" si="18"/>
        <v>2.2739586901826649E-3</v>
      </c>
    </row>
    <row r="149" spans="1:17" x14ac:dyDescent="0.25">
      <c r="A149" s="127" t="s">
        <v>210</v>
      </c>
      <c r="B149" s="237">
        <f t="shared" ref="B149:Q149" si="19">IF(B$57=0,0,B$57/B$47)</f>
        <v>0</v>
      </c>
      <c r="C149" s="237">
        <f t="shared" si="19"/>
        <v>0</v>
      </c>
      <c r="D149" s="237">
        <f t="shared" si="19"/>
        <v>0</v>
      </c>
      <c r="E149" s="237">
        <f t="shared" si="19"/>
        <v>0</v>
      </c>
      <c r="F149" s="237">
        <f t="shared" si="19"/>
        <v>0</v>
      </c>
      <c r="G149" s="237">
        <f t="shared" si="19"/>
        <v>0</v>
      </c>
      <c r="H149" s="237">
        <f t="shared" si="19"/>
        <v>0</v>
      </c>
      <c r="I149" s="237">
        <f t="shared" si="19"/>
        <v>0</v>
      </c>
      <c r="J149" s="237">
        <f t="shared" si="19"/>
        <v>0</v>
      </c>
      <c r="K149" s="237">
        <f t="shared" si="19"/>
        <v>0</v>
      </c>
      <c r="L149" s="237">
        <f t="shared" si="19"/>
        <v>0</v>
      </c>
      <c r="M149" s="237">
        <f t="shared" si="19"/>
        <v>0</v>
      </c>
      <c r="N149" s="237">
        <f t="shared" si="19"/>
        <v>0</v>
      </c>
      <c r="O149" s="237">
        <f t="shared" si="19"/>
        <v>0</v>
      </c>
      <c r="P149" s="237">
        <f t="shared" si="19"/>
        <v>0</v>
      </c>
      <c r="Q149" s="237">
        <f t="shared" si="19"/>
        <v>0</v>
      </c>
    </row>
    <row r="150" spans="1:17" x14ac:dyDescent="0.25">
      <c r="A150" s="127" t="s">
        <v>209</v>
      </c>
      <c r="B150" s="237">
        <f t="shared" ref="B150:Q150" si="20">IF(B$58=0,0,B$58/B$47)</f>
        <v>0.14882714544800368</v>
      </c>
      <c r="C150" s="237">
        <f t="shared" si="20"/>
        <v>0.14281789084164462</v>
      </c>
      <c r="D150" s="237">
        <f t="shared" si="20"/>
        <v>0.13828213101956599</v>
      </c>
      <c r="E150" s="237">
        <f t="shared" si="20"/>
        <v>0.14844189257729656</v>
      </c>
      <c r="F150" s="237">
        <f t="shared" si="20"/>
        <v>0.13474069681373679</v>
      </c>
      <c r="G150" s="237">
        <f t="shared" si="20"/>
        <v>0.13109601999885401</v>
      </c>
      <c r="H150" s="237">
        <f t="shared" si="20"/>
        <v>0.12389651600248153</v>
      </c>
      <c r="I150" s="237">
        <f t="shared" si="20"/>
        <v>0.12020052491644187</v>
      </c>
      <c r="J150" s="237">
        <f t="shared" si="20"/>
        <v>0.12290555697959869</v>
      </c>
      <c r="K150" s="237">
        <f t="shared" si="20"/>
        <v>0.12514300536956385</v>
      </c>
      <c r="L150" s="237">
        <f t="shared" si="20"/>
        <v>0.12987286241480051</v>
      </c>
      <c r="M150" s="237">
        <f t="shared" si="20"/>
        <v>0.11581162121087449</v>
      </c>
      <c r="N150" s="237">
        <f t="shared" si="20"/>
        <v>0.11974922137283124</v>
      </c>
      <c r="O150" s="237">
        <f t="shared" si="20"/>
        <v>0.11912697269392822</v>
      </c>
      <c r="P150" s="237">
        <f t="shared" si="20"/>
        <v>0.11968072126515025</v>
      </c>
      <c r="Q150" s="237">
        <f t="shared" si="20"/>
        <v>0.12744551489271522</v>
      </c>
    </row>
    <row r="151" spans="1:17" x14ac:dyDescent="0.25">
      <c r="A151" s="142" t="s">
        <v>225</v>
      </c>
      <c r="B151" s="235">
        <f t="shared" ref="B151:Q151" si="21">IF(B$59=0,0,B$59/B$47)</f>
        <v>0.1243580881230206</v>
      </c>
      <c r="C151" s="235">
        <f t="shared" si="21"/>
        <v>0.11882935848601177</v>
      </c>
      <c r="D151" s="235">
        <f t="shared" si="21"/>
        <v>0.11438105134577296</v>
      </c>
      <c r="E151" s="235">
        <f t="shared" si="21"/>
        <v>0.12364747064863024</v>
      </c>
      <c r="F151" s="235">
        <f t="shared" si="21"/>
        <v>0.12441173242575231</v>
      </c>
      <c r="G151" s="235">
        <f t="shared" si="21"/>
        <v>0.12311365681556195</v>
      </c>
      <c r="H151" s="235">
        <f t="shared" si="21"/>
        <v>0.11535033860983916</v>
      </c>
      <c r="I151" s="235">
        <f t="shared" si="21"/>
        <v>0.11448558121845091</v>
      </c>
      <c r="J151" s="235">
        <f t="shared" si="21"/>
        <v>0.11769349162779907</v>
      </c>
      <c r="K151" s="235">
        <f t="shared" si="21"/>
        <v>0.11484466766916465</v>
      </c>
      <c r="L151" s="235">
        <f t="shared" si="21"/>
        <v>0.12094165405346546</v>
      </c>
      <c r="M151" s="235">
        <f t="shared" si="21"/>
        <v>0.11461938652987261</v>
      </c>
      <c r="N151" s="235">
        <f t="shared" si="21"/>
        <v>0.11960374531325482</v>
      </c>
      <c r="O151" s="235">
        <f t="shared" si="21"/>
        <v>0.11876802482757444</v>
      </c>
      <c r="P151" s="235">
        <f t="shared" si="21"/>
        <v>0.11949150129689412</v>
      </c>
      <c r="Q151" s="235">
        <f t="shared" si="21"/>
        <v>0.12704486216702263</v>
      </c>
    </row>
    <row r="152" spans="1:17" x14ac:dyDescent="0.25">
      <c r="A152" s="142" t="s">
        <v>224</v>
      </c>
      <c r="B152" s="235">
        <f t="shared" ref="B152:Q152" si="22">IF(B$65=0,0,B$65/B$47)</f>
        <v>2.4469057324983105E-2</v>
      </c>
      <c r="C152" s="235">
        <f t="shared" si="22"/>
        <v>2.3988532355632829E-2</v>
      </c>
      <c r="D152" s="235">
        <f t="shared" si="22"/>
        <v>2.3901079673793034E-2</v>
      </c>
      <c r="E152" s="235">
        <f t="shared" si="22"/>
        <v>2.4794421928666315E-2</v>
      </c>
      <c r="F152" s="235">
        <f t="shared" si="22"/>
        <v>1.0328964387984483E-2</v>
      </c>
      <c r="G152" s="235">
        <f t="shared" si="22"/>
        <v>7.9823631832920388E-3</v>
      </c>
      <c r="H152" s="235">
        <f t="shared" si="22"/>
        <v>8.5461773926423599E-3</v>
      </c>
      <c r="I152" s="235">
        <f t="shared" si="22"/>
        <v>5.7149436979909516E-3</v>
      </c>
      <c r="J152" s="235">
        <f t="shared" si="22"/>
        <v>5.2120653517996243E-3</v>
      </c>
      <c r="K152" s="235">
        <f t="shared" si="22"/>
        <v>1.0298337700399212E-2</v>
      </c>
      <c r="L152" s="235">
        <f t="shared" si="22"/>
        <v>8.9312083613350534E-3</v>
      </c>
      <c r="M152" s="235">
        <f t="shared" si="22"/>
        <v>1.1922346810018841E-3</v>
      </c>
      <c r="N152" s="235">
        <f t="shared" si="22"/>
        <v>1.4547605957640714E-4</v>
      </c>
      <c r="O152" s="235">
        <f t="shared" si="22"/>
        <v>3.5894786635377358E-4</v>
      </c>
      <c r="P152" s="235">
        <f t="shared" si="22"/>
        <v>1.892199682561258E-4</v>
      </c>
      <c r="Q152" s="235">
        <f t="shared" si="22"/>
        <v>4.0065272569259986E-4</v>
      </c>
    </row>
    <row r="153" spans="1:17" x14ac:dyDescent="0.25">
      <c r="A153" s="142" t="s">
        <v>223</v>
      </c>
      <c r="B153" s="259">
        <f t="shared" ref="B153:Q153" si="23">IF(B$76=0,0,B$76/B$47)</f>
        <v>0</v>
      </c>
      <c r="C153" s="259">
        <f t="shared" si="23"/>
        <v>0</v>
      </c>
      <c r="D153" s="259">
        <f t="shared" si="23"/>
        <v>0</v>
      </c>
      <c r="E153" s="259">
        <f t="shared" si="23"/>
        <v>0</v>
      </c>
      <c r="F153" s="259">
        <f t="shared" si="23"/>
        <v>0</v>
      </c>
      <c r="G153" s="259">
        <f t="shared" si="23"/>
        <v>0</v>
      </c>
      <c r="H153" s="259">
        <f t="shared" si="23"/>
        <v>0</v>
      </c>
      <c r="I153" s="259">
        <f t="shared" si="23"/>
        <v>0</v>
      </c>
      <c r="J153" s="259">
        <f t="shared" si="23"/>
        <v>0</v>
      </c>
      <c r="K153" s="259">
        <f t="shared" si="23"/>
        <v>0</v>
      </c>
      <c r="L153" s="259">
        <f t="shared" si="23"/>
        <v>0</v>
      </c>
      <c r="M153" s="259">
        <f t="shared" si="23"/>
        <v>0</v>
      </c>
      <c r="N153" s="259">
        <f t="shared" si="23"/>
        <v>0</v>
      </c>
      <c r="O153" s="259">
        <f t="shared" si="23"/>
        <v>0</v>
      </c>
      <c r="P153" s="259">
        <f t="shared" si="23"/>
        <v>0</v>
      </c>
      <c r="Q153" s="259">
        <f t="shared" si="23"/>
        <v>0</v>
      </c>
    </row>
    <row r="154" spans="1:17" x14ac:dyDescent="0.25">
      <c r="A154" s="127" t="s">
        <v>208</v>
      </c>
      <c r="B154" s="237">
        <f t="shared" ref="B154:Q154" si="24">IF(B$77=0,0,B$77/B$47)</f>
        <v>0.55647383533239947</v>
      </c>
      <c r="C154" s="237">
        <f t="shared" si="24"/>
        <v>0.53030462903237141</v>
      </c>
      <c r="D154" s="237">
        <f t="shared" si="24"/>
        <v>0.52837134852511081</v>
      </c>
      <c r="E154" s="237">
        <f t="shared" si="24"/>
        <v>0.54738468657481909</v>
      </c>
      <c r="F154" s="237">
        <f t="shared" si="24"/>
        <v>0.56879955038463081</v>
      </c>
      <c r="G154" s="237">
        <f t="shared" si="24"/>
        <v>0.59470742020467771</v>
      </c>
      <c r="H154" s="237">
        <f t="shared" si="24"/>
        <v>0.5399189565824607</v>
      </c>
      <c r="I154" s="237">
        <f t="shared" si="24"/>
        <v>0.55317172463562525</v>
      </c>
      <c r="J154" s="237">
        <f t="shared" si="24"/>
        <v>0.60280506549062329</v>
      </c>
      <c r="K154" s="237">
        <f t="shared" si="24"/>
        <v>0.57793263663925654</v>
      </c>
      <c r="L154" s="237">
        <f t="shared" si="24"/>
        <v>0.58743668038416086</v>
      </c>
      <c r="M154" s="237">
        <f t="shared" si="24"/>
        <v>0.62579698668760275</v>
      </c>
      <c r="N154" s="237">
        <f t="shared" si="24"/>
        <v>0.67905578635574126</v>
      </c>
      <c r="O154" s="237">
        <f t="shared" si="24"/>
        <v>0.68184038987378004</v>
      </c>
      <c r="P154" s="237">
        <f t="shared" si="24"/>
        <v>0.6765911040120397</v>
      </c>
      <c r="Q154" s="237">
        <f t="shared" si="24"/>
        <v>0.69234987086419231</v>
      </c>
    </row>
    <row r="155" spans="1:17" x14ac:dyDescent="0.25">
      <c r="A155" s="142" t="s">
        <v>222</v>
      </c>
      <c r="B155" s="259">
        <f t="shared" ref="B155:Q155" si="25">IF(B$78=0,0,B$78/B$47)</f>
        <v>0.55647383533239947</v>
      </c>
      <c r="C155" s="259">
        <f t="shared" si="25"/>
        <v>0.53030462903237141</v>
      </c>
      <c r="D155" s="259">
        <f t="shared" si="25"/>
        <v>0.52837134852511081</v>
      </c>
      <c r="E155" s="259">
        <f t="shared" si="25"/>
        <v>0.54738468657481909</v>
      </c>
      <c r="F155" s="259">
        <f t="shared" si="25"/>
        <v>0.56879955038463081</v>
      </c>
      <c r="G155" s="259">
        <f t="shared" si="25"/>
        <v>0.59470742020467771</v>
      </c>
      <c r="H155" s="259">
        <f t="shared" si="25"/>
        <v>0.5399189565824607</v>
      </c>
      <c r="I155" s="259">
        <f t="shared" si="25"/>
        <v>0.55317172463562525</v>
      </c>
      <c r="J155" s="259">
        <f t="shared" si="25"/>
        <v>0.60280506549062329</v>
      </c>
      <c r="K155" s="259">
        <f t="shared" si="25"/>
        <v>0.57793263663925654</v>
      </c>
      <c r="L155" s="259">
        <f t="shared" si="25"/>
        <v>0.58743668038416086</v>
      </c>
      <c r="M155" s="259">
        <f t="shared" si="25"/>
        <v>0.62579698668760275</v>
      </c>
      <c r="N155" s="259">
        <f t="shared" si="25"/>
        <v>0.67905578635574126</v>
      </c>
      <c r="O155" s="259">
        <f t="shared" si="25"/>
        <v>0.68184038987378004</v>
      </c>
      <c r="P155" s="259">
        <f t="shared" si="25"/>
        <v>0.6765911040120397</v>
      </c>
      <c r="Q155" s="259">
        <f t="shared" si="25"/>
        <v>0.69234987086419231</v>
      </c>
    </row>
    <row r="156" spans="1:17" x14ac:dyDescent="0.25">
      <c r="A156" s="142" t="s">
        <v>221</v>
      </c>
      <c r="B156" s="259">
        <f t="shared" ref="B156:Q156" si="26">IF(B$86=0,0,B$86/B$47)</f>
        <v>0</v>
      </c>
      <c r="C156" s="259">
        <f t="shared" si="26"/>
        <v>0</v>
      </c>
      <c r="D156" s="259">
        <f t="shared" si="26"/>
        <v>0</v>
      </c>
      <c r="E156" s="259">
        <f t="shared" si="26"/>
        <v>0</v>
      </c>
      <c r="F156" s="259">
        <f t="shared" si="26"/>
        <v>0</v>
      </c>
      <c r="G156" s="259">
        <f t="shared" si="26"/>
        <v>0</v>
      </c>
      <c r="H156" s="259">
        <f t="shared" si="26"/>
        <v>0</v>
      </c>
      <c r="I156" s="259">
        <f t="shared" si="26"/>
        <v>0</v>
      </c>
      <c r="J156" s="259">
        <f t="shared" si="26"/>
        <v>0</v>
      </c>
      <c r="K156" s="259">
        <f t="shared" si="26"/>
        <v>0</v>
      </c>
      <c r="L156" s="259">
        <f t="shared" si="26"/>
        <v>0</v>
      </c>
      <c r="M156" s="259">
        <f t="shared" si="26"/>
        <v>0</v>
      </c>
      <c r="N156" s="259">
        <f t="shared" si="26"/>
        <v>0</v>
      </c>
      <c r="O156" s="259">
        <f t="shared" si="26"/>
        <v>0</v>
      </c>
      <c r="P156" s="259">
        <f t="shared" si="26"/>
        <v>0</v>
      </c>
      <c r="Q156" s="259">
        <f t="shared" si="26"/>
        <v>0</v>
      </c>
    </row>
    <row r="157" spans="1:17" x14ac:dyDescent="0.25">
      <c r="A157" s="127" t="s">
        <v>207</v>
      </c>
      <c r="B157" s="237">
        <f t="shared" ref="B157:Q157" si="27">IF(B$87=0,0,B$87/B$47)</f>
        <v>6.1159048468172689E-2</v>
      </c>
      <c r="C157" s="237">
        <f t="shared" si="27"/>
        <v>5.6399692801601425E-2</v>
      </c>
      <c r="D157" s="237">
        <f t="shared" si="27"/>
        <v>5.4472032719739542E-2</v>
      </c>
      <c r="E157" s="237">
        <f t="shared" si="27"/>
        <v>5.9086273948077424E-2</v>
      </c>
      <c r="F157" s="237">
        <f t="shared" si="27"/>
        <v>5.9514205627298707E-2</v>
      </c>
      <c r="G157" s="237">
        <f t="shared" si="27"/>
        <v>5.9429159649682484E-2</v>
      </c>
      <c r="H157" s="237">
        <f t="shared" si="27"/>
        <v>5.4722199347635614E-2</v>
      </c>
      <c r="I157" s="237">
        <f t="shared" si="27"/>
        <v>5.3952958515896578E-2</v>
      </c>
      <c r="J157" s="237">
        <f t="shared" si="27"/>
        <v>5.6901392370683389E-2</v>
      </c>
      <c r="K157" s="237">
        <f t="shared" si="27"/>
        <v>5.411503623192452E-2</v>
      </c>
      <c r="L157" s="237">
        <f t="shared" si="27"/>
        <v>5.5388954418678651E-2</v>
      </c>
      <c r="M157" s="237">
        <f t="shared" si="27"/>
        <v>5.3613093706010799E-2</v>
      </c>
      <c r="N157" s="237">
        <f t="shared" si="27"/>
        <v>5.7333048016425588E-2</v>
      </c>
      <c r="O157" s="237">
        <f t="shared" si="27"/>
        <v>5.7759051578284627E-2</v>
      </c>
      <c r="P157" s="237">
        <f t="shared" si="27"/>
        <v>5.7949072690632111E-2</v>
      </c>
      <c r="Q157" s="237">
        <f t="shared" si="27"/>
        <v>6.0730853699374115E-2</v>
      </c>
    </row>
    <row r="158" spans="1:17" x14ac:dyDescent="0.25">
      <c r="A158" s="142" t="s">
        <v>220</v>
      </c>
      <c r="B158" s="259">
        <f t="shared" ref="B158:Q158" si="28">IF(B$88=0,0,B$88/B$47)</f>
        <v>6.1159048468172689E-2</v>
      </c>
      <c r="C158" s="259">
        <f t="shared" si="28"/>
        <v>5.6399692801601425E-2</v>
      </c>
      <c r="D158" s="259">
        <f t="shared" si="28"/>
        <v>5.4472032719739542E-2</v>
      </c>
      <c r="E158" s="259">
        <f t="shared" si="28"/>
        <v>5.9086273948077424E-2</v>
      </c>
      <c r="F158" s="259">
        <f t="shared" si="28"/>
        <v>5.9514205627298707E-2</v>
      </c>
      <c r="G158" s="259">
        <f t="shared" si="28"/>
        <v>5.9429159649682484E-2</v>
      </c>
      <c r="H158" s="259">
        <f t="shared" si="28"/>
        <v>5.4722199347635614E-2</v>
      </c>
      <c r="I158" s="259">
        <f t="shared" si="28"/>
        <v>5.3952958515896578E-2</v>
      </c>
      <c r="J158" s="259">
        <f t="shared" si="28"/>
        <v>5.6901392370683389E-2</v>
      </c>
      <c r="K158" s="259">
        <f t="shared" si="28"/>
        <v>5.411503623192452E-2</v>
      </c>
      <c r="L158" s="259">
        <f t="shared" si="28"/>
        <v>5.5388954418678651E-2</v>
      </c>
      <c r="M158" s="259">
        <f t="shared" si="28"/>
        <v>5.3613093706010799E-2</v>
      </c>
      <c r="N158" s="259">
        <f t="shared" si="28"/>
        <v>5.7333048016425588E-2</v>
      </c>
      <c r="O158" s="259">
        <f t="shared" si="28"/>
        <v>5.7759051578284627E-2</v>
      </c>
      <c r="P158" s="259">
        <f t="shared" si="28"/>
        <v>5.7949072690632111E-2</v>
      </c>
      <c r="Q158" s="259">
        <f t="shared" si="28"/>
        <v>6.0730853699374115E-2</v>
      </c>
    </row>
    <row r="159" spans="1:17" x14ac:dyDescent="0.25">
      <c r="A159" s="142" t="s">
        <v>219</v>
      </c>
      <c r="B159" s="259">
        <f t="shared" ref="B159:Q159" si="29">IF(B$94=0,0,B$94/B$47)</f>
        <v>0</v>
      </c>
      <c r="C159" s="259">
        <f t="shared" si="29"/>
        <v>0</v>
      </c>
      <c r="D159" s="259">
        <f t="shared" si="29"/>
        <v>0</v>
      </c>
      <c r="E159" s="259">
        <f t="shared" si="29"/>
        <v>0</v>
      </c>
      <c r="F159" s="259">
        <f t="shared" si="29"/>
        <v>0</v>
      </c>
      <c r="G159" s="259">
        <f t="shared" si="29"/>
        <v>0</v>
      </c>
      <c r="H159" s="259">
        <f t="shared" si="29"/>
        <v>0</v>
      </c>
      <c r="I159" s="259">
        <f t="shared" si="29"/>
        <v>0</v>
      </c>
      <c r="J159" s="259">
        <f t="shared" si="29"/>
        <v>0</v>
      </c>
      <c r="K159" s="259">
        <f t="shared" si="29"/>
        <v>0</v>
      </c>
      <c r="L159" s="259">
        <f t="shared" si="29"/>
        <v>0</v>
      </c>
      <c r="M159" s="259">
        <f t="shared" si="29"/>
        <v>0</v>
      </c>
      <c r="N159" s="259">
        <f t="shared" si="29"/>
        <v>0</v>
      </c>
      <c r="O159" s="259">
        <f t="shared" si="29"/>
        <v>0</v>
      </c>
      <c r="P159" s="259">
        <f t="shared" si="29"/>
        <v>0</v>
      </c>
      <c r="Q159" s="259">
        <f t="shared" si="29"/>
        <v>0</v>
      </c>
    </row>
    <row r="160" spans="1:17" x14ac:dyDescent="0.25">
      <c r="A160" s="177" t="s">
        <v>98</v>
      </c>
      <c r="B160" s="209">
        <f t="shared" ref="B160:Q160" si="30">IF(B$95=0,0,B$95/B$47)</f>
        <v>0.23163269474879594</v>
      </c>
      <c r="C160" s="209">
        <f t="shared" si="30"/>
        <v>0.26827603288375124</v>
      </c>
      <c r="D160" s="209">
        <f t="shared" si="30"/>
        <v>0.27668076001904413</v>
      </c>
      <c r="E160" s="209">
        <f t="shared" si="30"/>
        <v>0.24288088720999862</v>
      </c>
      <c r="F160" s="209">
        <f t="shared" si="30"/>
        <v>0.23478129091203878</v>
      </c>
      <c r="G160" s="209">
        <f t="shared" si="30"/>
        <v>0.21264664220611118</v>
      </c>
      <c r="H160" s="209">
        <f t="shared" si="30"/>
        <v>0.27928224525748724</v>
      </c>
      <c r="I160" s="209">
        <f t="shared" si="30"/>
        <v>0.27054925415634112</v>
      </c>
      <c r="J160" s="209">
        <f t="shared" si="30"/>
        <v>0.21529036220901288</v>
      </c>
      <c r="K160" s="209">
        <f t="shared" si="30"/>
        <v>0.24055982089463182</v>
      </c>
      <c r="L160" s="209">
        <f t="shared" si="30"/>
        <v>0.22501835707860168</v>
      </c>
      <c r="M160" s="209">
        <f t="shared" si="30"/>
        <v>0.20262130633204264</v>
      </c>
      <c r="N160" s="209">
        <f t="shared" si="30"/>
        <v>0.14169068761412038</v>
      </c>
      <c r="O160" s="209">
        <f t="shared" si="30"/>
        <v>0.13902967578654288</v>
      </c>
      <c r="P160" s="209">
        <f t="shared" si="30"/>
        <v>0.14338583000609353</v>
      </c>
      <c r="Q160" s="209">
        <f t="shared" si="30"/>
        <v>0.11719980185353569</v>
      </c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31">SUM(B163:B167,B169:B171,B173:B175,B176)</f>
        <v>1</v>
      </c>
      <c r="C162" s="77">
        <f t="shared" si="31"/>
        <v>1</v>
      </c>
      <c r="D162" s="77">
        <f t="shared" si="31"/>
        <v>1</v>
      </c>
      <c r="E162" s="77">
        <f t="shared" si="31"/>
        <v>1</v>
      </c>
      <c r="F162" s="77">
        <f t="shared" si="31"/>
        <v>1</v>
      </c>
      <c r="G162" s="77">
        <f t="shared" si="31"/>
        <v>1</v>
      </c>
      <c r="H162" s="77">
        <f t="shared" si="31"/>
        <v>0.99999999999999989</v>
      </c>
      <c r="I162" s="77">
        <f t="shared" si="31"/>
        <v>1</v>
      </c>
      <c r="J162" s="77">
        <f t="shared" si="31"/>
        <v>1</v>
      </c>
      <c r="K162" s="77">
        <f t="shared" si="31"/>
        <v>1</v>
      </c>
      <c r="L162" s="77">
        <f t="shared" si="31"/>
        <v>1</v>
      </c>
      <c r="M162" s="77">
        <f t="shared" si="31"/>
        <v>1</v>
      </c>
      <c r="N162" s="77">
        <f t="shared" si="31"/>
        <v>0.99999999999999978</v>
      </c>
      <c r="O162" s="77">
        <f t="shared" si="31"/>
        <v>1</v>
      </c>
      <c r="P162" s="77">
        <f t="shared" si="31"/>
        <v>1</v>
      </c>
      <c r="Q162" s="77">
        <f t="shared" si="31"/>
        <v>1</v>
      </c>
    </row>
    <row r="163" spans="1:17" x14ac:dyDescent="0.25">
      <c r="A163" s="132" t="s">
        <v>83</v>
      </c>
      <c r="B163" s="240">
        <f t="shared" ref="B163:Q163" si="32">IF(B$98=0,0,B$98/B$97)</f>
        <v>0</v>
      </c>
      <c r="C163" s="240">
        <f t="shared" si="32"/>
        <v>0</v>
      </c>
      <c r="D163" s="240">
        <f t="shared" si="32"/>
        <v>0</v>
      </c>
      <c r="E163" s="240">
        <f t="shared" si="32"/>
        <v>0</v>
      </c>
      <c r="F163" s="240">
        <f t="shared" si="32"/>
        <v>0</v>
      </c>
      <c r="G163" s="240">
        <f t="shared" si="32"/>
        <v>0</v>
      </c>
      <c r="H163" s="240">
        <f t="shared" si="32"/>
        <v>0</v>
      </c>
      <c r="I163" s="240">
        <f t="shared" si="32"/>
        <v>0</v>
      </c>
      <c r="J163" s="240">
        <f t="shared" si="32"/>
        <v>0</v>
      </c>
      <c r="K163" s="240">
        <f t="shared" si="32"/>
        <v>0</v>
      </c>
      <c r="L163" s="240">
        <f t="shared" si="32"/>
        <v>0</v>
      </c>
      <c r="M163" s="240">
        <f t="shared" si="32"/>
        <v>0</v>
      </c>
      <c r="N163" s="240">
        <f t="shared" si="32"/>
        <v>0</v>
      </c>
      <c r="O163" s="240">
        <f t="shared" si="32"/>
        <v>0</v>
      </c>
      <c r="P163" s="240">
        <f t="shared" si="32"/>
        <v>0</v>
      </c>
      <c r="Q163" s="240">
        <f t="shared" si="32"/>
        <v>0</v>
      </c>
    </row>
    <row r="164" spans="1:17" x14ac:dyDescent="0.25">
      <c r="A164" s="76" t="s">
        <v>82</v>
      </c>
      <c r="B164" s="239">
        <f t="shared" ref="B164:Q164" si="33">IF(B$99=0,0,B$99/B$97)</f>
        <v>0</v>
      </c>
      <c r="C164" s="239">
        <f t="shared" si="33"/>
        <v>0</v>
      </c>
      <c r="D164" s="239">
        <f t="shared" si="33"/>
        <v>0</v>
      </c>
      <c r="E164" s="239">
        <f t="shared" si="33"/>
        <v>0</v>
      </c>
      <c r="F164" s="239">
        <f t="shared" si="33"/>
        <v>0</v>
      </c>
      <c r="G164" s="239">
        <f t="shared" si="33"/>
        <v>0</v>
      </c>
      <c r="H164" s="239">
        <f t="shared" si="33"/>
        <v>0</v>
      </c>
      <c r="I164" s="239">
        <f t="shared" si="33"/>
        <v>0</v>
      </c>
      <c r="J164" s="239">
        <f t="shared" si="33"/>
        <v>0</v>
      </c>
      <c r="K164" s="239">
        <f t="shared" si="33"/>
        <v>0</v>
      </c>
      <c r="L164" s="239">
        <f t="shared" si="33"/>
        <v>0</v>
      </c>
      <c r="M164" s="239">
        <f t="shared" si="33"/>
        <v>0</v>
      </c>
      <c r="N164" s="239">
        <f t="shared" si="33"/>
        <v>0</v>
      </c>
      <c r="O164" s="239">
        <f t="shared" si="33"/>
        <v>0</v>
      </c>
      <c r="P164" s="239">
        <f t="shared" si="33"/>
        <v>0</v>
      </c>
      <c r="Q164" s="239">
        <f t="shared" si="33"/>
        <v>0</v>
      </c>
    </row>
    <row r="165" spans="1:17" x14ac:dyDescent="0.25">
      <c r="A165" s="76" t="s">
        <v>81</v>
      </c>
      <c r="B165" s="239">
        <f t="shared" ref="B165:Q165" si="34">IF(B$100=0,0,B$100/B$97)</f>
        <v>0</v>
      </c>
      <c r="C165" s="239">
        <f t="shared" si="34"/>
        <v>0</v>
      </c>
      <c r="D165" s="239">
        <f t="shared" si="34"/>
        <v>0</v>
      </c>
      <c r="E165" s="239">
        <f t="shared" si="34"/>
        <v>0</v>
      </c>
      <c r="F165" s="239">
        <f t="shared" si="34"/>
        <v>0</v>
      </c>
      <c r="G165" s="239">
        <f t="shared" si="34"/>
        <v>0</v>
      </c>
      <c r="H165" s="239">
        <f t="shared" si="34"/>
        <v>0</v>
      </c>
      <c r="I165" s="239">
        <f t="shared" si="34"/>
        <v>0</v>
      </c>
      <c r="J165" s="239">
        <f t="shared" si="34"/>
        <v>0</v>
      </c>
      <c r="K165" s="239">
        <f t="shared" si="34"/>
        <v>0</v>
      </c>
      <c r="L165" s="239">
        <f t="shared" si="34"/>
        <v>0</v>
      </c>
      <c r="M165" s="239">
        <f t="shared" si="34"/>
        <v>0</v>
      </c>
      <c r="N165" s="239">
        <f t="shared" si="34"/>
        <v>0</v>
      </c>
      <c r="O165" s="239">
        <f t="shared" si="34"/>
        <v>0</v>
      </c>
      <c r="P165" s="239">
        <f t="shared" si="34"/>
        <v>0</v>
      </c>
      <c r="Q165" s="239">
        <f t="shared" si="34"/>
        <v>0</v>
      </c>
    </row>
    <row r="166" spans="1:17" x14ac:dyDescent="0.25">
      <c r="A166" s="76" t="s">
        <v>80</v>
      </c>
      <c r="B166" s="239">
        <f t="shared" ref="B166:Q166" si="35">IF(B$101=0,0,B$101/B$97)</f>
        <v>0</v>
      </c>
      <c r="C166" s="239">
        <f t="shared" si="35"/>
        <v>0</v>
      </c>
      <c r="D166" s="239">
        <f t="shared" si="35"/>
        <v>0</v>
      </c>
      <c r="E166" s="239">
        <f t="shared" si="35"/>
        <v>0</v>
      </c>
      <c r="F166" s="239">
        <f t="shared" si="35"/>
        <v>0</v>
      </c>
      <c r="G166" s="239">
        <f t="shared" si="35"/>
        <v>0</v>
      </c>
      <c r="H166" s="239">
        <f t="shared" si="35"/>
        <v>0</v>
      </c>
      <c r="I166" s="239">
        <f t="shared" si="35"/>
        <v>0</v>
      </c>
      <c r="J166" s="239">
        <f t="shared" si="35"/>
        <v>0</v>
      </c>
      <c r="K166" s="239">
        <f t="shared" si="35"/>
        <v>0</v>
      </c>
      <c r="L166" s="239">
        <f t="shared" si="35"/>
        <v>0</v>
      </c>
      <c r="M166" s="239">
        <f t="shared" si="35"/>
        <v>0</v>
      </c>
      <c r="N166" s="239">
        <f t="shared" si="35"/>
        <v>0</v>
      </c>
      <c r="O166" s="239">
        <f t="shared" si="35"/>
        <v>0</v>
      </c>
      <c r="P166" s="239">
        <f t="shared" si="35"/>
        <v>0</v>
      </c>
      <c r="Q166" s="239">
        <f t="shared" si="35"/>
        <v>0</v>
      </c>
    </row>
    <row r="167" spans="1:17" x14ac:dyDescent="0.25">
      <c r="A167" s="129" t="s">
        <v>79</v>
      </c>
      <c r="B167" s="238">
        <f t="shared" ref="B167:Q167" si="36">IF(B$102=0,0,B$102/B$97)</f>
        <v>4.3880509262908063E-3</v>
      </c>
      <c r="C167" s="238">
        <f t="shared" si="36"/>
        <v>5.3719125169483023E-3</v>
      </c>
      <c r="D167" s="238">
        <f t="shared" si="36"/>
        <v>5.4163394028454602E-3</v>
      </c>
      <c r="E167" s="238">
        <f t="shared" si="36"/>
        <v>5.1208295571921704E-3</v>
      </c>
      <c r="F167" s="238">
        <f t="shared" si="36"/>
        <v>4.9614795141208149E-3</v>
      </c>
      <c r="G167" s="238">
        <f t="shared" si="36"/>
        <v>4.8508945049524164E-3</v>
      </c>
      <c r="H167" s="238">
        <f t="shared" si="36"/>
        <v>5.2064733653054756E-3</v>
      </c>
      <c r="I167" s="238">
        <f t="shared" si="36"/>
        <v>5.1501792222878352E-3</v>
      </c>
      <c r="J167" s="238">
        <f t="shared" si="36"/>
        <v>4.9786347549684975E-3</v>
      </c>
      <c r="K167" s="238">
        <f t="shared" si="36"/>
        <v>5.2942138214990197E-3</v>
      </c>
      <c r="L167" s="238">
        <f t="shared" si="36"/>
        <v>5.4705142980412142E-3</v>
      </c>
      <c r="M167" s="238">
        <f t="shared" si="36"/>
        <v>5.3475106180037139E-3</v>
      </c>
      <c r="N167" s="238">
        <f t="shared" si="36"/>
        <v>5.0872205496875125E-3</v>
      </c>
      <c r="O167" s="238">
        <f t="shared" si="36"/>
        <v>5.061554155973317E-3</v>
      </c>
      <c r="P167" s="238">
        <f t="shared" si="36"/>
        <v>5.1582922256224106E-3</v>
      </c>
      <c r="Q167" s="238">
        <f t="shared" si="36"/>
        <v>5.0614440423978743E-3</v>
      </c>
    </row>
    <row r="168" spans="1:17" x14ac:dyDescent="0.25">
      <c r="A168" s="127" t="s">
        <v>206</v>
      </c>
      <c r="B168" s="237">
        <f t="shared" ref="B168:Q168" si="37">IF(B$107=0,0,B$107/B$97)</f>
        <v>0.71803903519726575</v>
      </c>
      <c r="C168" s="237">
        <f t="shared" si="37"/>
        <v>0.70220838187269019</v>
      </c>
      <c r="D168" s="237">
        <f t="shared" si="37"/>
        <v>0.68631888681822562</v>
      </c>
      <c r="E168" s="237">
        <f t="shared" si="37"/>
        <v>0.69984121378887698</v>
      </c>
      <c r="F168" s="237">
        <f t="shared" si="37"/>
        <v>0.69622943600751452</v>
      </c>
      <c r="G168" s="237">
        <f t="shared" si="37"/>
        <v>0.69368058172350633</v>
      </c>
      <c r="H168" s="237">
        <f t="shared" si="37"/>
        <v>0.6669041569576617</v>
      </c>
      <c r="I168" s="237">
        <f t="shared" si="37"/>
        <v>0.667110842076442</v>
      </c>
      <c r="J168" s="237">
        <f t="shared" si="37"/>
        <v>0.68918363171719599</v>
      </c>
      <c r="K168" s="237">
        <f t="shared" si="37"/>
        <v>0.64992386847027384</v>
      </c>
      <c r="L168" s="237">
        <f t="shared" si="37"/>
        <v>0.67724673002291846</v>
      </c>
      <c r="M168" s="237">
        <f t="shared" si="37"/>
        <v>0.67827091921749949</v>
      </c>
      <c r="N168" s="237">
        <f t="shared" si="37"/>
        <v>0.68549399956380197</v>
      </c>
      <c r="O168" s="237">
        <f t="shared" si="37"/>
        <v>0.66485618666356161</v>
      </c>
      <c r="P168" s="237">
        <f t="shared" si="37"/>
        <v>0.6373670210363851</v>
      </c>
      <c r="Q168" s="237">
        <f t="shared" si="37"/>
        <v>0.6898115712355668</v>
      </c>
    </row>
    <row r="169" spans="1:17" x14ac:dyDescent="0.25">
      <c r="A169" s="142" t="s">
        <v>218</v>
      </c>
      <c r="B169" s="235">
        <f t="shared" ref="B169:Q169" si="38">IF(B$108=0,0,B$108/B$97)</f>
        <v>0.71803903519726575</v>
      </c>
      <c r="C169" s="235">
        <f t="shared" si="38"/>
        <v>0.70220838187269019</v>
      </c>
      <c r="D169" s="235">
        <f t="shared" si="38"/>
        <v>0.68631888681822562</v>
      </c>
      <c r="E169" s="235">
        <f t="shared" si="38"/>
        <v>0.69984121378887698</v>
      </c>
      <c r="F169" s="235">
        <f t="shared" si="38"/>
        <v>0.69622943600751452</v>
      </c>
      <c r="G169" s="235">
        <f t="shared" si="38"/>
        <v>0.69368058172350633</v>
      </c>
      <c r="H169" s="235">
        <f t="shared" si="38"/>
        <v>0.6669041569576617</v>
      </c>
      <c r="I169" s="235">
        <f t="shared" si="38"/>
        <v>0.667110842076442</v>
      </c>
      <c r="J169" s="235">
        <f t="shared" si="38"/>
        <v>0.68918363171719599</v>
      </c>
      <c r="K169" s="235">
        <f t="shared" si="38"/>
        <v>0.64992386847027384</v>
      </c>
      <c r="L169" s="235">
        <f t="shared" si="38"/>
        <v>0.67724673002291846</v>
      </c>
      <c r="M169" s="235">
        <f t="shared" si="38"/>
        <v>0.67827091921749949</v>
      </c>
      <c r="N169" s="235">
        <f t="shared" si="38"/>
        <v>0.68549399956380197</v>
      </c>
      <c r="O169" s="235">
        <f t="shared" si="38"/>
        <v>0.66485618666356161</v>
      </c>
      <c r="P169" s="235">
        <f t="shared" si="38"/>
        <v>0.6373670210363851</v>
      </c>
      <c r="Q169" s="235">
        <f t="shared" si="38"/>
        <v>0.6898115712355668</v>
      </c>
    </row>
    <row r="170" spans="1:17" x14ac:dyDescent="0.25">
      <c r="A170" s="142" t="s">
        <v>217</v>
      </c>
      <c r="B170" s="235">
        <f t="shared" ref="B170:Q170" si="39">IF(B$114=0,0,B$114/B$97)</f>
        <v>0</v>
      </c>
      <c r="C170" s="235">
        <f t="shared" si="39"/>
        <v>0</v>
      </c>
      <c r="D170" s="235">
        <f t="shared" si="39"/>
        <v>0</v>
      </c>
      <c r="E170" s="235">
        <f t="shared" si="39"/>
        <v>0</v>
      </c>
      <c r="F170" s="235">
        <f t="shared" si="39"/>
        <v>0</v>
      </c>
      <c r="G170" s="235">
        <f t="shared" si="39"/>
        <v>0</v>
      </c>
      <c r="H170" s="235">
        <f t="shared" si="39"/>
        <v>0</v>
      </c>
      <c r="I170" s="235">
        <f t="shared" si="39"/>
        <v>0</v>
      </c>
      <c r="J170" s="235">
        <f t="shared" si="39"/>
        <v>0</v>
      </c>
      <c r="K170" s="235">
        <f t="shared" si="39"/>
        <v>0</v>
      </c>
      <c r="L170" s="235">
        <f t="shared" si="39"/>
        <v>0</v>
      </c>
      <c r="M170" s="235">
        <f t="shared" si="39"/>
        <v>0</v>
      </c>
      <c r="N170" s="235">
        <f t="shared" si="39"/>
        <v>0</v>
      </c>
      <c r="O170" s="235">
        <f t="shared" si="39"/>
        <v>0</v>
      </c>
      <c r="P170" s="235">
        <f t="shared" si="39"/>
        <v>0</v>
      </c>
      <c r="Q170" s="235">
        <f t="shared" si="39"/>
        <v>0</v>
      </c>
    </row>
    <row r="171" spans="1:17" x14ac:dyDescent="0.25">
      <c r="A171" s="127" t="s">
        <v>205</v>
      </c>
      <c r="B171" s="237">
        <f t="shared" ref="B171:Q171" si="40">IF(B$115=0,0,B$115/B$97)</f>
        <v>0</v>
      </c>
      <c r="C171" s="237">
        <f t="shared" si="40"/>
        <v>0</v>
      </c>
      <c r="D171" s="237">
        <f t="shared" si="40"/>
        <v>0</v>
      </c>
      <c r="E171" s="237">
        <f t="shared" si="40"/>
        <v>0</v>
      </c>
      <c r="F171" s="237">
        <f t="shared" si="40"/>
        <v>0</v>
      </c>
      <c r="G171" s="237">
        <f t="shared" si="40"/>
        <v>0</v>
      </c>
      <c r="H171" s="237">
        <f t="shared" si="40"/>
        <v>0</v>
      </c>
      <c r="I171" s="237">
        <f t="shared" si="40"/>
        <v>0</v>
      </c>
      <c r="J171" s="237">
        <f t="shared" si="40"/>
        <v>0</v>
      </c>
      <c r="K171" s="237">
        <f t="shared" si="40"/>
        <v>0</v>
      </c>
      <c r="L171" s="237">
        <f t="shared" si="40"/>
        <v>0</v>
      </c>
      <c r="M171" s="237">
        <f t="shared" si="40"/>
        <v>0</v>
      </c>
      <c r="N171" s="237">
        <f t="shared" si="40"/>
        <v>0</v>
      </c>
      <c r="O171" s="237">
        <f t="shared" si="40"/>
        <v>0</v>
      </c>
      <c r="P171" s="237">
        <f t="shared" si="40"/>
        <v>0</v>
      </c>
      <c r="Q171" s="237">
        <f t="shared" si="40"/>
        <v>0</v>
      </c>
    </row>
    <row r="172" spans="1:17" x14ac:dyDescent="0.25">
      <c r="A172" s="127" t="s">
        <v>204</v>
      </c>
      <c r="B172" s="237">
        <f t="shared" ref="B172:Q172" si="41">IF(B$116=0,0,B$116/B$97)</f>
        <v>5.5118040822780691E-2</v>
      </c>
      <c r="C172" s="237">
        <f t="shared" si="41"/>
        <v>5.3902849790784128E-2</v>
      </c>
      <c r="D172" s="237">
        <f t="shared" si="41"/>
        <v>5.2683141955784961E-2</v>
      </c>
      <c r="E172" s="237">
        <f t="shared" si="41"/>
        <v>5.3721141470369271E-2</v>
      </c>
      <c r="F172" s="237">
        <f t="shared" si="41"/>
        <v>5.3443894544453537E-2</v>
      </c>
      <c r="G172" s="237">
        <f t="shared" si="41"/>
        <v>5.3248239646055455E-2</v>
      </c>
      <c r="H172" s="237">
        <f t="shared" si="41"/>
        <v>5.1192830398107701E-2</v>
      </c>
      <c r="I172" s="237">
        <f t="shared" si="41"/>
        <v>5.1208695940586656E-2</v>
      </c>
      <c r="J172" s="237">
        <f t="shared" si="41"/>
        <v>5.2903045218070266E-2</v>
      </c>
      <c r="K172" s="237">
        <f t="shared" si="41"/>
        <v>4.9889391186375684E-2</v>
      </c>
      <c r="L172" s="237">
        <f t="shared" si="41"/>
        <v>5.1986745960465493E-2</v>
      </c>
      <c r="M172" s="237">
        <f t="shared" si="41"/>
        <v>5.2065364669296101E-2</v>
      </c>
      <c r="N172" s="237">
        <f t="shared" si="41"/>
        <v>5.2619822042611973E-2</v>
      </c>
      <c r="O172" s="237">
        <f t="shared" si="41"/>
        <v>5.1035624306598637E-2</v>
      </c>
      <c r="P172" s="237">
        <f t="shared" si="41"/>
        <v>4.8925503715722546E-2</v>
      </c>
      <c r="Q172" s="237">
        <f t="shared" si="41"/>
        <v>5.295124704876672E-2</v>
      </c>
    </row>
    <row r="173" spans="1:17" x14ac:dyDescent="0.25">
      <c r="A173" s="142" t="s">
        <v>216</v>
      </c>
      <c r="B173" s="235">
        <f t="shared" ref="B173:Q173" si="42">IF(B$117=0,0,B$117/B$97)</f>
        <v>5.5118040822780691E-2</v>
      </c>
      <c r="C173" s="235">
        <f t="shared" si="42"/>
        <v>5.3902849790784128E-2</v>
      </c>
      <c r="D173" s="235">
        <f t="shared" si="42"/>
        <v>5.2683141955784961E-2</v>
      </c>
      <c r="E173" s="235">
        <f t="shared" si="42"/>
        <v>5.3721141470369271E-2</v>
      </c>
      <c r="F173" s="235">
        <f t="shared" si="42"/>
        <v>5.3443894544453537E-2</v>
      </c>
      <c r="G173" s="235">
        <f t="shared" si="42"/>
        <v>5.3248239646055455E-2</v>
      </c>
      <c r="H173" s="235">
        <f t="shared" si="42"/>
        <v>5.1192830398107701E-2</v>
      </c>
      <c r="I173" s="235">
        <f t="shared" si="42"/>
        <v>5.1208695940586656E-2</v>
      </c>
      <c r="J173" s="235">
        <f t="shared" si="42"/>
        <v>5.2903045218070266E-2</v>
      </c>
      <c r="K173" s="235">
        <f t="shared" si="42"/>
        <v>4.9889391186375684E-2</v>
      </c>
      <c r="L173" s="235">
        <f t="shared" si="42"/>
        <v>5.1986745960465493E-2</v>
      </c>
      <c r="M173" s="235">
        <f t="shared" si="42"/>
        <v>5.2065364669296101E-2</v>
      </c>
      <c r="N173" s="235">
        <f t="shared" si="42"/>
        <v>5.2619822042611973E-2</v>
      </c>
      <c r="O173" s="235">
        <f t="shared" si="42"/>
        <v>5.1035624306598637E-2</v>
      </c>
      <c r="P173" s="235">
        <f t="shared" si="42"/>
        <v>4.8925503715722546E-2</v>
      </c>
      <c r="Q173" s="235">
        <f t="shared" si="42"/>
        <v>5.295124704876672E-2</v>
      </c>
    </row>
    <row r="174" spans="1:17" x14ac:dyDescent="0.25">
      <c r="A174" s="142" t="s">
        <v>215</v>
      </c>
      <c r="B174" s="259">
        <f t="shared" ref="B174:Q174" si="43">IF(B$123=0,0,B$123/B$97)</f>
        <v>0</v>
      </c>
      <c r="C174" s="259">
        <f t="shared" si="43"/>
        <v>0</v>
      </c>
      <c r="D174" s="259">
        <f t="shared" si="43"/>
        <v>0</v>
      </c>
      <c r="E174" s="259">
        <f t="shared" si="43"/>
        <v>0</v>
      </c>
      <c r="F174" s="259">
        <f t="shared" si="43"/>
        <v>0</v>
      </c>
      <c r="G174" s="259">
        <f t="shared" si="43"/>
        <v>0</v>
      </c>
      <c r="H174" s="259">
        <f t="shared" si="43"/>
        <v>0</v>
      </c>
      <c r="I174" s="259">
        <f t="shared" si="43"/>
        <v>0</v>
      </c>
      <c r="J174" s="259">
        <f t="shared" si="43"/>
        <v>0</v>
      </c>
      <c r="K174" s="259">
        <f t="shared" si="43"/>
        <v>0</v>
      </c>
      <c r="L174" s="259">
        <f t="shared" si="43"/>
        <v>0</v>
      </c>
      <c r="M174" s="259">
        <f t="shared" si="43"/>
        <v>0</v>
      </c>
      <c r="N174" s="259">
        <f t="shared" si="43"/>
        <v>0</v>
      </c>
      <c r="O174" s="259">
        <f t="shared" si="43"/>
        <v>0</v>
      </c>
      <c r="P174" s="259">
        <f t="shared" si="43"/>
        <v>0</v>
      </c>
      <c r="Q174" s="259">
        <f t="shared" si="43"/>
        <v>0</v>
      </c>
    </row>
    <row r="175" spans="1:17" x14ac:dyDescent="0.25">
      <c r="A175" s="127" t="s">
        <v>203</v>
      </c>
      <c r="B175" s="236">
        <f t="shared" ref="B175:Q175" si="44">IF(B$124=0,0,B$124/B$97)</f>
        <v>0</v>
      </c>
      <c r="C175" s="236">
        <f t="shared" si="44"/>
        <v>0</v>
      </c>
      <c r="D175" s="236">
        <f t="shared" si="44"/>
        <v>0</v>
      </c>
      <c r="E175" s="236">
        <f t="shared" si="44"/>
        <v>0</v>
      </c>
      <c r="F175" s="236">
        <f t="shared" si="44"/>
        <v>0</v>
      </c>
      <c r="G175" s="236">
        <f t="shared" si="44"/>
        <v>0</v>
      </c>
      <c r="H175" s="236">
        <f t="shared" si="44"/>
        <v>0</v>
      </c>
      <c r="I175" s="236">
        <f t="shared" si="44"/>
        <v>0</v>
      </c>
      <c r="J175" s="236">
        <f t="shared" si="44"/>
        <v>0</v>
      </c>
      <c r="K175" s="236">
        <f t="shared" si="44"/>
        <v>0</v>
      </c>
      <c r="L175" s="236">
        <f t="shared" si="44"/>
        <v>0</v>
      </c>
      <c r="M175" s="236">
        <f t="shared" si="44"/>
        <v>0</v>
      </c>
      <c r="N175" s="236">
        <f t="shared" si="44"/>
        <v>0</v>
      </c>
      <c r="O175" s="236">
        <f t="shared" si="44"/>
        <v>0</v>
      </c>
      <c r="P175" s="236">
        <f t="shared" si="44"/>
        <v>0</v>
      </c>
      <c r="Q175" s="236">
        <f t="shared" si="44"/>
        <v>0</v>
      </c>
    </row>
    <row r="176" spans="1:17" x14ac:dyDescent="0.25">
      <c r="A176" s="177" t="s">
        <v>98</v>
      </c>
      <c r="B176" s="209">
        <f t="shared" ref="B176:Q176" si="45">IF(B$125=0,0,B$125/B$97)</f>
        <v>0.22245487305366279</v>
      </c>
      <c r="C176" s="209">
        <f t="shared" si="45"/>
        <v>0.23851685581957738</v>
      </c>
      <c r="D176" s="209">
        <f t="shared" si="45"/>
        <v>0.25558163182314408</v>
      </c>
      <c r="E176" s="209">
        <f t="shared" si="45"/>
        <v>0.2413168151835616</v>
      </c>
      <c r="F176" s="209">
        <f t="shared" si="45"/>
        <v>0.24536518993391104</v>
      </c>
      <c r="G176" s="209">
        <f t="shared" si="45"/>
        <v>0.24822028412548591</v>
      </c>
      <c r="H176" s="209">
        <f t="shared" si="45"/>
        <v>0.27669653927892501</v>
      </c>
      <c r="I176" s="209">
        <f t="shared" si="45"/>
        <v>0.27653028276068353</v>
      </c>
      <c r="J176" s="209">
        <f t="shared" si="45"/>
        <v>0.25293468830976523</v>
      </c>
      <c r="K176" s="209">
        <f t="shared" si="45"/>
        <v>0.29489252652185149</v>
      </c>
      <c r="L176" s="209">
        <f t="shared" si="45"/>
        <v>0.26529600971857475</v>
      </c>
      <c r="M176" s="209">
        <f t="shared" si="45"/>
        <v>0.26431620549520068</v>
      </c>
      <c r="N176" s="209">
        <f t="shared" si="45"/>
        <v>0.25679895784389845</v>
      </c>
      <c r="O176" s="209">
        <f t="shared" si="45"/>
        <v>0.27904663487386644</v>
      </c>
      <c r="P176" s="209">
        <f t="shared" si="45"/>
        <v>0.30854918302226991</v>
      </c>
      <c r="Q176" s="209">
        <f t="shared" si="45"/>
        <v>0.25217573767326867</v>
      </c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266" t="s">
        <v>133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230</v>
      </c>
      <c r="B180" s="230">
        <f>IF(B$5=0,0,(B$5-B$45)/NMM_fec!B$5)</f>
        <v>3.4958998593327175</v>
      </c>
      <c r="C180" s="230">
        <f>IF(C$5=0,0,(C$5-C$45)/NMM_fec!C$5)</f>
        <v>3.398665214533144</v>
      </c>
      <c r="D180" s="230">
        <f>IF(D$5=0,0,(D$5-D$45)/NMM_fec!D$5)</f>
        <v>3.407030918028958</v>
      </c>
      <c r="E180" s="230">
        <f>IF(E$5=0,0,(E$5-E$45)/NMM_fec!E$5)</f>
        <v>3.6293875871338361</v>
      </c>
      <c r="F180" s="230">
        <f>IF(F$5=0,0,(F$5-F$45)/NMM_fec!F$5)</f>
        <v>3.4810787649309032</v>
      </c>
      <c r="G180" s="230">
        <f>IF(G$5=0,0,(G$5-G$45)/NMM_fec!G$5)</f>
        <v>3.5751156447972523</v>
      </c>
      <c r="H180" s="230">
        <f>IF(H$5=0,0,(H$5-H$45)/NMM_fec!H$5)</f>
        <v>3.4417804498766302</v>
      </c>
      <c r="I180" s="230">
        <f>IF(I$5=0,0,(I$5-I$45)/NMM_fec!I$5)</f>
        <v>3.5125221139321954</v>
      </c>
      <c r="J180" s="230">
        <f>IF(J$5=0,0,(J$5-J$45)/NMM_fec!J$5)</f>
        <v>3.564588308182846</v>
      </c>
      <c r="K180" s="230">
        <f>IF(K$5=0,0,(K$5-K$45)/NMM_fec!K$5)</f>
        <v>3.4795390563610726</v>
      </c>
      <c r="L180" s="230">
        <f>IF(L$5=0,0,(L$5-L$45)/NMM_fec!L$5)</f>
        <v>3.675226370113216</v>
      </c>
      <c r="M180" s="230">
        <f>IF(M$5=0,0,(M$5-M$45)/NMM_fec!M$5)</f>
        <v>3.6844852312560135</v>
      </c>
      <c r="N180" s="230">
        <f>IF(N$5=0,0,(N$5-N$45)/NMM_fec!N$5)</f>
        <v>3.6690430663138995</v>
      </c>
      <c r="O180" s="230">
        <f>IF(O$5=0,0,(O$5-O$45)/NMM_fec!O$5)</f>
        <v>3.6730213774262652</v>
      </c>
      <c r="P180" s="230">
        <f>IF(P$5=0,0,(P$5-P$45)/NMM_fec!P$5)</f>
        <v>3.5476995722254947</v>
      </c>
      <c r="Q180" s="230">
        <f>IF(Q$5=0,0,(Q$5-Q$45)/NMM_fec!Q$5)</f>
        <v>3.5402846394839007</v>
      </c>
    </row>
    <row r="181" spans="1:17" x14ac:dyDescent="0.25">
      <c r="A181" s="132" t="s">
        <v>83</v>
      </c>
      <c r="B181" s="229">
        <f>IF(B$6=0,0,B$6/NMM_fec!B$6)</f>
        <v>0</v>
      </c>
      <c r="C181" s="229">
        <f>IF(C$6=0,0,C$6/NMM_fec!C$6)</f>
        <v>0</v>
      </c>
      <c r="D181" s="229">
        <f>IF(D$6=0,0,D$6/NMM_fec!D$6)</f>
        <v>0</v>
      </c>
      <c r="E181" s="229">
        <f>IF(E$6=0,0,E$6/NMM_fec!E$6)</f>
        <v>0</v>
      </c>
      <c r="F181" s="229">
        <f>IF(F$6=0,0,F$6/NMM_fec!F$6)</f>
        <v>0</v>
      </c>
      <c r="G181" s="229">
        <f>IF(G$6=0,0,G$6/NMM_fec!G$6)</f>
        <v>0</v>
      </c>
      <c r="H181" s="229">
        <f>IF(H$6=0,0,H$6/NMM_fec!H$6)</f>
        <v>0</v>
      </c>
      <c r="I181" s="229">
        <f>IF(I$6=0,0,I$6/NMM_fec!I$6)</f>
        <v>0</v>
      </c>
      <c r="J181" s="229">
        <f>IF(J$6=0,0,J$6/NMM_fec!J$6)</f>
        <v>0</v>
      </c>
      <c r="K181" s="229">
        <f>IF(K$6=0,0,K$6/NMM_fec!K$6)</f>
        <v>0</v>
      </c>
      <c r="L181" s="229">
        <f>IF(L$6=0,0,L$6/NMM_fec!L$6)</f>
        <v>0</v>
      </c>
      <c r="M181" s="229">
        <f>IF(M$6=0,0,M$6/NMM_fec!M$6)</f>
        <v>0</v>
      </c>
      <c r="N181" s="229">
        <f>IF(N$6=0,0,N$6/NMM_fec!N$6)</f>
        <v>0</v>
      </c>
      <c r="O181" s="229">
        <f>IF(O$6=0,0,O$6/NMM_fec!O$6)</f>
        <v>0</v>
      </c>
      <c r="P181" s="229">
        <f>IF(P$6=0,0,P$6/NMM_fec!P$6)</f>
        <v>0</v>
      </c>
      <c r="Q181" s="229">
        <f>IF(Q$6=0,0,Q$6/NMM_fec!Q$6)</f>
        <v>0</v>
      </c>
    </row>
    <row r="182" spans="1:17" x14ac:dyDescent="0.25">
      <c r="A182" s="76" t="s">
        <v>82</v>
      </c>
      <c r="B182" s="228">
        <f>IF(B$7=0,0,B$7/NMM_fec!B$7)</f>
        <v>0</v>
      </c>
      <c r="C182" s="228">
        <f>IF(C$7=0,0,C$7/NMM_fec!C$7)</f>
        <v>0</v>
      </c>
      <c r="D182" s="228">
        <f>IF(D$7=0,0,D$7/NMM_fec!D$7)</f>
        <v>0</v>
      </c>
      <c r="E182" s="228">
        <f>IF(E$7=0,0,E$7/NMM_fec!E$7)</f>
        <v>0</v>
      </c>
      <c r="F182" s="228">
        <f>IF(F$7=0,0,F$7/NMM_fec!F$7)</f>
        <v>0</v>
      </c>
      <c r="G182" s="228">
        <f>IF(G$7=0,0,G$7/NMM_fec!G$7)</f>
        <v>0</v>
      </c>
      <c r="H182" s="228">
        <f>IF(H$7=0,0,H$7/NMM_fec!H$7)</f>
        <v>0</v>
      </c>
      <c r="I182" s="228">
        <f>IF(I$7=0,0,I$7/NMM_fec!I$7)</f>
        <v>0</v>
      </c>
      <c r="J182" s="228">
        <f>IF(J$7=0,0,J$7/NMM_fec!J$7)</f>
        <v>0</v>
      </c>
      <c r="K182" s="228">
        <f>IF(K$7=0,0,K$7/NMM_fec!K$7)</f>
        <v>0</v>
      </c>
      <c r="L182" s="228">
        <f>IF(L$7=0,0,L$7/NMM_fec!L$7)</f>
        <v>0</v>
      </c>
      <c r="M182" s="228">
        <f>IF(M$7=0,0,M$7/NMM_fec!M$7)</f>
        <v>0</v>
      </c>
      <c r="N182" s="228">
        <f>IF(N$7=0,0,N$7/NMM_fec!N$7)</f>
        <v>0</v>
      </c>
      <c r="O182" s="228">
        <f>IF(O$7=0,0,O$7/NMM_fec!O$7)</f>
        <v>0</v>
      </c>
      <c r="P182" s="228">
        <f>IF(P$7=0,0,P$7/NMM_fec!P$7)</f>
        <v>0</v>
      </c>
      <c r="Q182" s="228">
        <f>IF(Q$7=0,0,Q$7/NMM_fec!Q$7)</f>
        <v>0</v>
      </c>
    </row>
    <row r="183" spans="1:17" x14ac:dyDescent="0.25">
      <c r="A183" s="76" t="s">
        <v>81</v>
      </c>
      <c r="B183" s="228">
        <f>IF(B$8=0,0,B$8/NMM_fec!B$8)</f>
        <v>0</v>
      </c>
      <c r="C183" s="228">
        <f>IF(C$8=0,0,C$8/NMM_fec!C$8)</f>
        <v>0</v>
      </c>
      <c r="D183" s="228">
        <f>IF(D$8=0,0,D$8/NMM_fec!D$8)</f>
        <v>0</v>
      </c>
      <c r="E183" s="228">
        <f>IF(E$8=0,0,E$8/NMM_fec!E$8)</f>
        <v>0</v>
      </c>
      <c r="F183" s="228">
        <f>IF(F$8=0,0,F$8/NMM_fec!F$8)</f>
        <v>0</v>
      </c>
      <c r="G183" s="228">
        <f>IF(G$8=0,0,G$8/NMM_fec!G$8)</f>
        <v>0</v>
      </c>
      <c r="H183" s="228">
        <f>IF(H$8=0,0,H$8/NMM_fec!H$8)</f>
        <v>0</v>
      </c>
      <c r="I183" s="228">
        <f>IF(I$8=0,0,I$8/NMM_fec!I$8)</f>
        <v>0</v>
      </c>
      <c r="J183" s="228">
        <f>IF(J$8=0,0,J$8/NMM_fec!J$8)</f>
        <v>0</v>
      </c>
      <c r="K183" s="228">
        <f>IF(K$8=0,0,K$8/NMM_fec!K$8)</f>
        <v>0</v>
      </c>
      <c r="L183" s="228">
        <f>IF(L$8=0,0,L$8/NMM_fec!L$8)</f>
        <v>0</v>
      </c>
      <c r="M183" s="228">
        <f>IF(M$8=0,0,M$8/NMM_fec!M$8)</f>
        <v>0</v>
      </c>
      <c r="N183" s="228">
        <f>IF(N$8=0,0,N$8/NMM_fec!N$8)</f>
        <v>0</v>
      </c>
      <c r="O183" s="228">
        <f>IF(O$8=0,0,O$8/NMM_fec!O$8)</f>
        <v>0</v>
      </c>
      <c r="P183" s="228">
        <f>IF(P$8=0,0,P$8/NMM_fec!P$8)</f>
        <v>0</v>
      </c>
      <c r="Q183" s="228">
        <f>IF(Q$8=0,0,Q$8/NMM_fec!Q$8)</f>
        <v>0</v>
      </c>
    </row>
    <row r="184" spans="1:17" x14ac:dyDescent="0.25">
      <c r="A184" s="76" t="s">
        <v>80</v>
      </c>
      <c r="B184" s="228">
        <f>IF(B$9=0,0,B$9/NMM_fec!B$9)</f>
        <v>0</v>
      </c>
      <c r="C184" s="228">
        <f>IF(C$9=0,0,C$9/NMM_fec!C$9)</f>
        <v>0</v>
      </c>
      <c r="D184" s="228">
        <f>IF(D$9=0,0,D$9/NMM_fec!D$9)</f>
        <v>0</v>
      </c>
      <c r="E184" s="228">
        <f>IF(E$9=0,0,E$9/NMM_fec!E$9)</f>
        <v>0</v>
      </c>
      <c r="F184" s="228">
        <f>IF(F$9=0,0,F$9/NMM_fec!F$9)</f>
        <v>0</v>
      </c>
      <c r="G184" s="228">
        <f>IF(G$9=0,0,G$9/NMM_fec!G$9)</f>
        <v>0</v>
      </c>
      <c r="H184" s="228">
        <f>IF(H$9=0,0,H$9/NMM_fec!H$9)</f>
        <v>0</v>
      </c>
      <c r="I184" s="228">
        <f>IF(I$9=0,0,I$9/NMM_fec!I$9)</f>
        <v>0</v>
      </c>
      <c r="J184" s="228">
        <f>IF(J$9=0,0,J$9/NMM_fec!J$9)</f>
        <v>0</v>
      </c>
      <c r="K184" s="228">
        <f>IF(K$9=0,0,K$9/NMM_fec!K$9)</f>
        <v>0</v>
      </c>
      <c r="L184" s="228">
        <f>IF(L$9=0,0,L$9/NMM_fec!L$9)</f>
        <v>0</v>
      </c>
      <c r="M184" s="228">
        <f>IF(M$9=0,0,M$9/NMM_fec!M$9)</f>
        <v>0</v>
      </c>
      <c r="N184" s="228">
        <f>IF(N$9=0,0,N$9/NMM_fec!N$9)</f>
        <v>0</v>
      </c>
      <c r="O184" s="228">
        <f>IF(O$9=0,0,O$9/NMM_fec!O$9)</f>
        <v>0</v>
      </c>
      <c r="P184" s="228">
        <f>IF(P$9=0,0,P$9/NMM_fec!P$9)</f>
        <v>0</v>
      </c>
      <c r="Q184" s="228">
        <f>IF(Q$9=0,0,Q$9/NMM_fec!Q$9)</f>
        <v>0</v>
      </c>
    </row>
    <row r="185" spans="1:17" x14ac:dyDescent="0.25">
      <c r="A185" s="129" t="s">
        <v>79</v>
      </c>
      <c r="B185" s="227">
        <f>IF(B$10=0,0,B$10/NMM_fec!B$10)</f>
        <v>1.1253484917508694</v>
      </c>
      <c r="C185" s="227">
        <f>IF(C$10=0,0,C$10/NMM_fec!C$10)</f>
        <v>1.3251222000000002</v>
      </c>
      <c r="D185" s="227">
        <f>IF(D$10=0,0,D$10/NMM_fec!D$10)</f>
        <v>1.3251222000000002</v>
      </c>
      <c r="E185" s="227">
        <f>IF(E$10=0,0,E$10/NMM_fec!E$10)</f>
        <v>1.3251222000000002</v>
      </c>
      <c r="F185" s="227">
        <f>IF(F$10=0,0,F$10/NMM_fec!F$10)</f>
        <v>1.3251222</v>
      </c>
      <c r="G185" s="227">
        <f>IF(G$10=0,0,G$10/NMM_fec!G$10)</f>
        <v>1.3251221999999998</v>
      </c>
      <c r="H185" s="227">
        <f>IF(H$10=0,0,H$10/NMM_fec!H$10)</f>
        <v>1.3251222000000002</v>
      </c>
      <c r="I185" s="227">
        <f>IF(I$10=0,0,I$10/NMM_fec!I$10)</f>
        <v>1.3251222000000002</v>
      </c>
      <c r="J185" s="227">
        <f>IF(J$10=0,0,J$10/NMM_fec!J$10)</f>
        <v>1.3251222000000002</v>
      </c>
      <c r="K185" s="227">
        <f>IF(K$10=0,0,K$10/NMM_fec!K$10)</f>
        <v>1.3251222</v>
      </c>
      <c r="L185" s="227">
        <f>IF(L$10=0,0,L$10/NMM_fec!L$10)</f>
        <v>1.3251222</v>
      </c>
      <c r="M185" s="227">
        <f>IF(M$10=0,0,M$10/NMM_fec!M$10)</f>
        <v>1.3251222</v>
      </c>
      <c r="N185" s="227">
        <f>IF(N$10=0,0,N$10/NMM_fec!N$10)</f>
        <v>1.3251222</v>
      </c>
      <c r="O185" s="227">
        <f>IF(O$10=0,0,O$10/NMM_fec!O$10)</f>
        <v>1.3251222</v>
      </c>
      <c r="P185" s="227">
        <f>IF(P$10=0,0,P$10/NMM_fec!P$10)</f>
        <v>1.3251222000000002</v>
      </c>
      <c r="Q185" s="227">
        <f>IF(Q$10=0,0,Q$10/NMM_fec!Q$10)</f>
        <v>1.3251222000000002</v>
      </c>
    </row>
    <row r="186" spans="1:17" x14ac:dyDescent="0.25">
      <c r="A186" s="127" t="s">
        <v>214</v>
      </c>
      <c r="B186" s="225">
        <f>IF(B$15=0,0,B$15/NMM_fec!B$15)</f>
        <v>0</v>
      </c>
      <c r="C186" s="225">
        <f>IF(C$15=0,0,C$15/NMM_fec!C$15)</f>
        <v>0</v>
      </c>
      <c r="D186" s="225">
        <f>IF(D$15=0,0,D$15/NMM_fec!D$15)</f>
        <v>0</v>
      </c>
      <c r="E186" s="225">
        <f>IF(E$15=0,0,E$15/NMM_fec!E$15)</f>
        <v>0</v>
      </c>
      <c r="F186" s="225">
        <f>IF(F$15=0,0,F$15/NMM_fec!F$15)</f>
        <v>0</v>
      </c>
      <c r="G186" s="225">
        <f>IF(G$15=0,0,G$15/NMM_fec!G$15)</f>
        <v>0</v>
      </c>
      <c r="H186" s="225">
        <f>IF(H$15=0,0,H$15/NMM_fec!H$15)</f>
        <v>0</v>
      </c>
      <c r="I186" s="225">
        <f>IF(I$15=0,0,I$15/NMM_fec!I$15)</f>
        <v>0</v>
      </c>
      <c r="J186" s="225">
        <f>IF(J$15=0,0,J$15/NMM_fec!J$15)</f>
        <v>0</v>
      </c>
      <c r="K186" s="225">
        <f>IF(K$15=0,0,K$15/NMM_fec!K$15)</f>
        <v>0</v>
      </c>
      <c r="L186" s="225">
        <f>IF(L$15=0,0,L$15/NMM_fec!L$15)</f>
        <v>0</v>
      </c>
      <c r="M186" s="225">
        <f>IF(M$15=0,0,M$15/NMM_fec!M$15)</f>
        <v>0</v>
      </c>
      <c r="N186" s="225">
        <f>IF(N$15=0,0,N$15/NMM_fec!N$15)</f>
        <v>0</v>
      </c>
      <c r="O186" s="225">
        <f>IF(O$15=0,0,O$15/NMM_fec!O$15)</f>
        <v>0</v>
      </c>
      <c r="P186" s="225">
        <f>IF(P$15=0,0,P$15/NMM_fec!P$15)</f>
        <v>0</v>
      </c>
      <c r="Q186" s="225">
        <f>IF(Q$15=0,0,Q$15/NMM_fec!Q$15)</f>
        <v>0</v>
      </c>
    </row>
    <row r="187" spans="1:17" x14ac:dyDescent="0.25">
      <c r="A187" s="127" t="s">
        <v>213</v>
      </c>
      <c r="B187" s="226">
        <f>IF(B$16=0,0,B$16/NMM_fec!B$16)</f>
        <v>4.0579489091171181</v>
      </c>
      <c r="C187" s="226">
        <f>IF(C$16=0,0,C$16/NMM_fec!C$16)</f>
        <v>4.0747966995048044</v>
      </c>
      <c r="D187" s="226">
        <f>IF(D$16=0,0,D$16/NMM_fec!D$16)</f>
        <v>4.0724717587991295</v>
      </c>
      <c r="E187" s="226">
        <f>IF(E$16=0,0,E$16/NMM_fec!E$16)</f>
        <v>4.075318766653699</v>
      </c>
      <c r="F187" s="226">
        <f>IF(F$16=0,0,F$16/NMM_fec!F$16)</f>
        <v>3.7551425899914848</v>
      </c>
      <c r="G187" s="226">
        <f>IF(G$16=0,0,G$16/NMM_fec!G$16)</f>
        <v>3.7929009919800682</v>
      </c>
      <c r="H187" s="226">
        <f>IF(H$16=0,0,H$16/NMM_fec!H$16)</f>
        <v>3.7159021053011099</v>
      </c>
      <c r="I187" s="226">
        <f>IF(I$16=0,0,I$16/NMM_fec!I$16)</f>
        <v>3.7873849986330796</v>
      </c>
      <c r="J187" s="226">
        <f>IF(J$16=0,0,J$16/NMM_fec!J$16)</f>
        <v>3.7826813808216202</v>
      </c>
      <c r="K187" s="226">
        <f>IF(K$16=0,0,K$16/NMM_fec!K$16)</f>
        <v>3.8681244289820884</v>
      </c>
      <c r="L187" s="226">
        <f>IF(L$16=0,0,L$16/NMM_fec!L$16)</f>
        <v>3.8569465166426085</v>
      </c>
      <c r="M187" s="226">
        <f>IF(M$16=0,0,M$16/NMM_fec!M$16)</f>
        <v>3.897881183012875</v>
      </c>
      <c r="N187" s="226">
        <f>IF(N$16=0,0,N$16/NMM_fec!N$16)</f>
        <v>3.8332423575464363</v>
      </c>
      <c r="O187" s="226">
        <f>IF(O$16=0,0,O$16/NMM_fec!O$16)</f>
        <v>3.8446100992825523</v>
      </c>
      <c r="P187" s="226">
        <f>IF(P$16=0,0,P$16/NMM_fec!P$16)</f>
        <v>3.7021370904173381</v>
      </c>
      <c r="Q187" s="226">
        <f>IF(Q$16=0,0,Q$16/NMM_fec!Q$16)</f>
        <v>3.5161571553822069</v>
      </c>
    </row>
    <row r="188" spans="1:17" x14ac:dyDescent="0.25">
      <c r="A188" s="127" t="s">
        <v>212</v>
      </c>
      <c r="B188" s="226">
        <f>IF(B$36=0,0,B$36/NMM_fec!B$36)</f>
        <v>3.6408646344865923</v>
      </c>
      <c r="C188" s="226">
        <f>IF(C$36=0,0,C$36/NMM_fec!C$36)</f>
        <v>3.4585229397813575</v>
      </c>
      <c r="D188" s="226">
        <f>IF(D$36=0,0,D$36/NMM_fec!D$36)</f>
        <v>3.4746516860659367</v>
      </c>
      <c r="E188" s="226">
        <f>IF(E$36=0,0,E$36/NMM_fec!E$36)</f>
        <v>3.8635968612290226</v>
      </c>
      <c r="F188" s="226">
        <f>IF(F$36=0,0,F$36/NMM_fec!F$36)</f>
        <v>3.7998884070309211</v>
      </c>
      <c r="G188" s="226">
        <f>IF(G$36=0,0,G$36/NMM_fec!G$36)</f>
        <v>3.9418995144212134</v>
      </c>
      <c r="H188" s="226">
        <f>IF(H$36=0,0,H$36/NMM_fec!H$36)</f>
        <v>3.7549680427572665</v>
      </c>
      <c r="I188" s="226">
        <f>IF(I$36=0,0,I$36/NMM_fec!I$36)</f>
        <v>3.8353102630415412</v>
      </c>
      <c r="J188" s="226">
        <f>IF(J$36=0,0,J$36/NMM_fec!J$36)</f>
        <v>3.9296864302927093</v>
      </c>
      <c r="K188" s="226">
        <f>IF(K$36=0,0,K$36/NMM_fec!K$36)</f>
        <v>3.7277091137538343</v>
      </c>
      <c r="L188" s="226">
        <f>IF(L$36=0,0,L$36/NMM_fec!L$36)</f>
        <v>4.0784185080258091</v>
      </c>
      <c r="M188" s="226">
        <f>IF(M$36=0,0,M$36/NMM_fec!M$36)</f>
        <v>4.069515729571866</v>
      </c>
      <c r="N188" s="226">
        <f>IF(N$36=0,0,N$36/NMM_fec!N$36)</f>
        <v>4.0821300000000003</v>
      </c>
      <c r="O188" s="226">
        <f>IF(O$36=0,0,O$36/NMM_fec!O$36)</f>
        <v>4.0821300000000003</v>
      </c>
      <c r="P188" s="226">
        <f>IF(P$36=0,0,P$36/NMM_fec!P$36)</f>
        <v>3.9552375605109873</v>
      </c>
      <c r="Q188" s="226">
        <f>IF(Q$36=0,0,Q$36/NMM_fec!Q$36)</f>
        <v>4.0821300000000003</v>
      </c>
    </row>
    <row r="189" spans="1:17" x14ac:dyDescent="0.25">
      <c r="A189" s="72" t="s">
        <v>211</v>
      </c>
      <c r="B189" s="224">
        <f>IF(B$44=0,0,B$44/NMM_fec!B$44)</f>
        <v>0</v>
      </c>
      <c r="C189" s="224">
        <f>IF(C$44=0,0,C$44/NMM_fec!C$44)</f>
        <v>0</v>
      </c>
      <c r="D189" s="224">
        <f>IF(D$44=0,0,D$44/NMM_fec!D$44)</f>
        <v>0</v>
      </c>
      <c r="E189" s="224">
        <f>IF(E$44=0,0,E$44/NMM_fec!E$44)</f>
        <v>0</v>
      </c>
      <c r="F189" s="224">
        <f>IF(F$44=0,0,F$44/NMM_fec!F$44)</f>
        <v>0</v>
      </c>
      <c r="G189" s="224">
        <f>IF(G$44=0,0,G$44/NMM_fec!G$44)</f>
        <v>0</v>
      </c>
      <c r="H189" s="224">
        <f>IF(H$44=0,0,H$44/NMM_fec!H$44)</f>
        <v>0</v>
      </c>
      <c r="I189" s="224">
        <f>IF(I$44=0,0,I$44/NMM_fec!I$44)</f>
        <v>0</v>
      </c>
      <c r="J189" s="224">
        <f>IF(J$44=0,0,J$44/NMM_fec!J$44)</f>
        <v>0</v>
      </c>
      <c r="K189" s="224">
        <f>IF(K$44=0,0,K$44/NMM_fec!K$44)</f>
        <v>0</v>
      </c>
      <c r="L189" s="224">
        <f>IF(L$44=0,0,L$44/NMM_fec!L$44)</f>
        <v>0</v>
      </c>
      <c r="M189" s="224">
        <f>IF(M$44=0,0,M$44/NMM_fec!M$44)</f>
        <v>0</v>
      </c>
      <c r="N189" s="224">
        <f>IF(N$44=0,0,N$44/NMM_fec!N$44)</f>
        <v>0</v>
      </c>
      <c r="O189" s="224">
        <f>IF(O$44=0,0,O$44/NMM_fec!O$44)</f>
        <v>0</v>
      </c>
      <c r="P189" s="224">
        <f>IF(P$44=0,0,P$44/NMM_fec!P$44)</f>
        <v>0</v>
      </c>
      <c r="Q189" s="224">
        <f>IF(Q$44=0,0,Q$44/NMM_fec!Q$44)</f>
        <v>0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229</v>
      </c>
      <c r="B191" s="230">
        <f>IF(B$47=0,0,(B$47-B$95)/NMM_fec!B$47)</f>
        <v>2.0474668662073316</v>
      </c>
      <c r="C191" s="230">
        <f>IF(C$47=0,0,(C$47-C$95)/NMM_fec!C$47)</f>
        <v>1.9888812153502424</v>
      </c>
      <c r="D191" s="230">
        <f>IF(D$47=0,0,(D$47-D$95)/NMM_fec!D$47)</f>
        <v>1.9732301449039849</v>
      </c>
      <c r="E191" s="230">
        <f>IF(E$47=0,0,(E$47-E$95)/NMM_fec!E$47)</f>
        <v>2.053704837737047</v>
      </c>
      <c r="F191" s="230">
        <f>IF(F$47=0,0,(F$47-F$95)/NMM_fec!F$47)</f>
        <v>2.1159594635444745</v>
      </c>
      <c r="G191" s="230">
        <f>IF(G$47=0,0,(G$47-G$95)/NMM_fec!G$47)</f>
        <v>2.2218208028533715</v>
      </c>
      <c r="H191" s="230">
        <f>IF(H$47=0,0,(H$47-H$95)/NMM_fec!H$47)</f>
        <v>1.9784390572702808</v>
      </c>
      <c r="I191" s="230">
        <f>IF(I$47=0,0,(I$47-I$95)/NMM_fec!I$47)</f>
        <v>2.0537973609913784</v>
      </c>
      <c r="J191" s="230">
        <f>IF(J$47=0,0,(J$47-J$95)/NMM_fec!J$47)</f>
        <v>2.2387830348872844</v>
      </c>
      <c r="K191" s="230">
        <f>IF(K$47=0,0,(K$47-K$95)/NMM_fec!K$47)</f>
        <v>2.0204022916687467</v>
      </c>
      <c r="L191" s="230">
        <f>IF(L$47=0,0,(L$47-L$95)/NMM_fec!L$47)</f>
        <v>2.0313662575653666</v>
      </c>
      <c r="M191" s="230">
        <f>IF(M$47=0,0,(M$47-M$95)/NMM_fec!M$47)</f>
        <v>2.2123127708863133</v>
      </c>
      <c r="N191" s="230">
        <f>IF(N$47=0,0,(N$47-N$95)/NMM_fec!N$47)</f>
        <v>2.3657187464405007</v>
      </c>
      <c r="O191" s="230">
        <f>IF(O$47=0,0,(O$47-O$95)/NMM_fec!O$47)</f>
        <v>2.2962183436355823</v>
      </c>
      <c r="P191" s="230">
        <f>IF(P$47=0,0,(P$47-P$95)/NMM_fec!P$47)</f>
        <v>2.1420205655659674</v>
      </c>
      <c r="Q191" s="230">
        <f>IF(Q$47=0,0,(Q$47-Q$95)/NMM_fec!Q$47)</f>
        <v>2.3233267765216117</v>
      </c>
    </row>
    <row r="192" spans="1:17" x14ac:dyDescent="0.25">
      <c r="A192" s="132" t="s">
        <v>83</v>
      </c>
      <c r="B192" s="229">
        <f>IF(B$48=0,0,B$48/NMM_fec!B$48)</f>
        <v>0</v>
      </c>
      <c r="C192" s="229">
        <f>IF(C$48=0,0,C$48/NMM_fec!C$48)</f>
        <v>0</v>
      </c>
      <c r="D192" s="229">
        <f>IF(D$48=0,0,D$48/NMM_fec!D$48)</f>
        <v>0</v>
      </c>
      <c r="E192" s="229">
        <f>IF(E$48=0,0,E$48/NMM_fec!E$48)</f>
        <v>0</v>
      </c>
      <c r="F192" s="229">
        <f>IF(F$48=0,0,F$48/NMM_fec!F$48)</f>
        <v>0</v>
      </c>
      <c r="G192" s="229">
        <f>IF(G$48=0,0,G$48/NMM_fec!G$48)</f>
        <v>0</v>
      </c>
      <c r="H192" s="229">
        <f>IF(H$48=0,0,H$48/NMM_fec!H$48)</f>
        <v>0</v>
      </c>
      <c r="I192" s="229">
        <f>IF(I$48=0,0,I$48/NMM_fec!I$48)</f>
        <v>0</v>
      </c>
      <c r="J192" s="229">
        <f>IF(J$48=0,0,J$48/NMM_fec!J$48)</f>
        <v>0</v>
      </c>
      <c r="K192" s="229">
        <f>IF(K$48=0,0,K$48/NMM_fec!K$48)</f>
        <v>0</v>
      </c>
      <c r="L192" s="229">
        <f>IF(L$48=0,0,L$48/NMM_fec!L$48)</f>
        <v>0</v>
      </c>
      <c r="M192" s="229">
        <f>IF(M$48=0,0,M$48/NMM_fec!M$48)</f>
        <v>0</v>
      </c>
      <c r="N192" s="229">
        <f>IF(N$48=0,0,N$48/NMM_fec!N$48)</f>
        <v>0</v>
      </c>
      <c r="O192" s="229">
        <f>IF(O$48=0,0,O$48/NMM_fec!O$48)</f>
        <v>0</v>
      </c>
      <c r="P192" s="229">
        <f>IF(P$48=0,0,P$48/NMM_fec!P$48)</f>
        <v>0</v>
      </c>
      <c r="Q192" s="229">
        <f>IF(Q$48=0,0,Q$48/NMM_fec!Q$48)</f>
        <v>0</v>
      </c>
    </row>
    <row r="193" spans="1:17" x14ac:dyDescent="0.25">
      <c r="A193" s="76" t="s">
        <v>82</v>
      </c>
      <c r="B193" s="228">
        <f>IF(B$49=0,0,B$49/NMM_fec!B$49)</f>
        <v>0</v>
      </c>
      <c r="C193" s="228">
        <f>IF(C$49=0,0,C$49/NMM_fec!C$49)</f>
        <v>0</v>
      </c>
      <c r="D193" s="228">
        <f>IF(D$49=0,0,D$49/NMM_fec!D$49)</f>
        <v>0</v>
      </c>
      <c r="E193" s="228">
        <f>IF(E$49=0,0,E$49/NMM_fec!E$49)</f>
        <v>0</v>
      </c>
      <c r="F193" s="228">
        <f>IF(F$49=0,0,F$49/NMM_fec!F$49)</f>
        <v>0</v>
      </c>
      <c r="G193" s="228">
        <f>IF(G$49=0,0,G$49/NMM_fec!G$49)</f>
        <v>0</v>
      </c>
      <c r="H193" s="228">
        <f>IF(H$49=0,0,H$49/NMM_fec!H$49)</f>
        <v>0</v>
      </c>
      <c r="I193" s="228">
        <f>IF(I$49=0,0,I$49/NMM_fec!I$49)</f>
        <v>0</v>
      </c>
      <c r="J193" s="228">
        <f>IF(J$49=0,0,J$49/NMM_fec!J$49)</f>
        <v>0</v>
      </c>
      <c r="K193" s="228">
        <f>IF(K$49=0,0,K$49/NMM_fec!K$49)</f>
        <v>0</v>
      </c>
      <c r="L193" s="228">
        <f>IF(L$49=0,0,L$49/NMM_fec!L$49)</f>
        <v>0</v>
      </c>
      <c r="M193" s="228">
        <f>IF(M$49=0,0,M$49/NMM_fec!M$49)</f>
        <v>0</v>
      </c>
      <c r="N193" s="228">
        <f>IF(N$49=0,0,N$49/NMM_fec!N$49)</f>
        <v>0</v>
      </c>
      <c r="O193" s="228">
        <f>IF(O$49=0,0,O$49/NMM_fec!O$49)</f>
        <v>0</v>
      </c>
      <c r="P193" s="228">
        <f>IF(P$49=0,0,P$49/NMM_fec!P$49)</f>
        <v>0</v>
      </c>
      <c r="Q193" s="228">
        <f>IF(Q$49=0,0,Q$49/NMM_fec!Q$49)</f>
        <v>0</v>
      </c>
    </row>
    <row r="194" spans="1:17" x14ac:dyDescent="0.25">
      <c r="A194" s="76" t="s">
        <v>81</v>
      </c>
      <c r="B194" s="228">
        <f>IF(B$50=0,0,B$50/NMM_fec!B$50)</f>
        <v>0</v>
      </c>
      <c r="C194" s="228">
        <f>IF(C$50=0,0,C$50/NMM_fec!C$50)</f>
        <v>0</v>
      </c>
      <c r="D194" s="228">
        <f>IF(D$50=0,0,D$50/NMM_fec!D$50)</f>
        <v>0</v>
      </c>
      <c r="E194" s="228">
        <f>IF(E$50=0,0,E$50/NMM_fec!E$50)</f>
        <v>0</v>
      </c>
      <c r="F194" s="228">
        <f>IF(F$50=0,0,F$50/NMM_fec!F$50)</f>
        <v>0</v>
      </c>
      <c r="G194" s="228">
        <f>IF(G$50=0,0,G$50/NMM_fec!G$50)</f>
        <v>0</v>
      </c>
      <c r="H194" s="228">
        <f>IF(H$50=0,0,H$50/NMM_fec!H$50)</f>
        <v>0</v>
      </c>
      <c r="I194" s="228">
        <f>IF(I$50=0,0,I$50/NMM_fec!I$50)</f>
        <v>0</v>
      </c>
      <c r="J194" s="228">
        <f>IF(J$50=0,0,J$50/NMM_fec!J$50)</f>
        <v>0</v>
      </c>
      <c r="K194" s="228">
        <f>IF(K$50=0,0,K$50/NMM_fec!K$50)</f>
        <v>0</v>
      </c>
      <c r="L194" s="228">
        <f>IF(L$50=0,0,L$50/NMM_fec!L$50)</f>
        <v>0</v>
      </c>
      <c r="M194" s="228">
        <f>IF(M$50=0,0,M$50/NMM_fec!M$50)</f>
        <v>0</v>
      </c>
      <c r="N194" s="228">
        <f>IF(N$50=0,0,N$50/NMM_fec!N$50)</f>
        <v>0</v>
      </c>
      <c r="O194" s="228">
        <f>IF(O$50=0,0,O$50/NMM_fec!O$50)</f>
        <v>0</v>
      </c>
      <c r="P194" s="228">
        <f>IF(P$50=0,0,P$50/NMM_fec!P$50)</f>
        <v>0</v>
      </c>
      <c r="Q194" s="228">
        <f>IF(Q$50=0,0,Q$50/NMM_fec!Q$50)</f>
        <v>0</v>
      </c>
    </row>
    <row r="195" spans="1:17" x14ac:dyDescent="0.25">
      <c r="A195" s="76" t="s">
        <v>80</v>
      </c>
      <c r="B195" s="228">
        <f>IF(B$51=0,0,B$51/NMM_fec!B$51)</f>
        <v>0</v>
      </c>
      <c r="C195" s="228">
        <f>IF(C$51=0,0,C$51/NMM_fec!C$51)</f>
        <v>0</v>
      </c>
      <c r="D195" s="228">
        <f>IF(D$51=0,0,D$51/NMM_fec!D$51)</f>
        <v>0</v>
      </c>
      <c r="E195" s="228">
        <f>IF(E$51=0,0,E$51/NMM_fec!E$51)</f>
        <v>0</v>
      </c>
      <c r="F195" s="228">
        <f>IF(F$51=0,0,F$51/NMM_fec!F$51)</f>
        <v>0</v>
      </c>
      <c r="G195" s="228">
        <f>IF(G$51=0,0,G$51/NMM_fec!G$51)</f>
        <v>0</v>
      </c>
      <c r="H195" s="228">
        <f>IF(H$51=0,0,H$51/NMM_fec!H$51)</f>
        <v>0</v>
      </c>
      <c r="I195" s="228">
        <f>IF(I$51=0,0,I$51/NMM_fec!I$51)</f>
        <v>0</v>
      </c>
      <c r="J195" s="228">
        <f>IF(J$51=0,0,J$51/NMM_fec!J$51)</f>
        <v>0</v>
      </c>
      <c r="K195" s="228">
        <f>IF(K$51=0,0,K$51/NMM_fec!K$51)</f>
        <v>0</v>
      </c>
      <c r="L195" s="228">
        <f>IF(L$51=0,0,L$51/NMM_fec!L$51)</f>
        <v>0</v>
      </c>
      <c r="M195" s="228">
        <f>IF(M$51=0,0,M$51/NMM_fec!M$51)</f>
        <v>0</v>
      </c>
      <c r="N195" s="228">
        <f>IF(N$51=0,0,N$51/NMM_fec!N$51)</f>
        <v>0</v>
      </c>
      <c r="O195" s="228">
        <f>IF(O$51=0,0,O$51/NMM_fec!O$51)</f>
        <v>0</v>
      </c>
      <c r="P195" s="228">
        <f>IF(P$51=0,0,P$51/NMM_fec!P$51)</f>
        <v>0</v>
      </c>
      <c r="Q195" s="228">
        <f>IF(Q$51=0,0,Q$51/NMM_fec!Q$51)</f>
        <v>0</v>
      </c>
    </row>
    <row r="196" spans="1:17" x14ac:dyDescent="0.25">
      <c r="A196" s="129" t="s">
        <v>79</v>
      </c>
      <c r="B196" s="227">
        <f>IF(B$52=0,0,B$52/NMM_fec!B$52)</f>
        <v>1.1253484917508698</v>
      </c>
      <c r="C196" s="227">
        <f>IF(C$52=0,0,C$52/NMM_fec!C$52)</f>
        <v>1.3251222000000002</v>
      </c>
      <c r="D196" s="227">
        <f>IF(D$52=0,0,D$52/NMM_fec!D$52)</f>
        <v>1.3251222000000002</v>
      </c>
      <c r="E196" s="227">
        <f>IF(E$52=0,0,E$52/NMM_fec!E$52)</f>
        <v>1.3251222</v>
      </c>
      <c r="F196" s="227">
        <f>IF(F$52=0,0,F$52/NMM_fec!F$52)</f>
        <v>1.3251222</v>
      </c>
      <c r="G196" s="227">
        <f>IF(G$52=0,0,G$52/NMM_fec!G$52)</f>
        <v>1.3251222</v>
      </c>
      <c r="H196" s="227">
        <f>IF(H$52=0,0,H$52/NMM_fec!H$52)</f>
        <v>1.3251222000000002</v>
      </c>
      <c r="I196" s="227">
        <f>IF(I$52=0,0,I$52/NMM_fec!I$52)</f>
        <v>1.3251222000000002</v>
      </c>
      <c r="J196" s="227">
        <f>IF(J$52=0,0,J$52/NMM_fec!J$52)</f>
        <v>1.3251222000000002</v>
      </c>
      <c r="K196" s="227">
        <f>IF(K$52=0,0,K$52/NMM_fec!K$52)</f>
        <v>1.3251222000000002</v>
      </c>
      <c r="L196" s="227">
        <f>IF(L$52=0,0,L$52/NMM_fec!L$52)</f>
        <v>1.3251222</v>
      </c>
      <c r="M196" s="227">
        <f>IF(M$52=0,0,M$52/NMM_fec!M$52)</f>
        <v>1.3251222</v>
      </c>
      <c r="N196" s="227">
        <f>IF(N$52=0,0,N$52/NMM_fec!N$52)</f>
        <v>1.3251222000000002</v>
      </c>
      <c r="O196" s="227">
        <f>IF(O$52=0,0,O$52/NMM_fec!O$52)</f>
        <v>1.3251222000000002</v>
      </c>
      <c r="P196" s="227">
        <f>IF(P$52=0,0,P$52/NMM_fec!P$52)</f>
        <v>1.3251222000000005</v>
      </c>
      <c r="Q196" s="227">
        <f>IF(Q$52=0,0,Q$52/NMM_fec!Q$52)</f>
        <v>1.3251222</v>
      </c>
    </row>
    <row r="197" spans="1:17" x14ac:dyDescent="0.25">
      <c r="A197" s="127" t="s">
        <v>210</v>
      </c>
      <c r="B197" s="226">
        <f>IF(B$57=0,0,B$57/NMM_fec!B$57)</f>
        <v>0</v>
      </c>
      <c r="C197" s="226">
        <f>IF(C$57=0,0,C$57/NMM_fec!C$57)</f>
        <v>0</v>
      </c>
      <c r="D197" s="226">
        <f>IF(D$57=0,0,D$57/NMM_fec!D$57)</f>
        <v>0</v>
      </c>
      <c r="E197" s="226">
        <f>IF(E$57=0,0,E$57/NMM_fec!E$57)</f>
        <v>0</v>
      </c>
      <c r="F197" s="226">
        <f>IF(F$57=0,0,F$57/NMM_fec!F$57)</f>
        <v>0</v>
      </c>
      <c r="G197" s="226">
        <f>IF(G$57=0,0,G$57/NMM_fec!G$57)</f>
        <v>0</v>
      </c>
      <c r="H197" s="226">
        <f>IF(H$57=0,0,H$57/NMM_fec!H$57)</f>
        <v>0</v>
      </c>
      <c r="I197" s="226">
        <f>IF(I$57=0,0,I$57/NMM_fec!I$57)</f>
        <v>0</v>
      </c>
      <c r="J197" s="226">
        <f>IF(J$57=0,0,J$57/NMM_fec!J$57)</f>
        <v>0</v>
      </c>
      <c r="K197" s="226">
        <f>IF(K$57=0,0,K$57/NMM_fec!K$57)</f>
        <v>0</v>
      </c>
      <c r="L197" s="226">
        <f>IF(L$57=0,0,L$57/NMM_fec!L$57)</f>
        <v>0</v>
      </c>
      <c r="M197" s="226">
        <f>IF(M$57=0,0,M$57/NMM_fec!M$57)</f>
        <v>0</v>
      </c>
      <c r="N197" s="226">
        <f>IF(N$57=0,0,N$57/NMM_fec!N$57)</f>
        <v>0</v>
      </c>
      <c r="O197" s="226">
        <f>IF(O$57=0,0,O$57/NMM_fec!O$57)</f>
        <v>0</v>
      </c>
      <c r="P197" s="226">
        <f>IF(P$57=0,0,P$57/NMM_fec!P$57)</f>
        <v>0</v>
      </c>
      <c r="Q197" s="226">
        <f>IF(Q$57=0,0,Q$57/NMM_fec!Q$57)</f>
        <v>0</v>
      </c>
    </row>
    <row r="198" spans="1:17" x14ac:dyDescent="0.25">
      <c r="A198" s="127" t="s">
        <v>209</v>
      </c>
      <c r="B198" s="226">
        <f>IF(B$58=0,0,B$58/NMM_fec!B$58)</f>
        <v>2.5469632523401282</v>
      </c>
      <c r="C198" s="226">
        <f>IF(C$58=0,0,C$58/NMM_fec!C$58)</f>
        <v>2.628940787057513</v>
      </c>
      <c r="D198" s="226">
        <f>IF(D$58=0,0,D$58/NMM_fec!D$58)</f>
        <v>2.6242221368996632</v>
      </c>
      <c r="E198" s="226">
        <f>IF(E$58=0,0,E$58/NMM_fec!E$58)</f>
        <v>2.6237814380899991</v>
      </c>
      <c r="F198" s="226">
        <f>IF(F$58=0,0,F$58/NMM_fec!F$58)</f>
        <v>2.3725980031184291</v>
      </c>
      <c r="G198" s="226">
        <f>IF(G$58=0,0,G$58/NMM_fec!G$58)</f>
        <v>2.3172748014061577</v>
      </c>
      <c r="H198" s="226">
        <f>IF(H$58=0,0,H$58/NMM_fec!H$58)</f>
        <v>2.3440043704783906</v>
      </c>
      <c r="I198" s="226">
        <f>IF(I$58=0,0,I$58/NMM_fec!I$58)</f>
        <v>2.3100644707052465</v>
      </c>
      <c r="J198" s="226">
        <f>IF(J$58=0,0,J$58/NMM_fec!J$58)</f>
        <v>2.2596025183201949</v>
      </c>
      <c r="K198" s="226">
        <f>IF(K$58=0,0,K$58/NMM_fec!K$58)</f>
        <v>2.3798219904268709</v>
      </c>
      <c r="L198" s="226">
        <f>IF(L$58=0,0,L$58/NMM_fec!L$58)</f>
        <v>2.4158795426911555</v>
      </c>
      <c r="M198" s="226">
        <f>IF(M$58=0,0,M$58/NMM_fec!M$58)</f>
        <v>2.2333138062540532</v>
      </c>
      <c r="N198" s="226">
        <f>IF(N$58=0,0,N$58/NMM_fec!N$58)</f>
        <v>2.1310018664247261</v>
      </c>
      <c r="O198" s="226">
        <f>IF(O$58=0,0,O$58/NMM_fec!O$58)</f>
        <v>2.0098040720103354</v>
      </c>
      <c r="P198" s="226">
        <f>IF(P$58=0,0,P$58/NMM_fec!P$58)</f>
        <v>1.9029199980567568</v>
      </c>
      <c r="Q198" s="226">
        <f>IF(Q$58=0,0,Q$58/NMM_fec!Q$58)</f>
        <v>1.9837847180556434</v>
      </c>
    </row>
    <row r="199" spans="1:17" x14ac:dyDescent="0.25">
      <c r="A199" s="127" t="s">
        <v>208</v>
      </c>
      <c r="B199" s="226">
        <f>IF(B$77=0,0,B$77/NMM_fec!B$77)</f>
        <v>2.2642878333130643</v>
      </c>
      <c r="C199" s="226">
        <f>IF(C$77=0,0,C$77/NMM_fec!C$77)</f>
        <v>2.1883269773165566</v>
      </c>
      <c r="D199" s="226">
        <f>IF(D$77=0,0,D$77/NMM_fec!D$77)</f>
        <v>2.1822098389884563</v>
      </c>
      <c r="E199" s="226">
        <f>IF(E$77=0,0,E$77/NMM_fec!E$77)</f>
        <v>2.2636164291874969</v>
      </c>
      <c r="F199" s="226">
        <f>IF(F$77=0,0,F$77/NMM_fec!F$77)</f>
        <v>2.4040096403941065</v>
      </c>
      <c r="G199" s="226">
        <f>IF(G$77=0,0,G$77/NMM_fec!G$77)</f>
        <v>2.569902774680529</v>
      </c>
      <c r="H199" s="226">
        <f>IF(H$77=0,0,H$77/NMM_fec!H$77)</f>
        <v>2.2460197736160654</v>
      </c>
      <c r="I199" s="226">
        <f>IF(I$77=0,0,I$77/NMM_fec!I$77)</f>
        <v>2.3625785324732553</v>
      </c>
      <c r="J199" s="226">
        <f>IF(J$77=0,0,J$77/NMM_fec!J$77)</f>
        <v>2.6251525561825315</v>
      </c>
      <c r="K199" s="226">
        <f>IF(K$77=0,0,K$77/NMM_fec!K$77)</f>
        <v>2.3213206314929633</v>
      </c>
      <c r="L199" s="226">
        <f>IF(L$77=0,0,L$77/NMM_fec!L$77)</f>
        <v>2.3264055344198367</v>
      </c>
      <c r="M199" s="226">
        <f>IF(M$77=0,0,M$77/NMM_fec!M$77)</f>
        <v>2.6288334036235512</v>
      </c>
      <c r="N199" s="226">
        <f>IF(N$77=0,0,N$77/NMM_fec!N$77)</f>
        <v>2.8540216271185304</v>
      </c>
      <c r="O199" s="226">
        <f>IF(O$77=0,0,O$77/NMM_fec!O$77)</f>
        <v>2.7749251813213092</v>
      </c>
      <c r="P199" s="226">
        <f>IF(P$77=0,0,P$77/NMM_fec!P$77)</f>
        <v>2.5759365723104444</v>
      </c>
      <c r="Q199" s="226">
        <f>IF(Q$77=0,0,Q$77/NMM_fec!Q$77)</f>
        <v>2.7984190241716655</v>
      </c>
    </row>
    <row r="200" spans="1:17" x14ac:dyDescent="0.25">
      <c r="A200" s="72" t="s">
        <v>207</v>
      </c>
      <c r="B200" s="258">
        <f>IF(B$87=0,0,B$87/NMM_fec!B$87)</f>
        <v>1.4081491455745316</v>
      </c>
      <c r="C200" s="258">
        <f>IF(C$87=0,0,C$87/NMM_fec!C$87)</f>
        <v>1.3227654415132049</v>
      </c>
      <c r="D200" s="258">
        <f>IF(D$87=0,0,D$87/NMM_fec!D$87)</f>
        <v>1.2813770461812966</v>
      </c>
      <c r="E200" s="258">
        <f>IF(E$87=0,0,E$87/NMM_fec!E$87)</f>
        <v>1.3843127462790834</v>
      </c>
      <c r="F200" s="258">
        <f>IF(F$87=0,0,F$87/NMM_fec!F$87)</f>
        <v>1.42226555777561</v>
      </c>
      <c r="G200" s="258">
        <f>IF(G$87=0,0,G$87/NMM_fec!G$87)</f>
        <v>1.4500081954308082</v>
      </c>
      <c r="H200" s="258">
        <f>IF(H$87=0,0,H$87/NMM_fec!H$87)</f>
        <v>1.2956152215960439</v>
      </c>
      <c r="I200" s="258">
        <f>IF(I$87=0,0,I$87/NMM_fec!I$87)</f>
        <v>1.3104962937674518</v>
      </c>
      <c r="J200" s="258">
        <f>IF(J$87=0,0,J$87/NMM_fec!J$87)</f>
        <v>1.4025779958512519</v>
      </c>
      <c r="K200" s="258">
        <f>IF(K$87=0,0,K$87/NMM_fec!K$87)</f>
        <v>1.2406037012196121</v>
      </c>
      <c r="L200" s="258">
        <f>IF(L$87=0,0,L$87/NMM_fec!L$87)</f>
        <v>1.2513120806809688</v>
      </c>
      <c r="M200" s="258">
        <f>IF(M$87=0,0,M$87/NMM_fec!M$87)</f>
        <v>1.282677516882899</v>
      </c>
      <c r="N200" s="258">
        <f>IF(N$87=0,0,N$87/NMM_fec!N$87)</f>
        <v>1.3782319520156501</v>
      </c>
      <c r="O200" s="258">
        <f>IF(O$87=0,0,O$87/NMM_fec!O$87)</f>
        <v>1.3700779876269673</v>
      </c>
      <c r="P200" s="258">
        <f>IF(P$87=0,0,P$87/NMM_fec!P$87)</f>
        <v>1.3149623194725686</v>
      </c>
      <c r="Q200" s="258">
        <f>IF(Q$87=0,0,Q$87/NMM_fec!Q$87)</f>
        <v>1.4507924525515756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228</v>
      </c>
      <c r="B202" s="230">
        <f>IF(B$97=0,0,(B$97-B$125)/NMM_fec!B$97)</f>
        <v>1.7078348075982819</v>
      </c>
      <c r="C202" s="230">
        <f>IF(C$97=0,0,(C$97-C$125)/NMM_fec!C$97)</f>
        <v>1.6087633938785413</v>
      </c>
      <c r="D202" s="230">
        <f>IF(D$97=0,0,(D$97-D$125)/NMM_fec!D$97)</f>
        <v>1.5598111578168754</v>
      </c>
      <c r="E202" s="230">
        <f>IF(E$97=0,0,(E$97-E$125)/NMM_fec!E$97)</f>
        <v>1.6814383572109171</v>
      </c>
      <c r="F202" s="230">
        <f>IF(F$97=0,0,(F$97-F$125)/NMM_fec!F$97)</f>
        <v>1.7261814481921096</v>
      </c>
      <c r="G202" s="230">
        <f>IF(G$97=0,0,(G$97-G$125)/NMM_fec!G$97)</f>
        <v>1.7588531723736831</v>
      </c>
      <c r="H202" s="230">
        <f>IF(H$97=0,0,(H$97-H$125)/NMM_fec!H$97)</f>
        <v>1.5766587475855058</v>
      </c>
      <c r="I202" s="230">
        <f>IF(I$97=0,0,(I$97-I$125)/NMM_fec!I$97)</f>
        <v>1.5942588170811669</v>
      </c>
      <c r="J202" s="230">
        <f>IF(J$97=0,0,(J$97-J$125)/NMM_fec!J$97)</f>
        <v>1.7029783136936407</v>
      </c>
      <c r="K202" s="230">
        <f>IF(K$97=0,0,(K$97-K$125)/NMM_fec!K$97)</f>
        <v>1.5115226276349849</v>
      </c>
      <c r="L202" s="230">
        <f>IF(L$97=0,0,(L$97-L$125)/NMM_fec!L$97)</f>
        <v>1.5242108674784938</v>
      </c>
      <c r="M202" s="230">
        <f>IF(M$97=0,0,(M$97-M$125)/NMM_fec!M$97)</f>
        <v>1.5613502844019942</v>
      </c>
      <c r="N202" s="230">
        <f>IF(N$97=0,0,(N$97-N$125)/NMM_fec!N$97)</f>
        <v>1.6580077504726201</v>
      </c>
      <c r="O202" s="230">
        <f>IF(O$97=0,0,(O$97-O$125)/NMM_fec!O$97)</f>
        <v>1.6165312255666429</v>
      </c>
      <c r="P202" s="230">
        <f>IF(P$97=0,0,(P$97-P$125)/NMM_fec!P$97)</f>
        <v>1.5213045521488213</v>
      </c>
      <c r="Q202" s="230">
        <f>IF(Q$97=0,0,(Q$97-Q$125)/NMM_fec!Q$97)</f>
        <v>1.6768179877104414</v>
      </c>
    </row>
    <row r="203" spans="1:17" x14ac:dyDescent="0.25">
      <c r="A203" s="132" t="s">
        <v>83</v>
      </c>
      <c r="B203" s="229">
        <f>IF(B$98=0,0,B$98/NMM_fec!B$98)</f>
        <v>0</v>
      </c>
      <c r="C203" s="229">
        <f>IF(C$98=0,0,C$98/NMM_fec!C$98)</f>
        <v>0</v>
      </c>
      <c r="D203" s="229">
        <f>IF(D$98=0,0,D$98/NMM_fec!D$98)</f>
        <v>0</v>
      </c>
      <c r="E203" s="229">
        <f>IF(E$98=0,0,E$98/NMM_fec!E$98)</f>
        <v>0</v>
      </c>
      <c r="F203" s="229">
        <f>IF(F$98=0,0,F$98/NMM_fec!F$98)</f>
        <v>0</v>
      </c>
      <c r="G203" s="229">
        <f>IF(G$98=0,0,G$98/NMM_fec!G$98)</f>
        <v>0</v>
      </c>
      <c r="H203" s="229">
        <f>IF(H$98=0,0,H$98/NMM_fec!H$98)</f>
        <v>0</v>
      </c>
      <c r="I203" s="229">
        <f>IF(I$98=0,0,I$98/NMM_fec!I$98)</f>
        <v>0</v>
      </c>
      <c r="J203" s="229">
        <f>IF(J$98=0,0,J$98/NMM_fec!J$98)</f>
        <v>0</v>
      </c>
      <c r="K203" s="229">
        <f>IF(K$98=0,0,K$98/NMM_fec!K$98)</f>
        <v>0</v>
      </c>
      <c r="L203" s="229">
        <f>IF(L$98=0,0,L$98/NMM_fec!L$98)</f>
        <v>0</v>
      </c>
      <c r="M203" s="229">
        <f>IF(M$98=0,0,M$98/NMM_fec!M$98)</f>
        <v>0</v>
      </c>
      <c r="N203" s="229">
        <f>IF(N$98=0,0,N$98/NMM_fec!N$98)</f>
        <v>0</v>
      </c>
      <c r="O203" s="229">
        <f>IF(O$98=0,0,O$98/NMM_fec!O$98)</f>
        <v>0</v>
      </c>
      <c r="P203" s="229">
        <f>IF(P$98=0,0,P$98/NMM_fec!P$98)</f>
        <v>0</v>
      </c>
      <c r="Q203" s="229">
        <f>IF(Q$98=0,0,Q$98/NMM_fec!Q$98)</f>
        <v>0</v>
      </c>
    </row>
    <row r="204" spans="1:17" x14ac:dyDescent="0.25">
      <c r="A204" s="76" t="s">
        <v>82</v>
      </c>
      <c r="B204" s="228">
        <f>IF(B$99=0,0,B$99/NMM_fec!B$99)</f>
        <v>0</v>
      </c>
      <c r="C204" s="228">
        <f>IF(C$99=0,0,C$99/NMM_fec!C$99)</f>
        <v>0</v>
      </c>
      <c r="D204" s="228">
        <f>IF(D$99=0,0,D$99/NMM_fec!D$99)</f>
        <v>0</v>
      </c>
      <c r="E204" s="228">
        <f>IF(E$99=0,0,E$99/NMM_fec!E$99)</f>
        <v>0</v>
      </c>
      <c r="F204" s="228">
        <f>IF(F$99=0,0,F$99/NMM_fec!F$99)</f>
        <v>0</v>
      </c>
      <c r="G204" s="228">
        <f>IF(G$99=0,0,G$99/NMM_fec!G$99)</f>
        <v>0</v>
      </c>
      <c r="H204" s="228">
        <f>IF(H$99=0,0,H$99/NMM_fec!H$99)</f>
        <v>0</v>
      </c>
      <c r="I204" s="228">
        <f>IF(I$99=0,0,I$99/NMM_fec!I$99)</f>
        <v>0</v>
      </c>
      <c r="J204" s="228">
        <f>IF(J$99=0,0,J$99/NMM_fec!J$99)</f>
        <v>0</v>
      </c>
      <c r="K204" s="228">
        <f>IF(K$99=0,0,K$99/NMM_fec!K$99)</f>
        <v>0</v>
      </c>
      <c r="L204" s="228">
        <f>IF(L$99=0,0,L$99/NMM_fec!L$99)</f>
        <v>0</v>
      </c>
      <c r="M204" s="228">
        <f>IF(M$99=0,0,M$99/NMM_fec!M$99)</f>
        <v>0</v>
      </c>
      <c r="N204" s="228">
        <f>IF(N$99=0,0,N$99/NMM_fec!N$99)</f>
        <v>0</v>
      </c>
      <c r="O204" s="228">
        <f>IF(O$99=0,0,O$99/NMM_fec!O$99)</f>
        <v>0</v>
      </c>
      <c r="P204" s="228">
        <f>IF(P$99=0,0,P$99/NMM_fec!P$99)</f>
        <v>0</v>
      </c>
      <c r="Q204" s="228">
        <f>IF(Q$99=0,0,Q$99/NMM_fec!Q$99)</f>
        <v>0</v>
      </c>
    </row>
    <row r="205" spans="1:17" x14ac:dyDescent="0.25">
      <c r="A205" s="76" t="s">
        <v>81</v>
      </c>
      <c r="B205" s="228">
        <f>IF(B$100=0,0,B$100/NMM_fec!B$100)</f>
        <v>0</v>
      </c>
      <c r="C205" s="228">
        <f>IF(C$100=0,0,C$100/NMM_fec!C$100)</f>
        <v>0</v>
      </c>
      <c r="D205" s="228">
        <f>IF(D$100=0,0,D$100/NMM_fec!D$100)</f>
        <v>0</v>
      </c>
      <c r="E205" s="228">
        <f>IF(E$100=0,0,E$100/NMM_fec!E$100)</f>
        <v>0</v>
      </c>
      <c r="F205" s="228">
        <f>IF(F$100=0,0,F$100/NMM_fec!F$100)</f>
        <v>0</v>
      </c>
      <c r="G205" s="228">
        <f>IF(G$100=0,0,G$100/NMM_fec!G$100)</f>
        <v>0</v>
      </c>
      <c r="H205" s="228">
        <f>IF(H$100=0,0,H$100/NMM_fec!H$100)</f>
        <v>0</v>
      </c>
      <c r="I205" s="228">
        <f>IF(I$100=0,0,I$100/NMM_fec!I$100)</f>
        <v>0</v>
      </c>
      <c r="J205" s="228">
        <f>IF(J$100=0,0,J$100/NMM_fec!J$100)</f>
        <v>0</v>
      </c>
      <c r="K205" s="228">
        <f>IF(K$100=0,0,K$100/NMM_fec!K$100)</f>
        <v>0</v>
      </c>
      <c r="L205" s="228">
        <f>IF(L$100=0,0,L$100/NMM_fec!L$100)</f>
        <v>0</v>
      </c>
      <c r="M205" s="228">
        <f>IF(M$100=0,0,M$100/NMM_fec!M$100)</f>
        <v>0</v>
      </c>
      <c r="N205" s="228">
        <f>IF(N$100=0,0,N$100/NMM_fec!N$100)</f>
        <v>0</v>
      </c>
      <c r="O205" s="228">
        <f>IF(O$100=0,0,O$100/NMM_fec!O$100)</f>
        <v>0</v>
      </c>
      <c r="P205" s="228">
        <f>IF(P$100=0,0,P$100/NMM_fec!P$100)</f>
        <v>0</v>
      </c>
      <c r="Q205" s="228">
        <f>IF(Q$100=0,0,Q$100/NMM_fec!Q$100)</f>
        <v>0</v>
      </c>
    </row>
    <row r="206" spans="1:17" x14ac:dyDescent="0.25">
      <c r="A206" s="76" t="s">
        <v>80</v>
      </c>
      <c r="B206" s="228">
        <f>IF(B$101=0,0,B$101/NMM_fec!B$101)</f>
        <v>0</v>
      </c>
      <c r="C206" s="228">
        <f>IF(C$101=0,0,C$101/NMM_fec!C$101)</f>
        <v>0</v>
      </c>
      <c r="D206" s="228">
        <f>IF(D$101=0,0,D$101/NMM_fec!D$101)</f>
        <v>0</v>
      </c>
      <c r="E206" s="228">
        <f>IF(E$101=0,0,E$101/NMM_fec!E$101)</f>
        <v>0</v>
      </c>
      <c r="F206" s="228">
        <f>IF(F$101=0,0,F$101/NMM_fec!F$101)</f>
        <v>0</v>
      </c>
      <c r="G206" s="228">
        <f>IF(G$101=0,0,G$101/NMM_fec!G$101)</f>
        <v>0</v>
      </c>
      <c r="H206" s="228">
        <f>IF(H$101=0,0,H$101/NMM_fec!H$101)</f>
        <v>0</v>
      </c>
      <c r="I206" s="228">
        <f>IF(I$101=0,0,I$101/NMM_fec!I$101)</f>
        <v>0</v>
      </c>
      <c r="J206" s="228">
        <f>IF(J$101=0,0,J$101/NMM_fec!J$101)</f>
        <v>0</v>
      </c>
      <c r="K206" s="228">
        <f>IF(K$101=0,0,K$101/NMM_fec!K$101)</f>
        <v>0</v>
      </c>
      <c r="L206" s="228">
        <f>IF(L$101=0,0,L$101/NMM_fec!L$101)</f>
        <v>0</v>
      </c>
      <c r="M206" s="228">
        <f>IF(M$101=0,0,M$101/NMM_fec!M$101)</f>
        <v>0</v>
      </c>
      <c r="N206" s="228">
        <f>IF(N$101=0,0,N$101/NMM_fec!N$101)</f>
        <v>0</v>
      </c>
      <c r="O206" s="228">
        <f>IF(O$101=0,0,O$101/NMM_fec!O$101)</f>
        <v>0</v>
      </c>
      <c r="P206" s="228">
        <f>IF(P$101=0,0,P$101/NMM_fec!P$101)</f>
        <v>0</v>
      </c>
      <c r="Q206" s="228">
        <f>IF(Q$101=0,0,Q$101/NMM_fec!Q$101)</f>
        <v>0</v>
      </c>
    </row>
    <row r="207" spans="1:17" x14ac:dyDescent="0.25">
      <c r="A207" s="129" t="s">
        <v>79</v>
      </c>
      <c r="B207" s="227">
        <f>IF(B$102=0,0,B$102/NMM_fec!B$102)</f>
        <v>1.1253484917508696</v>
      </c>
      <c r="C207" s="227">
        <f>IF(C$102=0,0,C$102/NMM_fec!C$102)</f>
        <v>1.3251222</v>
      </c>
      <c r="D207" s="227">
        <f>IF(D$102=0,0,D$102/NMM_fec!D$102)</f>
        <v>1.3251222000000005</v>
      </c>
      <c r="E207" s="227">
        <f>IF(E$102=0,0,E$102/NMM_fec!E$102)</f>
        <v>1.3251222000000002</v>
      </c>
      <c r="F207" s="227">
        <f>IF(F$102=0,0,F$102/NMM_fec!F$102)</f>
        <v>1.3251222000000002</v>
      </c>
      <c r="G207" s="227">
        <f>IF(G$102=0,0,G$102/NMM_fec!G$102)</f>
        <v>1.3251221999999998</v>
      </c>
      <c r="H207" s="227">
        <f>IF(H$102=0,0,H$102/NMM_fec!H$102)</f>
        <v>1.3251222000000005</v>
      </c>
      <c r="I207" s="227">
        <f>IF(I$102=0,0,I$102/NMM_fec!I$102)</f>
        <v>1.3251222000000005</v>
      </c>
      <c r="J207" s="227">
        <f>IF(J$102=0,0,J$102/NMM_fec!J$102)</f>
        <v>1.3251222000000002</v>
      </c>
      <c r="K207" s="227">
        <f>IF(K$102=0,0,K$102/NMM_fec!K$102)</f>
        <v>1.3251222</v>
      </c>
      <c r="L207" s="227">
        <f>IF(L$102=0,0,L$102/NMM_fec!L$102)</f>
        <v>1.3251222000000002</v>
      </c>
      <c r="M207" s="227">
        <f>IF(M$102=0,0,M$102/NMM_fec!M$102)</f>
        <v>1.3251221999999998</v>
      </c>
      <c r="N207" s="227">
        <f>IF(N$102=0,0,N$102/NMM_fec!N$102)</f>
        <v>1.3251222000000002</v>
      </c>
      <c r="O207" s="227">
        <f>IF(O$102=0,0,O$102/NMM_fec!O$102)</f>
        <v>1.3251222000000002</v>
      </c>
      <c r="P207" s="227">
        <f>IF(P$102=0,0,P$102/NMM_fec!P$102)</f>
        <v>1.3251222000000005</v>
      </c>
      <c r="Q207" s="227">
        <f>IF(Q$102=0,0,Q$102/NMM_fec!Q$102)</f>
        <v>1.3251222</v>
      </c>
    </row>
    <row r="208" spans="1:17" x14ac:dyDescent="0.25">
      <c r="A208" s="127" t="s">
        <v>206</v>
      </c>
      <c r="B208" s="226">
        <f>IF(B$107=0,0,B$107/NMM_fec!B$107)</f>
        <v>2.0982061916182322</v>
      </c>
      <c r="C208" s="226">
        <f>IF(C$107=0,0,C$107/NMM_fec!C$107)</f>
        <v>2.0398661160058817</v>
      </c>
      <c r="D208" s="226">
        <f>IF(D$107=0,0,D$107/NMM_fec!D$107)</f>
        <v>2.0100939458497127</v>
      </c>
      <c r="E208" s="226">
        <f>IF(E$107=0,0,E$107/NMM_fec!E$107)</f>
        <v>2.0823197357020349</v>
      </c>
      <c r="F208" s="226">
        <f>IF(F$107=0,0,F$107/NMM_fec!F$107)</f>
        <v>2.1074740426607788</v>
      </c>
      <c r="G208" s="226">
        <f>IF(G$107=0,0,G$107/NMM_fec!G$107)</f>
        <v>2.1253912943958002</v>
      </c>
      <c r="H208" s="226">
        <f>IF(H$107=0,0,H$107/NMM_fec!H$107)</f>
        <v>2.0204510827651183</v>
      </c>
      <c r="I208" s="226">
        <f>IF(I$107=0,0,I$107/NMM_fec!I$107)</f>
        <v>2.0311462005902796</v>
      </c>
      <c r="J208" s="226">
        <f>IF(J$107=0,0,J$107/NMM_fec!J$107)</f>
        <v>2.09452002045458</v>
      </c>
      <c r="K208" s="226">
        <f>IF(K$107=0,0,K$107/NMM_fec!K$107)</f>
        <v>1.9797434862837693</v>
      </c>
      <c r="L208" s="226">
        <f>IF(L$107=0,0,L$107/NMM_fec!L$107)</f>
        <v>1.9878155337967469</v>
      </c>
      <c r="M208" s="226">
        <f>IF(M$107=0,0,M$107/NMM_fec!M$107)</f>
        <v>2.0110450278542849</v>
      </c>
      <c r="N208" s="226">
        <f>IF(N$107=0,0,N$107/NMM_fec!N$107)</f>
        <v>2.0688532138736067</v>
      </c>
      <c r="O208" s="226">
        <f>IF(O$107=0,0,O$107/NMM_fec!O$107)</f>
        <v>2.0445014933598769</v>
      </c>
      <c r="P208" s="226">
        <f>IF(P$107=0,0,P$107/NMM_fec!P$107)</f>
        <v>1.9859727822042992</v>
      </c>
      <c r="Q208" s="226">
        <f>IF(Q$107=0,0,Q$107/NMM_fec!Q$107)</f>
        <v>2.0796804730961651</v>
      </c>
    </row>
    <row r="209" spans="1:17" x14ac:dyDescent="0.25">
      <c r="A209" s="127" t="s">
        <v>205</v>
      </c>
      <c r="B209" s="226">
        <f>IF(B$115=0,0,B$115/NMM_fec!B$115)</f>
        <v>0</v>
      </c>
      <c r="C209" s="226">
        <f>IF(C$115=0,0,C$115/NMM_fec!C$115)</f>
        <v>0</v>
      </c>
      <c r="D209" s="226">
        <f>IF(D$115=0,0,D$115/NMM_fec!D$115)</f>
        <v>0</v>
      </c>
      <c r="E209" s="226">
        <f>IF(E$115=0,0,E$115/NMM_fec!E$115)</f>
        <v>0</v>
      </c>
      <c r="F209" s="226">
        <f>IF(F$115=0,0,F$115/NMM_fec!F$115)</f>
        <v>0</v>
      </c>
      <c r="G209" s="226">
        <f>IF(G$115=0,0,G$115/NMM_fec!G$115)</f>
        <v>0</v>
      </c>
      <c r="H209" s="226">
        <f>IF(H$115=0,0,H$115/NMM_fec!H$115)</f>
        <v>0</v>
      </c>
      <c r="I209" s="226">
        <f>IF(I$115=0,0,I$115/NMM_fec!I$115)</f>
        <v>0</v>
      </c>
      <c r="J209" s="226">
        <f>IF(J$115=0,0,J$115/NMM_fec!J$115)</f>
        <v>0</v>
      </c>
      <c r="K209" s="226">
        <f>IF(K$115=0,0,K$115/NMM_fec!K$115)</f>
        <v>0</v>
      </c>
      <c r="L209" s="226">
        <f>IF(L$115=0,0,L$115/NMM_fec!L$115)</f>
        <v>0</v>
      </c>
      <c r="M209" s="226">
        <f>IF(M$115=0,0,M$115/NMM_fec!M$115)</f>
        <v>0</v>
      </c>
      <c r="N209" s="226">
        <f>IF(N$115=0,0,N$115/NMM_fec!N$115)</f>
        <v>0</v>
      </c>
      <c r="O209" s="226">
        <f>IF(O$115=0,0,O$115/NMM_fec!O$115)</f>
        <v>0</v>
      </c>
      <c r="P209" s="226">
        <f>IF(P$115=0,0,P$115/NMM_fec!P$115)</f>
        <v>0</v>
      </c>
      <c r="Q209" s="226">
        <f>IF(Q$115=0,0,Q$115/NMM_fec!Q$115)</f>
        <v>0</v>
      </c>
    </row>
    <row r="210" spans="1:17" x14ac:dyDescent="0.25">
      <c r="A210" s="127" t="s">
        <v>204</v>
      </c>
      <c r="B210" s="226">
        <f>IF(B$116=0,0,B$116/NMM_fec!B$116)</f>
        <v>1.7150569966557923</v>
      </c>
      <c r="C210" s="226">
        <f>IF(C$116=0,0,C$116/NMM_fec!C$116)</f>
        <v>1.599375461811942</v>
      </c>
      <c r="D210" s="226">
        <f>IF(D$116=0,0,D$116/NMM_fec!D$116)</f>
        <v>1.5439025845625476</v>
      </c>
      <c r="E210" s="226">
        <f>IF(E$116=0,0,E$116/NMM_fec!E$116)</f>
        <v>1.6825926340952053</v>
      </c>
      <c r="F210" s="226">
        <f>IF(F$116=0,0,F$116/NMM_fec!F$116)</f>
        <v>1.7343455982591547</v>
      </c>
      <c r="G210" s="226">
        <f>IF(G$116=0,0,G$116/NMM_fec!G$116)</f>
        <v>1.7723893138052609</v>
      </c>
      <c r="H210" s="226">
        <f>IF(H$116=0,0,H$116/NMM_fec!H$116)</f>
        <v>1.5629420916067409</v>
      </c>
      <c r="I210" s="226">
        <f>IF(I$116=0,0,I$116/NMM_fec!I$116)</f>
        <v>1.5828904746114114</v>
      </c>
      <c r="J210" s="226">
        <f>IF(J$116=0,0,J$116/NMM_fec!J$116)</f>
        <v>1.7074574242945451</v>
      </c>
      <c r="K210" s="226">
        <f>IF(K$116=0,0,K$116/NMM_fec!K$116)</f>
        <v>1.4896329310685192</v>
      </c>
      <c r="L210" s="226">
        <f>IF(L$116=0,0,L$116/NMM_fec!L$116)</f>
        <v>1.5038496800596939</v>
      </c>
      <c r="M210" s="226">
        <f>IF(M$116=0,0,M$116/NMM_fec!M$116)</f>
        <v>1.5456396887452051</v>
      </c>
      <c r="N210" s="226">
        <f>IF(N$116=0,0,N$116/NMM_fec!N$116)</f>
        <v>1.6556497737643165</v>
      </c>
      <c r="O210" s="226">
        <f>IF(O$116=0,0,O$116/NMM_fec!O$116)</f>
        <v>1.6082207089963252</v>
      </c>
      <c r="P210" s="226">
        <f>IF(P$116=0,0,P$116/NMM_fec!P$116)</f>
        <v>1.5005905480345694</v>
      </c>
      <c r="Q210" s="226">
        <f>IF(Q$116=0,0,Q$116/NMM_fec!Q$116)</f>
        <v>1.6772710771581667</v>
      </c>
    </row>
    <row r="211" spans="1:17" x14ac:dyDescent="0.25">
      <c r="A211" s="72" t="s">
        <v>203</v>
      </c>
      <c r="B211" s="224">
        <f>IF(B$124=0,0,B$124/NMM_fec!B$124)</f>
        <v>0</v>
      </c>
      <c r="C211" s="224">
        <f>IF(C$124=0,0,C$124/NMM_fec!C$124)</f>
        <v>0</v>
      </c>
      <c r="D211" s="224">
        <f>IF(D$124=0,0,D$124/NMM_fec!D$124)</f>
        <v>0</v>
      </c>
      <c r="E211" s="224">
        <f>IF(E$124=0,0,E$124/NMM_fec!E$124)</f>
        <v>0</v>
      </c>
      <c r="F211" s="224">
        <f>IF(F$124=0,0,F$124/NMM_fec!F$124)</f>
        <v>0</v>
      </c>
      <c r="G211" s="224">
        <f>IF(G$124=0,0,G$124/NMM_fec!G$124)</f>
        <v>0</v>
      </c>
      <c r="H211" s="224">
        <f>IF(H$124=0,0,H$124/NMM_fec!H$124)</f>
        <v>0</v>
      </c>
      <c r="I211" s="224">
        <f>IF(I$124=0,0,I$124/NMM_fec!I$124)</f>
        <v>0</v>
      </c>
      <c r="J211" s="224">
        <f>IF(J$124=0,0,J$124/NMM_fec!J$124)</f>
        <v>0</v>
      </c>
      <c r="K211" s="224">
        <f>IF(K$124=0,0,K$124/NMM_fec!K$124)</f>
        <v>0</v>
      </c>
      <c r="L211" s="224">
        <f>IF(L$124=0,0,L$124/NMM_fec!L$124)</f>
        <v>0</v>
      </c>
      <c r="M211" s="224">
        <f>IF(M$124=0,0,M$124/NMM_fec!M$124)</f>
        <v>0</v>
      </c>
      <c r="N211" s="224">
        <f>IF(N$124=0,0,N$124/NMM_fec!N$124)</f>
        <v>0</v>
      </c>
      <c r="O211" s="224">
        <f>IF(O$124=0,0,O$124/NMM_fec!O$124)</f>
        <v>0</v>
      </c>
      <c r="P211" s="224">
        <f>IF(P$124=0,0,P$124/NMM_fec!P$124)</f>
        <v>0</v>
      </c>
      <c r="Q211" s="224">
        <f>IF(Q$124=0,0,Q$124/NMM_fec!Q$124)</f>
        <v>0</v>
      </c>
    </row>
  </sheetData>
  <pageMargins left="0.39370078740157483" right="0.39370078740157483" top="0.39370078740157483" bottom="0.39370078740157483" header="0.31496062992125984" footer="0.31496062992125984"/>
  <pageSetup paperSize="9" scale="3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fitToPage="1"/>
  </sheetPr>
  <dimension ref="A1:Q7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271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17" x14ac:dyDescent="0.25">
      <c r="A3" s="31" t="s">
        <v>78</v>
      </c>
      <c r="B3" s="46">
        <f>SUM(B4,B7)</f>
        <v>13014.849427560235</v>
      </c>
      <c r="C3" s="46">
        <f t="shared" ref="C3:Q3" si="0">SUM(C4,C7)</f>
        <v>12896.656350506708</v>
      </c>
      <c r="D3" s="46">
        <f t="shared" si="0"/>
        <v>13000.352485019386</v>
      </c>
      <c r="E3" s="46">
        <f t="shared" si="0"/>
        <v>12129.417372160056</v>
      </c>
      <c r="F3" s="46">
        <f t="shared" si="0"/>
        <v>12115.845273477356</v>
      </c>
      <c r="G3" s="46">
        <f t="shared" si="0"/>
        <v>11579.789492016153</v>
      </c>
      <c r="H3" s="46">
        <f t="shared" si="0"/>
        <v>11581.345858277533</v>
      </c>
      <c r="I3" s="46">
        <f t="shared" si="0"/>
        <v>11579.868021367969</v>
      </c>
      <c r="J3" s="46">
        <f t="shared" si="0"/>
        <v>10834.471650798185</v>
      </c>
      <c r="K3" s="46">
        <f t="shared" si="0"/>
        <v>9644.2719299120909</v>
      </c>
      <c r="L3" s="46">
        <f t="shared" si="0"/>
        <v>9792.3000000000011</v>
      </c>
      <c r="M3" s="46">
        <f t="shared" si="0"/>
        <v>9699.2614825638793</v>
      </c>
      <c r="N3" s="46">
        <f t="shared" si="0"/>
        <v>9249.49389248027</v>
      </c>
      <c r="O3" s="46">
        <f t="shared" si="0"/>
        <v>8823.6828377673446</v>
      </c>
      <c r="P3" s="46">
        <f t="shared" si="0"/>
        <v>9055.8582060922272</v>
      </c>
      <c r="Q3" s="46">
        <f t="shared" si="0"/>
        <v>8807.2549000978597</v>
      </c>
    </row>
    <row r="4" spans="1:17" x14ac:dyDescent="0.25">
      <c r="A4" s="269" t="s">
        <v>234</v>
      </c>
      <c r="B4" s="214">
        <f>SUM(B5:B6)</f>
        <v>5995.8184818066165</v>
      </c>
      <c r="C4" s="214">
        <f t="shared" ref="C4:Q4" si="1">SUM(C5:C6)</f>
        <v>5760.4223557254691</v>
      </c>
      <c r="D4" s="214">
        <f t="shared" si="1"/>
        <v>5425.0969333803314</v>
      </c>
      <c r="E4" s="214">
        <f t="shared" si="1"/>
        <v>5262.1484827163576</v>
      </c>
      <c r="F4" s="214">
        <f t="shared" si="1"/>
        <v>5448.2544470567364</v>
      </c>
      <c r="G4" s="214">
        <f t="shared" si="1"/>
        <v>5139.8125673484055</v>
      </c>
      <c r="H4" s="214">
        <f t="shared" si="1"/>
        <v>4984.3617329994304</v>
      </c>
      <c r="I4" s="214">
        <f t="shared" si="1"/>
        <v>4984.7072378757721</v>
      </c>
      <c r="J4" s="214">
        <f t="shared" si="1"/>
        <v>4670.6354869620172</v>
      </c>
      <c r="K4" s="214">
        <f t="shared" si="1"/>
        <v>4582.5558537972602</v>
      </c>
      <c r="L4" s="214">
        <f t="shared" si="1"/>
        <v>4710.6000000000004</v>
      </c>
      <c r="M4" s="214">
        <f t="shared" si="1"/>
        <v>4849.729473559496</v>
      </c>
      <c r="N4" s="214">
        <f t="shared" si="1"/>
        <v>4720.5406304094822</v>
      </c>
      <c r="O4" s="214">
        <f t="shared" si="1"/>
        <v>4612.820958673854</v>
      </c>
      <c r="P4" s="214">
        <f t="shared" si="1"/>
        <v>4969.308677971304</v>
      </c>
      <c r="Q4" s="214">
        <f t="shared" si="1"/>
        <v>4865.5145221513885</v>
      </c>
    </row>
    <row r="5" spans="1:17" x14ac:dyDescent="0.25">
      <c r="A5" s="268" t="s">
        <v>35</v>
      </c>
      <c r="B5" s="214">
        <v>28.526310054806267</v>
      </c>
      <c r="C5" s="214">
        <v>26.806296605727916</v>
      </c>
      <c r="D5" s="214">
        <v>26.230580879601074</v>
      </c>
      <c r="E5" s="214">
        <v>26.515639338896282</v>
      </c>
      <c r="F5" s="214">
        <v>27.741552550818973</v>
      </c>
      <c r="G5" s="214">
        <v>26.510931387231711</v>
      </c>
      <c r="H5" s="214">
        <v>24.995610622762452</v>
      </c>
      <c r="I5" s="214">
        <v>24.583317697688475</v>
      </c>
      <c r="J5" s="214">
        <v>24.061356109622821</v>
      </c>
      <c r="K5" s="214">
        <v>21.026259176432859</v>
      </c>
      <c r="L5" s="214">
        <v>24.257694533756418</v>
      </c>
      <c r="M5" s="214">
        <v>44.597813384557988</v>
      </c>
      <c r="N5" s="214">
        <v>13.795676259547594</v>
      </c>
      <c r="O5" s="214">
        <v>16.917656741760759</v>
      </c>
      <c r="P5" s="214">
        <v>12.083540624391269</v>
      </c>
      <c r="Q5" s="214">
        <v>12.376006811598712</v>
      </c>
    </row>
    <row r="6" spans="1:17" x14ac:dyDescent="0.25">
      <c r="A6" s="268" t="s">
        <v>56</v>
      </c>
      <c r="B6" s="214">
        <v>5967.2921717518102</v>
      </c>
      <c r="C6" s="214">
        <v>5733.6160591197413</v>
      </c>
      <c r="D6" s="214">
        <v>5398.8663525007305</v>
      </c>
      <c r="E6" s="214">
        <v>5235.6328433774615</v>
      </c>
      <c r="F6" s="214">
        <v>5420.5128945059178</v>
      </c>
      <c r="G6" s="214">
        <v>5113.3016359611738</v>
      </c>
      <c r="H6" s="214">
        <v>4959.3661223766676</v>
      </c>
      <c r="I6" s="214">
        <v>4960.1239201780836</v>
      </c>
      <c r="J6" s="214">
        <v>4646.5741308523948</v>
      </c>
      <c r="K6" s="214">
        <v>4561.5295946208271</v>
      </c>
      <c r="L6" s="214">
        <v>4686.3423054662444</v>
      </c>
      <c r="M6" s="214">
        <v>4805.1316601749377</v>
      </c>
      <c r="N6" s="214">
        <v>4706.7449541499345</v>
      </c>
      <c r="O6" s="214">
        <v>4595.9033019320932</v>
      </c>
      <c r="P6" s="214">
        <v>4957.2251373469126</v>
      </c>
      <c r="Q6" s="214">
        <v>4853.1385153397896</v>
      </c>
    </row>
    <row r="7" spans="1:17" x14ac:dyDescent="0.25">
      <c r="A7" s="223" t="s">
        <v>55</v>
      </c>
      <c r="B7" s="213">
        <v>7019.0309457536187</v>
      </c>
      <c r="C7" s="213">
        <v>7136.2339947812388</v>
      </c>
      <c r="D7" s="213">
        <v>7575.2555516390548</v>
      </c>
      <c r="E7" s="213">
        <v>6867.2688894436988</v>
      </c>
      <c r="F7" s="213">
        <v>6667.59082642062</v>
      </c>
      <c r="G7" s="213">
        <v>6439.976924667747</v>
      </c>
      <c r="H7" s="213">
        <v>6596.9841252781025</v>
      </c>
      <c r="I7" s="213">
        <v>6595.160783492197</v>
      </c>
      <c r="J7" s="213">
        <v>6163.8361638361675</v>
      </c>
      <c r="K7" s="213">
        <v>5061.7160761148307</v>
      </c>
      <c r="L7" s="213">
        <v>5081.7000000000007</v>
      </c>
      <c r="M7" s="213">
        <v>4849.5320090043833</v>
      </c>
      <c r="N7" s="213">
        <v>4528.9532620707878</v>
      </c>
      <c r="O7" s="213">
        <v>4210.8618790934906</v>
      </c>
      <c r="P7" s="213">
        <v>4086.5495281209232</v>
      </c>
      <c r="Q7" s="213">
        <v>3941.7403779464712</v>
      </c>
    </row>
    <row r="8" spans="1:17" x14ac:dyDescent="0.25">
      <c r="A8" s="63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233</v>
      </c>
      <c r="B10" s="215">
        <v>434</v>
      </c>
      <c r="C10" s="215">
        <v>415</v>
      </c>
      <c r="D10" s="215">
        <v>450.17</v>
      </c>
      <c r="E10" s="215">
        <v>478</v>
      </c>
      <c r="F10" s="215">
        <v>492</v>
      </c>
      <c r="G10" s="215">
        <v>515.55999999999995</v>
      </c>
      <c r="H10" s="215">
        <v>501.63</v>
      </c>
      <c r="I10" s="215">
        <v>498.39</v>
      </c>
      <c r="J10" s="215">
        <v>487.51</v>
      </c>
      <c r="K10" s="215">
        <v>376.49</v>
      </c>
      <c r="L10" s="215">
        <v>395</v>
      </c>
      <c r="M10" s="215">
        <v>385.91</v>
      </c>
      <c r="N10" s="215">
        <v>376.05</v>
      </c>
      <c r="O10" s="215">
        <v>379.7498576699324</v>
      </c>
      <c r="P10" s="215">
        <v>398.68304786712173</v>
      </c>
      <c r="Q10" s="215">
        <v>389.5912452326337</v>
      </c>
    </row>
    <row r="11" spans="1:17" x14ac:dyDescent="0.25">
      <c r="A11" s="222" t="s">
        <v>232</v>
      </c>
      <c r="B11" s="214">
        <v>9129.32</v>
      </c>
      <c r="C11" s="214">
        <v>8926</v>
      </c>
      <c r="D11" s="214">
        <v>9317.26</v>
      </c>
      <c r="E11" s="214">
        <v>9491</v>
      </c>
      <c r="F11" s="214">
        <v>9667</v>
      </c>
      <c r="G11" s="214">
        <v>9999.3700000000008</v>
      </c>
      <c r="H11" s="214">
        <v>10008.36</v>
      </c>
      <c r="I11" s="214">
        <v>10112.030000000001</v>
      </c>
      <c r="J11" s="214">
        <v>9467.02</v>
      </c>
      <c r="K11" s="214">
        <v>8404.17</v>
      </c>
      <c r="L11" s="214">
        <v>9086.76</v>
      </c>
      <c r="M11" s="214">
        <v>9130.26</v>
      </c>
      <c r="N11" s="214">
        <v>8587.6</v>
      </c>
      <c r="O11" s="214">
        <v>8536.01</v>
      </c>
      <c r="P11" s="214">
        <v>8649.1</v>
      </c>
      <c r="Q11" s="214">
        <v>8840.82</v>
      </c>
    </row>
    <row r="12" spans="1:17" x14ac:dyDescent="0.25">
      <c r="A12" s="221" t="s">
        <v>231</v>
      </c>
      <c r="B12" s="213">
        <v>1039.0303325942346</v>
      </c>
      <c r="C12" s="213">
        <v>1026.3695893451716</v>
      </c>
      <c r="D12" s="213">
        <v>1061.2063636363632</v>
      </c>
      <c r="E12" s="213">
        <v>961.92105263157839</v>
      </c>
      <c r="F12" s="213">
        <v>968.05366922234339</v>
      </c>
      <c r="G12" s="213">
        <v>951.7330316248632</v>
      </c>
      <c r="H12" s="213">
        <v>976.33786885245854</v>
      </c>
      <c r="I12" s="213">
        <v>985.66743169398876</v>
      </c>
      <c r="J12" s="213">
        <v>948.56967141292398</v>
      </c>
      <c r="K12" s="213">
        <v>836.71130339539945</v>
      </c>
      <c r="L12" s="213">
        <v>824.50086956521682</v>
      </c>
      <c r="M12" s="213">
        <v>793.87299638869615</v>
      </c>
      <c r="N12" s="213">
        <v>716.31753323137752</v>
      </c>
      <c r="O12" s="213">
        <v>702.10406616527007</v>
      </c>
      <c r="P12" s="213">
        <v>786.7637432927927</v>
      </c>
      <c r="Q12" s="213">
        <v>857.46989709811328</v>
      </c>
    </row>
    <row r="13" spans="1:17" x14ac:dyDescent="0.25">
      <c r="A13" s="123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233</v>
      </c>
      <c r="B15" s="120">
        <v>482.22222222222223</v>
      </c>
      <c r="C15" s="120">
        <v>482.22222222222223</v>
      </c>
      <c r="D15" s="120">
        <v>482.22222222222223</v>
      </c>
      <c r="E15" s="120">
        <v>533.75359313025115</v>
      </c>
      <c r="F15" s="120">
        <v>533.75359313025103</v>
      </c>
      <c r="G15" s="120">
        <v>585.28496403828012</v>
      </c>
      <c r="H15" s="120">
        <v>585.28496403828012</v>
      </c>
      <c r="I15" s="120">
        <v>533.75359313025115</v>
      </c>
      <c r="J15" s="120">
        <v>533.75359313025115</v>
      </c>
      <c r="K15" s="120">
        <v>533.75359313025115</v>
      </c>
      <c r="L15" s="120">
        <v>533.75359313025115</v>
      </c>
      <c r="M15" s="120">
        <v>482.22222222222211</v>
      </c>
      <c r="N15" s="120">
        <v>482.22222222222217</v>
      </c>
      <c r="O15" s="120">
        <v>482.22222222222211</v>
      </c>
      <c r="P15" s="120">
        <v>430.6908513141932</v>
      </c>
      <c r="Q15" s="120">
        <v>430.6908513141932</v>
      </c>
    </row>
    <row r="16" spans="1:17" x14ac:dyDescent="0.25">
      <c r="A16" s="180" t="s">
        <v>232</v>
      </c>
      <c r="B16" s="189">
        <v>10143.688888888888</v>
      </c>
      <c r="C16" s="189">
        <v>10143.688888888888</v>
      </c>
      <c r="D16" s="189">
        <v>10143.688888888888</v>
      </c>
      <c r="E16" s="189">
        <v>10143.688888888888</v>
      </c>
      <c r="F16" s="189">
        <v>11049.964649529516</v>
      </c>
      <c r="G16" s="189">
        <v>11049.964649529516</v>
      </c>
      <c r="H16" s="189">
        <v>11049.964649529516</v>
      </c>
      <c r="I16" s="189">
        <v>11049.964649529516</v>
      </c>
      <c r="J16" s="189">
        <v>11049.964649529516</v>
      </c>
      <c r="K16" s="189">
        <v>10143.688888888888</v>
      </c>
      <c r="L16" s="189">
        <v>10143.688888888888</v>
      </c>
      <c r="M16" s="189">
        <v>10143.688888888888</v>
      </c>
      <c r="N16" s="189">
        <v>9237.4131282482595</v>
      </c>
      <c r="O16" s="189">
        <v>9237.4131282482595</v>
      </c>
      <c r="P16" s="189">
        <v>9237.4131282482595</v>
      </c>
      <c r="Q16" s="189">
        <v>10143.688888888888</v>
      </c>
    </row>
    <row r="17" spans="1:17" x14ac:dyDescent="0.25">
      <c r="A17" s="108" t="s">
        <v>231</v>
      </c>
      <c r="B17" s="118">
        <v>1277.7777777777778</v>
      </c>
      <c r="C17" s="118">
        <v>1159.763508246986</v>
      </c>
      <c r="D17" s="118">
        <v>1159.763508246986</v>
      </c>
      <c r="E17" s="118">
        <v>1041.7492387161942</v>
      </c>
      <c r="F17" s="118">
        <v>1041.7492387161942</v>
      </c>
      <c r="G17" s="118">
        <v>1041.7492387161942</v>
      </c>
      <c r="H17" s="118">
        <v>1041.7492387161942</v>
      </c>
      <c r="I17" s="118">
        <v>1041.7492387161942</v>
      </c>
      <c r="J17" s="118">
        <v>1041.7492387161942</v>
      </c>
      <c r="K17" s="118">
        <v>1041.7492387161942</v>
      </c>
      <c r="L17" s="118">
        <v>923.73496918540241</v>
      </c>
      <c r="M17" s="118">
        <v>923.73496918540252</v>
      </c>
      <c r="N17" s="118">
        <v>805.7206996546106</v>
      </c>
      <c r="O17" s="118">
        <v>805.7206996546106</v>
      </c>
      <c r="P17" s="118">
        <v>923.73496918540241</v>
      </c>
      <c r="Q17" s="118">
        <v>923.73496918540241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233</v>
      </c>
      <c r="B19" s="120"/>
      <c r="C19" s="120">
        <v>51.531370908028968</v>
      </c>
      <c r="D19" s="120">
        <v>0</v>
      </c>
      <c r="E19" s="120">
        <v>51.531370908028968</v>
      </c>
      <c r="F19" s="120">
        <v>51.531370908028954</v>
      </c>
      <c r="G19" s="120">
        <v>51.531370908029089</v>
      </c>
      <c r="H19" s="120">
        <v>0</v>
      </c>
      <c r="I19" s="120">
        <v>0</v>
      </c>
      <c r="J19" s="120">
        <v>0</v>
      </c>
      <c r="K19" s="120">
        <v>0</v>
      </c>
      <c r="L19" s="120">
        <v>0</v>
      </c>
      <c r="M19" s="120">
        <v>0</v>
      </c>
      <c r="N19" s="120">
        <v>5.6843418860808015E-14</v>
      </c>
      <c r="O19" s="120">
        <v>0</v>
      </c>
      <c r="P19" s="120">
        <v>0</v>
      </c>
      <c r="Q19" s="120">
        <v>0</v>
      </c>
    </row>
    <row r="20" spans="1:17" x14ac:dyDescent="0.25">
      <c r="A20" s="179" t="s">
        <v>232</v>
      </c>
      <c r="B20" s="189"/>
      <c r="C20" s="189">
        <v>906.27576064062794</v>
      </c>
      <c r="D20" s="189">
        <v>0</v>
      </c>
      <c r="E20" s="189">
        <v>0</v>
      </c>
      <c r="F20" s="189">
        <v>1812.5515212812559</v>
      </c>
      <c r="G20" s="189">
        <v>0</v>
      </c>
      <c r="H20" s="189">
        <v>0</v>
      </c>
      <c r="I20" s="189">
        <v>906.27576064062794</v>
      </c>
      <c r="J20" s="189">
        <v>0</v>
      </c>
      <c r="K20" s="189">
        <v>0</v>
      </c>
      <c r="L20" s="189">
        <v>0</v>
      </c>
      <c r="M20" s="189">
        <v>0</v>
      </c>
      <c r="N20" s="189">
        <v>0</v>
      </c>
      <c r="O20" s="189">
        <v>0</v>
      </c>
      <c r="P20" s="189">
        <v>0</v>
      </c>
      <c r="Q20" s="189">
        <v>1812.5515212812559</v>
      </c>
    </row>
    <row r="21" spans="1:17" x14ac:dyDescent="0.25">
      <c r="A21" s="119" t="s">
        <v>231</v>
      </c>
      <c r="B21" s="118"/>
      <c r="C21" s="118">
        <v>0</v>
      </c>
      <c r="D21" s="118">
        <v>0</v>
      </c>
      <c r="E21" s="118">
        <v>0</v>
      </c>
      <c r="F21" s="118">
        <v>118.01426953079181</v>
      </c>
      <c r="G21" s="118">
        <v>0</v>
      </c>
      <c r="H21" s="118">
        <v>118.01426953079181</v>
      </c>
      <c r="I21" s="118">
        <v>0</v>
      </c>
      <c r="J21" s="118">
        <v>118.01426953079181</v>
      </c>
      <c r="K21" s="118">
        <v>0</v>
      </c>
      <c r="L21" s="118">
        <v>0</v>
      </c>
      <c r="M21" s="118">
        <v>1.1368683772161603E-13</v>
      </c>
      <c r="N21" s="118">
        <v>0</v>
      </c>
      <c r="O21" s="118">
        <v>0</v>
      </c>
      <c r="P21" s="118">
        <v>236.02853906158359</v>
      </c>
      <c r="Q21" s="118">
        <v>0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233</v>
      </c>
      <c r="B23" s="120"/>
      <c r="C23" s="120">
        <f>B15+C19-C15</f>
        <v>51.531370908028919</v>
      </c>
      <c r="D23" s="120">
        <f t="shared" ref="D23:Q23" si="2">C15+D19-D15</f>
        <v>0</v>
      </c>
      <c r="E23" s="120">
        <f t="shared" si="2"/>
        <v>0</v>
      </c>
      <c r="F23" s="120">
        <f t="shared" si="2"/>
        <v>51.531370908029089</v>
      </c>
      <c r="G23" s="120">
        <f t="shared" si="2"/>
        <v>0</v>
      </c>
      <c r="H23" s="120">
        <f t="shared" si="2"/>
        <v>0</v>
      </c>
      <c r="I23" s="120">
        <f t="shared" si="2"/>
        <v>51.531370908028975</v>
      </c>
      <c r="J23" s="120">
        <f t="shared" si="2"/>
        <v>0</v>
      </c>
      <c r="K23" s="120">
        <f t="shared" si="2"/>
        <v>0</v>
      </c>
      <c r="L23" s="120">
        <f t="shared" si="2"/>
        <v>0</v>
      </c>
      <c r="M23" s="120">
        <f t="shared" si="2"/>
        <v>51.531370908029032</v>
      </c>
      <c r="N23" s="120">
        <f t="shared" si="2"/>
        <v>0</v>
      </c>
      <c r="O23" s="120">
        <f t="shared" si="2"/>
        <v>0</v>
      </c>
      <c r="P23" s="120">
        <f t="shared" si="2"/>
        <v>51.531370908028919</v>
      </c>
      <c r="Q23" s="120">
        <f t="shared" si="2"/>
        <v>0</v>
      </c>
    </row>
    <row r="24" spans="1:17" x14ac:dyDescent="0.25">
      <c r="A24" s="179" t="s">
        <v>232</v>
      </c>
      <c r="B24" s="189"/>
      <c r="C24" s="189">
        <f t="shared" ref="C24:Q24" si="3">B16+C20-C16</f>
        <v>906.2757606406285</v>
      </c>
      <c r="D24" s="189">
        <f t="shared" si="3"/>
        <v>0</v>
      </c>
      <c r="E24" s="189">
        <f t="shared" si="3"/>
        <v>0</v>
      </c>
      <c r="F24" s="189">
        <f t="shared" si="3"/>
        <v>906.27576064062669</v>
      </c>
      <c r="G24" s="189">
        <f t="shared" si="3"/>
        <v>0</v>
      </c>
      <c r="H24" s="189">
        <f t="shared" si="3"/>
        <v>0</v>
      </c>
      <c r="I24" s="189">
        <f t="shared" si="3"/>
        <v>906.2757606406285</v>
      </c>
      <c r="J24" s="189">
        <f t="shared" si="3"/>
        <v>0</v>
      </c>
      <c r="K24" s="189">
        <f t="shared" si="3"/>
        <v>906.2757606406285</v>
      </c>
      <c r="L24" s="189">
        <f t="shared" si="3"/>
        <v>0</v>
      </c>
      <c r="M24" s="189">
        <f t="shared" si="3"/>
        <v>0</v>
      </c>
      <c r="N24" s="189">
        <f t="shared" si="3"/>
        <v>906.2757606406285</v>
      </c>
      <c r="O24" s="189">
        <f t="shared" si="3"/>
        <v>0</v>
      </c>
      <c r="P24" s="189">
        <f t="shared" si="3"/>
        <v>0</v>
      </c>
      <c r="Q24" s="189">
        <f t="shared" si="3"/>
        <v>906.27576064062669</v>
      </c>
    </row>
    <row r="25" spans="1:17" x14ac:dyDescent="0.25">
      <c r="A25" s="119" t="s">
        <v>231</v>
      </c>
      <c r="B25" s="118"/>
      <c r="C25" s="118">
        <f t="shared" ref="C25:Q25" si="4">B17+C21-C17</f>
        <v>118.01426953079181</v>
      </c>
      <c r="D25" s="118">
        <f t="shared" si="4"/>
        <v>0</v>
      </c>
      <c r="E25" s="118">
        <f t="shared" si="4"/>
        <v>118.01426953079181</v>
      </c>
      <c r="F25" s="118">
        <f t="shared" si="4"/>
        <v>118.01426953079181</v>
      </c>
      <c r="G25" s="118">
        <f t="shared" si="4"/>
        <v>0</v>
      </c>
      <c r="H25" s="118">
        <f t="shared" si="4"/>
        <v>118.01426953079181</v>
      </c>
      <c r="I25" s="118">
        <f t="shared" si="4"/>
        <v>0</v>
      </c>
      <c r="J25" s="118">
        <f t="shared" si="4"/>
        <v>118.01426953079181</v>
      </c>
      <c r="K25" s="118">
        <f t="shared" si="4"/>
        <v>0</v>
      </c>
      <c r="L25" s="118">
        <f t="shared" si="4"/>
        <v>118.01426953079181</v>
      </c>
      <c r="M25" s="118">
        <f t="shared" si="4"/>
        <v>0</v>
      </c>
      <c r="N25" s="118">
        <f t="shared" si="4"/>
        <v>118.01426953079192</v>
      </c>
      <c r="O25" s="118">
        <f t="shared" si="4"/>
        <v>0</v>
      </c>
      <c r="P25" s="118">
        <f t="shared" si="4"/>
        <v>118.01426953079181</v>
      </c>
      <c r="Q25" s="118">
        <f t="shared" si="4"/>
        <v>0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233</v>
      </c>
      <c r="B27" s="120">
        <f>B15-B10</f>
        <v>48.222222222222229</v>
      </c>
      <c r="C27" s="120">
        <f t="shared" ref="C27:Q27" si="5">C15-C10</f>
        <v>67.222222222222229</v>
      </c>
      <c r="D27" s="120">
        <f t="shared" si="5"/>
        <v>32.052222222222213</v>
      </c>
      <c r="E27" s="120">
        <f t="shared" si="5"/>
        <v>55.753593130251147</v>
      </c>
      <c r="F27" s="120">
        <f t="shared" si="5"/>
        <v>41.753593130251033</v>
      </c>
      <c r="G27" s="120">
        <f t="shared" si="5"/>
        <v>69.724964038280177</v>
      </c>
      <c r="H27" s="120">
        <f t="shared" si="5"/>
        <v>83.654964038280127</v>
      </c>
      <c r="I27" s="120">
        <f t="shared" si="5"/>
        <v>35.363593130251161</v>
      </c>
      <c r="J27" s="120">
        <f t="shared" si="5"/>
        <v>46.243593130251156</v>
      </c>
      <c r="K27" s="120">
        <f t="shared" si="5"/>
        <v>157.26359313025114</v>
      </c>
      <c r="L27" s="120">
        <f t="shared" si="5"/>
        <v>138.75359313025115</v>
      </c>
      <c r="M27" s="120">
        <f t="shared" si="5"/>
        <v>96.31222222222209</v>
      </c>
      <c r="N27" s="120">
        <f t="shared" si="5"/>
        <v>106.17222222222216</v>
      </c>
      <c r="O27" s="120">
        <f t="shared" si="5"/>
        <v>102.47236455228972</v>
      </c>
      <c r="P27" s="120">
        <f t="shared" si="5"/>
        <v>32.007803447071467</v>
      </c>
      <c r="Q27" s="120">
        <f t="shared" si="5"/>
        <v>41.0996060815595</v>
      </c>
    </row>
    <row r="28" spans="1:17" x14ac:dyDescent="0.25">
      <c r="A28" s="180" t="s">
        <v>232</v>
      </c>
      <c r="B28" s="189">
        <f t="shared" ref="B28:Q28" si="6">B16-B11</f>
        <v>1014.3688888888883</v>
      </c>
      <c r="C28" s="189">
        <f t="shared" si="6"/>
        <v>1217.688888888888</v>
      </c>
      <c r="D28" s="189">
        <f t="shared" si="6"/>
        <v>826.42888888888774</v>
      </c>
      <c r="E28" s="189">
        <f t="shared" si="6"/>
        <v>652.68888888888796</v>
      </c>
      <c r="F28" s="189">
        <f t="shared" si="6"/>
        <v>1382.9646495295165</v>
      </c>
      <c r="G28" s="189">
        <f t="shared" si="6"/>
        <v>1050.5946495295157</v>
      </c>
      <c r="H28" s="189">
        <f t="shared" si="6"/>
        <v>1041.6046495295159</v>
      </c>
      <c r="I28" s="189">
        <f t="shared" si="6"/>
        <v>937.93464952951581</v>
      </c>
      <c r="J28" s="189">
        <f t="shared" si="6"/>
        <v>1582.944649529516</v>
      </c>
      <c r="K28" s="189">
        <f t="shared" si="6"/>
        <v>1739.5188888888879</v>
      </c>
      <c r="L28" s="189">
        <f t="shared" si="6"/>
        <v>1056.9288888888877</v>
      </c>
      <c r="M28" s="189">
        <f t="shared" si="6"/>
        <v>1013.4288888888877</v>
      </c>
      <c r="N28" s="189">
        <f t="shared" si="6"/>
        <v>649.81312824825909</v>
      </c>
      <c r="O28" s="189">
        <f t="shared" si="6"/>
        <v>701.40312824825924</v>
      </c>
      <c r="P28" s="189">
        <f t="shared" si="6"/>
        <v>588.31312824825909</v>
      </c>
      <c r="Q28" s="189">
        <f t="shared" si="6"/>
        <v>1302.8688888888883</v>
      </c>
    </row>
    <row r="29" spans="1:17" x14ac:dyDescent="0.25">
      <c r="A29" s="108" t="s">
        <v>231</v>
      </c>
      <c r="B29" s="118">
        <f t="shared" ref="B29:Q29" si="7">B17-B12</f>
        <v>238.74744518354328</v>
      </c>
      <c r="C29" s="118">
        <f t="shared" si="7"/>
        <v>133.39391890181446</v>
      </c>
      <c r="D29" s="118">
        <f t="shared" si="7"/>
        <v>98.5571446106228</v>
      </c>
      <c r="E29" s="118">
        <f t="shared" si="7"/>
        <v>79.828186084615822</v>
      </c>
      <c r="F29" s="118">
        <f t="shared" si="7"/>
        <v>73.695569493850826</v>
      </c>
      <c r="G29" s="118">
        <f t="shared" si="7"/>
        <v>90.016207091331012</v>
      </c>
      <c r="H29" s="118">
        <f t="shared" si="7"/>
        <v>65.411369863735672</v>
      </c>
      <c r="I29" s="118">
        <f t="shared" si="7"/>
        <v>56.081807022205453</v>
      </c>
      <c r="J29" s="118">
        <f t="shared" si="7"/>
        <v>93.179567303270233</v>
      </c>
      <c r="K29" s="118">
        <f t="shared" si="7"/>
        <v>205.03793532079476</v>
      </c>
      <c r="L29" s="118">
        <f t="shared" si="7"/>
        <v>99.234099620185589</v>
      </c>
      <c r="M29" s="118">
        <f t="shared" si="7"/>
        <v>129.86197279670637</v>
      </c>
      <c r="N29" s="118">
        <f t="shared" si="7"/>
        <v>89.403166423233074</v>
      </c>
      <c r="O29" s="118">
        <f t="shared" si="7"/>
        <v>103.61663348934053</v>
      </c>
      <c r="P29" s="118">
        <f t="shared" si="7"/>
        <v>136.97122589260971</v>
      </c>
      <c r="Q29" s="118">
        <f t="shared" si="7"/>
        <v>66.265072087289127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2640.295864316648</v>
      </c>
      <c r="C32" s="38">
        <v>2680.5110400000003</v>
      </c>
      <c r="D32" s="38">
        <v>2719.0838299999996</v>
      </c>
      <c r="E32" s="38">
        <v>2797.79106</v>
      </c>
      <c r="F32" s="38">
        <v>2867.28802</v>
      </c>
      <c r="G32" s="38">
        <v>2736.3884970442491</v>
      </c>
      <c r="H32" s="38">
        <v>2771.4993300000001</v>
      </c>
      <c r="I32" s="38">
        <v>2837.5102699999998</v>
      </c>
      <c r="J32" s="38">
        <v>2567.37111</v>
      </c>
      <c r="K32" s="38">
        <v>2433.1990799999999</v>
      </c>
      <c r="L32" s="38">
        <v>2411.819472481292</v>
      </c>
      <c r="M32" s="38">
        <v>2246.1550026763653</v>
      </c>
      <c r="N32" s="38">
        <v>2355.830754200244</v>
      </c>
      <c r="O32" s="38">
        <v>2020.1081240854428</v>
      </c>
      <c r="P32" s="38">
        <v>2243.8165664594189</v>
      </c>
      <c r="Q32" s="38">
        <v>2372.3851473575496</v>
      </c>
    </row>
    <row r="33" spans="1:17" x14ac:dyDescent="0.25">
      <c r="A33" s="55" t="s">
        <v>33</v>
      </c>
      <c r="B33" s="54">
        <v>2.5557042313588307</v>
      </c>
      <c r="C33" s="54">
        <v>1.29976</v>
      </c>
      <c r="D33" s="54">
        <v>1.2997799999999999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</row>
    <row r="34" spans="1:17" x14ac:dyDescent="0.25">
      <c r="A34" s="52" t="s">
        <v>32</v>
      </c>
      <c r="B34" s="51">
        <v>155.03506241547791</v>
      </c>
      <c r="C34" s="51">
        <v>185.41050999999999</v>
      </c>
      <c r="D34" s="51">
        <v>183.60246000000001</v>
      </c>
      <c r="E34" s="51">
        <v>195.40949000000001</v>
      </c>
      <c r="F34" s="51">
        <v>209.49454</v>
      </c>
      <c r="G34" s="51">
        <v>196.90694845660849</v>
      </c>
      <c r="H34" s="51">
        <v>197.60547</v>
      </c>
      <c r="I34" s="51">
        <v>203.99082999999999</v>
      </c>
      <c r="J34" s="51">
        <v>209.62166000000002</v>
      </c>
      <c r="K34" s="51">
        <v>129.89537000000001</v>
      </c>
      <c r="L34" s="51">
        <v>73.398736812024922</v>
      </c>
      <c r="M34" s="51">
        <v>44.018716511781662</v>
      </c>
      <c r="N34" s="51">
        <v>55.221623378169355</v>
      </c>
      <c r="O34" s="51">
        <v>62.530199449366222</v>
      </c>
      <c r="P34" s="51">
        <v>60.739510326994093</v>
      </c>
      <c r="Q34" s="51">
        <v>67.638764002456099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7.6908409531303104</v>
      </c>
      <c r="C36" s="51">
        <v>7.69604</v>
      </c>
      <c r="D36" s="51">
        <v>6.6035899999999996</v>
      </c>
      <c r="E36" s="51">
        <v>7.6988300000000001</v>
      </c>
      <c r="F36" s="51">
        <v>9.8982399999999995</v>
      </c>
      <c r="G36" s="51">
        <v>9.888221662867192</v>
      </c>
      <c r="H36" s="51">
        <v>9.8988099999999992</v>
      </c>
      <c r="I36" s="51">
        <v>8.7986299999999993</v>
      </c>
      <c r="J36" s="51">
        <v>7.7019799999999998</v>
      </c>
      <c r="K36" s="51">
        <v>6.5970599999999999</v>
      </c>
      <c r="L36" s="51">
        <v>8.78953188919537</v>
      </c>
      <c r="M36" s="51">
        <v>6.5921291901666486</v>
      </c>
      <c r="N36" s="51">
        <v>6.5922030837306345</v>
      </c>
      <c r="O36" s="51">
        <v>4.394740446713107</v>
      </c>
      <c r="P36" s="51">
        <v>4.3947732582377768</v>
      </c>
      <c r="Q36" s="51">
        <v>5.4934245590658231</v>
      </c>
    </row>
    <row r="37" spans="1:17" x14ac:dyDescent="0.25">
      <c r="A37" s="53" t="s">
        <v>76</v>
      </c>
      <c r="B37" s="51">
        <v>19.322663009016594</v>
      </c>
      <c r="C37" s="51">
        <v>16.291519999999998</v>
      </c>
      <c r="D37" s="51">
        <v>19.310490000000001</v>
      </c>
      <c r="E37" s="51">
        <v>23.406860000000002</v>
      </c>
      <c r="F37" s="51">
        <v>30.502099999999999</v>
      </c>
      <c r="G37" s="51">
        <v>27.469625642587616</v>
      </c>
      <c r="H37" s="51">
        <v>22.402999999999999</v>
      </c>
      <c r="I37" s="51">
        <v>20.31015</v>
      </c>
      <c r="J37" s="51">
        <v>20.3156</v>
      </c>
      <c r="K37" s="51">
        <v>16.297319999999999</v>
      </c>
      <c r="L37" s="51">
        <v>25.43838489733896</v>
      </c>
      <c r="M37" s="51">
        <v>18.318927733894984</v>
      </c>
      <c r="N37" s="51">
        <v>14.235399697342926</v>
      </c>
      <c r="O37" s="51">
        <v>13.232233566814491</v>
      </c>
      <c r="P37" s="51">
        <v>15.263214610949175</v>
      </c>
      <c r="Q37" s="51">
        <v>16.287225412682968</v>
      </c>
    </row>
    <row r="38" spans="1:17" x14ac:dyDescent="0.25">
      <c r="A38" s="53" t="s">
        <v>29</v>
      </c>
      <c r="B38" s="51">
        <v>128.02155845333101</v>
      </c>
      <c r="C38" s="51">
        <v>161.42294999999999</v>
      </c>
      <c r="D38" s="51">
        <v>157.68838</v>
      </c>
      <c r="E38" s="51">
        <v>164.3038</v>
      </c>
      <c r="F38" s="51">
        <v>169.0942</v>
      </c>
      <c r="G38" s="51">
        <v>159.54910115115368</v>
      </c>
      <c r="H38" s="51">
        <v>165.30366000000001</v>
      </c>
      <c r="I38" s="51">
        <v>174.88204999999999</v>
      </c>
      <c r="J38" s="51">
        <v>181.60408000000001</v>
      </c>
      <c r="K38" s="51">
        <v>107.00099</v>
      </c>
      <c r="L38" s="51">
        <v>39.170820025490592</v>
      </c>
      <c r="M38" s="51">
        <v>19.107659587720029</v>
      </c>
      <c r="N38" s="51">
        <v>34.394020597095796</v>
      </c>
      <c r="O38" s="51">
        <v>44.903225435838621</v>
      </c>
      <c r="P38" s="51">
        <v>41.081522457807139</v>
      </c>
      <c r="Q38" s="51">
        <v>45.858114030707306</v>
      </c>
    </row>
    <row r="39" spans="1:17" x14ac:dyDescent="0.25">
      <c r="A39" s="53" t="s">
        <v>28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2" t="s">
        <v>27</v>
      </c>
      <c r="B40" s="51">
        <v>1614.2639937628844</v>
      </c>
      <c r="C40" s="51">
        <v>1611.79745</v>
      </c>
      <c r="D40" s="51">
        <v>1633.0884599999999</v>
      </c>
      <c r="E40" s="51">
        <v>1674.84881</v>
      </c>
      <c r="F40" s="51">
        <v>1024.7046700000001</v>
      </c>
      <c r="G40" s="51">
        <v>882.10461644436305</v>
      </c>
      <c r="H40" s="51">
        <v>899.99158</v>
      </c>
      <c r="I40" s="51">
        <v>947.70959000000005</v>
      </c>
      <c r="J40" s="51">
        <v>828.72700999999995</v>
      </c>
      <c r="K40" s="51">
        <v>953.65084000000002</v>
      </c>
      <c r="L40" s="51">
        <v>984.04383687390111</v>
      </c>
      <c r="M40" s="51">
        <v>788.04514340265132</v>
      </c>
      <c r="N40" s="51">
        <v>673.19280436248357</v>
      </c>
      <c r="O40" s="51">
        <v>612.97304605871079</v>
      </c>
      <c r="P40" s="51">
        <v>600.0054722174425</v>
      </c>
      <c r="Q40" s="51">
        <v>612.96873000982589</v>
      </c>
    </row>
    <row r="41" spans="1:17" x14ac:dyDescent="0.25">
      <c r="A41" s="53" t="s">
        <v>66</v>
      </c>
      <c r="B41" s="51">
        <v>1614.2639937628844</v>
      </c>
      <c r="C41" s="51">
        <v>1611.79745</v>
      </c>
      <c r="D41" s="51">
        <v>1633.0884599999999</v>
      </c>
      <c r="E41" s="51">
        <v>1674.84881</v>
      </c>
      <c r="F41" s="51">
        <v>1024.7046700000001</v>
      </c>
      <c r="G41" s="51">
        <v>882.10461644436305</v>
      </c>
      <c r="H41" s="51">
        <v>899.99158</v>
      </c>
      <c r="I41" s="51">
        <v>947.70959000000005</v>
      </c>
      <c r="J41" s="51">
        <v>828.72700999999995</v>
      </c>
      <c r="K41" s="51">
        <v>953.65084000000002</v>
      </c>
      <c r="L41" s="51">
        <v>984.04383687390111</v>
      </c>
      <c r="M41" s="51">
        <v>788.04514340265132</v>
      </c>
      <c r="N41" s="51">
        <v>673.19280436248357</v>
      </c>
      <c r="O41" s="51">
        <v>612.97304605871079</v>
      </c>
      <c r="P41" s="51">
        <v>600.0054722174425</v>
      </c>
      <c r="Q41" s="51">
        <v>612.96873000982589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0.40603972427947216</v>
      </c>
      <c r="O43" s="51">
        <v>0.40603684314080557</v>
      </c>
      <c r="P43" s="51">
        <v>0.40603802439639292</v>
      </c>
      <c r="Q43" s="51">
        <v>0.42991890767787672</v>
      </c>
    </row>
    <row r="44" spans="1:17" x14ac:dyDescent="0.25">
      <c r="A44" s="53" t="s">
        <v>23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2.3883823817466822E-2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0.40603972427947216</v>
      </c>
      <c r="O45" s="51">
        <v>0.40603684314080557</v>
      </c>
      <c r="P45" s="51">
        <v>0.40603802439639292</v>
      </c>
      <c r="Q45" s="51">
        <v>0.40603508386040987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0</v>
      </c>
      <c r="C49" s="51">
        <v>0</v>
      </c>
      <c r="D49" s="51">
        <v>0</v>
      </c>
      <c r="E49" s="51">
        <v>0</v>
      </c>
      <c r="F49" s="51">
        <v>703.90890999999999</v>
      </c>
      <c r="G49" s="51">
        <v>716.80055232202653</v>
      </c>
      <c r="H49" s="51">
        <v>738.52128000000005</v>
      </c>
      <c r="I49" s="51">
        <v>770.19888000000003</v>
      </c>
      <c r="J49" s="51">
        <v>645.18757000000005</v>
      </c>
      <c r="K49" s="51">
        <v>543.48027999999999</v>
      </c>
      <c r="L49" s="51">
        <v>515.16846097962957</v>
      </c>
      <c r="M49" s="51">
        <v>588.89906973842631</v>
      </c>
      <c r="N49" s="51">
        <v>844.2061657094423</v>
      </c>
      <c r="O49" s="51">
        <v>563.55696358486728</v>
      </c>
      <c r="P49" s="51">
        <v>837.01159542383994</v>
      </c>
      <c r="Q49" s="51">
        <v>940.1866531822858</v>
      </c>
    </row>
    <row r="50" spans="1:17" x14ac:dyDescent="0.25">
      <c r="A50" s="63" t="s">
        <v>21</v>
      </c>
      <c r="B50" s="62">
        <v>868.44110390692697</v>
      </c>
      <c r="C50" s="62">
        <v>882.00332000000003</v>
      </c>
      <c r="D50" s="62">
        <v>901.09312999999997</v>
      </c>
      <c r="E50" s="62">
        <v>927.53276000000005</v>
      </c>
      <c r="F50" s="62">
        <v>929.17989999999998</v>
      </c>
      <c r="G50" s="62">
        <v>940.57637982125107</v>
      </c>
      <c r="H50" s="62">
        <v>935.38099999999997</v>
      </c>
      <c r="I50" s="62">
        <v>915.61096999999995</v>
      </c>
      <c r="J50" s="62">
        <v>883.83487000000002</v>
      </c>
      <c r="K50" s="62">
        <v>806.17259000000001</v>
      </c>
      <c r="L50" s="62">
        <v>839.2084378157366</v>
      </c>
      <c r="M50" s="62">
        <v>825.19207302350628</v>
      </c>
      <c r="N50" s="62">
        <v>782.80412102586922</v>
      </c>
      <c r="O50" s="62">
        <v>780.64187814935781</v>
      </c>
      <c r="P50" s="62">
        <v>745.65395046674598</v>
      </c>
      <c r="Q50" s="62">
        <v>751.16108125530423</v>
      </c>
    </row>
    <row r="51" spans="1:17" x14ac:dyDescent="0.25">
      <c r="A51" s="191" t="s">
        <v>105</v>
      </c>
      <c r="B51" s="190">
        <f t="shared" ref="B51:Q51" si="8">SUM(B52:B54)</f>
        <v>2640.295864316648</v>
      </c>
      <c r="C51" s="190">
        <f t="shared" si="8"/>
        <v>2680.5110399999999</v>
      </c>
      <c r="D51" s="190">
        <f t="shared" si="8"/>
        <v>2719.0838299999996</v>
      </c>
      <c r="E51" s="190">
        <f t="shared" si="8"/>
        <v>2797.79106</v>
      </c>
      <c r="F51" s="190">
        <f t="shared" si="8"/>
        <v>2867.28802</v>
      </c>
      <c r="G51" s="190">
        <f t="shared" si="8"/>
        <v>2736.3884970442491</v>
      </c>
      <c r="H51" s="190">
        <f t="shared" si="8"/>
        <v>2771.4993299999996</v>
      </c>
      <c r="I51" s="190">
        <f t="shared" si="8"/>
        <v>2837.5102699999998</v>
      </c>
      <c r="J51" s="190">
        <f t="shared" si="8"/>
        <v>2567.37111</v>
      </c>
      <c r="K51" s="190">
        <f t="shared" si="8"/>
        <v>2433.1990800000003</v>
      </c>
      <c r="L51" s="190">
        <f t="shared" si="8"/>
        <v>2411.819472481292</v>
      </c>
      <c r="M51" s="190">
        <f t="shared" si="8"/>
        <v>2246.1550026763653</v>
      </c>
      <c r="N51" s="190">
        <f t="shared" si="8"/>
        <v>2355.830754200244</v>
      </c>
      <c r="O51" s="190">
        <f t="shared" si="8"/>
        <v>2020.1081240854428</v>
      </c>
      <c r="P51" s="190">
        <f t="shared" si="8"/>
        <v>2243.8165664594189</v>
      </c>
      <c r="Q51" s="190">
        <f t="shared" si="8"/>
        <v>2372.3851473575501</v>
      </c>
    </row>
    <row r="52" spans="1:17" x14ac:dyDescent="0.25">
      <c r="A52" s="216" t="s">
        <v>35</v>
      </c>
      <c r="B52" s="215">
        <v>108.84047224265927</v>
      </c>
      <c r="C52" s="215">
        <v>107.39462553099446</v>
      </c>
      <c r="D52" s="215">
        <v>113.12223702019654</v>
      </c>
      <c r="E52" s="215">
        <v>119.25326438890004</v>
      </c>
      <c r="F52" s="215">
        <v>126.42336746532919</v>
      </c>
      <c r="G52" s="215">
        <v>119.33379784079983</v>
      </c>
      <c r="H52" s="215">
        <v>117.70903237950024</v>
      </c>
      <c r="I52" s="215">
        <v>121.18198882048824</v>
      </c>
      <c r="J52" s="215">
        <v>114.43457910848089</v>
      </c>
      <c r="K52" s="215">
        <v>94.94203400219439</v>
      </c>
      <c r="L52" s="215">
        <v>92.006680468898523</v>
      </c>
      <c r="M52" s="215">
        <v>83.633399957229472</v>
      </c>
      <c r="N52" s="215">
        <v>90.988716530557411</v>
      </c>
      <c r="O52" s="215">
        <v>79.28407942528456</v>
      </c>
      <c r="P52" s="215">
        <v>91.011870521049076</v>
      </c>
      <c r="Q52" s="215">
        <v>97.889095875246255</v>
      </c>
    </row>
    <row r="53" spans="1:17" x14ac:dyDescent="0.25">
      <c r="A53" s="179" t="s">
        <v>56</v>
      </c>
      <c r="B53" s="214">
        <v>2316.5172715048266</v>
      </c>
      <c r="C53" s="214">
        <v>2348.297915694754</v>
      </c>
      <c r="D53" s="214">
        <v>2380.2441627083322</v>
      </c>
      <c r="E53" s="214">
        <v>2470.1011161240267</v>
      </c>
      <c r="F53" s="214">
        <v>2526.7068445894406</v>
      </c>
      <c r="G53" s="214">
        <v>2421.9453075109454</v>
      </c>
      <c r="H53" s="214">
        <v>2457.5176871599733</v>
      </c>
      <c r="I53" s="214">
        <v>2511.0077216489599</v>
      </c>
      <c r="J53" s="214">
        <v>2269.4884952175953</v>
      </c>
      <c r="K53" s="214">
        <v>2164.4166089329442</v>
      </c>
      <c r="L53" s="214">
        <v>2161.5847451700124</v>
      </c>
      <c r="M53" s="214">
        <v>2020.7742905222167</v>
      </c>
      <c r="N53" s="214">
        <v>2122.0455220606691</v>
      </c>
      <c r="O53" s="214">
        <v>1820.0538019123508</v>
      </c>
      <c r="P53" s="214">
        <v>2016.4252718708142</v>
      </c>
      <c r="Q53" s="214">
        <v>2110.8979519943077</v>
      </c>
    </row>
    <row r="54" spans="1:17" x14ac:dyDescent="0.25">
      <c r="A54" s="119" t="s">
        <v>55</v>
      </c>
      <c r="B54" s="213">
        <v>214.93812056916198</v>
      </c>
      <c r="C54" s="213">
        <v>224.81849877425154</v>
      </c>
      <c r="D54" s="213">
        <v>225.71743027147053</v>
      </c>
      <c r="E54" s="213">
        <v>208.43667948707355</v>
      </c>
      <c r="F54" s="213">
        <v>214.15780794523008</v>
      </c>
      <c r="G54" s="213">
        <v>195.10939169250364</v>
      </c>
      <c r="H54" s="213">
        <v>196.27261046052627</v>
      </c>
      <c r="I54" s="213">
        <v>205.32055953055152</v>
      </c>
      <c r="J54" s="213">
        <v>183.44803567392361</v>
      </c>
      <c r="K54" s="213">
        <v>173.84043706486165</v>
      </c>
      <c r="L54" s="213">
        <v>158.22804684238108</v>
      </c>
      <c r="M54" s="213">
        <v>141.74731219691932</v>
      </c>
      <c r="N54" s="213">
        <v>142.7965156090176</v>
      </c>
      <c r="O54" s="213">
        <v>120.77024274780746</v>
      </c>
      <c r="P54" s="213">
        <v>136.37942406755579</v>
      </c>
      <c r="Q54" s="213">
        <v>163.59809948799597</v>
      </c>
    </row>
    <row r="55" spans="1:17" x14ac:dyDescent="0.25">
      <c r="B55" s="13"/>
    </row>
    <row r="56" spans="1:17" x14ac:dyDescent="0.25">
      <c r="A56" s="31" t="s">
        <v>63</v>
      </c>
      <c r="B56" s="70">
        <f>SUM(B57:B59)</f>
        <v>4296.8269975280919</v>
      </c>
      <c r="C56" s="70">
        <f t="shared" ref="C56:Q56" si="9">SUM(C57:C59)</f>
        <v>4384.9090064268366</v>
      </c>
      <c r="D56" s="70">
        <f t="shared" si="9"/>
        <v>4429.295111943793</v>
      </c>
      <c r="E56" s="70">
        <f t="shared" si="9"/>
        <v>4559.2735063744803</v>
      </c>
      <c r="F56" s="70">
        <f t="shared" si="9"/>
        <v>3075.5649838760287</v>
      </c>
      <c r="G56" s="70">
        <f t="shared" si="9"/>
        <v>2700.2605600236252</v>
      </c>
      <c r="H56" s="70">
        <f t="shared" si="9"/>
        <v>2745.2306721124442</v>
      </c>
      <c r="I56" s="70">
        <f t="shared" si="9"/>
        <v>2878.9506249815167</v>
      </c>
      <c r="J56" s="70">
        <f t="shared" si="9"/>
        <v>2618.3879578444685</v>
      </c>
      <c r="K56" s="70">
        <f t="shared" si="9"/>
        <v>2654.6654367224642</v>
      </c>
      <c r="L56" s="70">
        <f t="shared" si="9"/>
        <v>2540.3946795171696</v>
      </c>
      <c r="M56" s="70">
        <f t="shared" si="9"/>
        <v>1987.1248350554927</v>
      </c>
      <c r="N56" s="70">
        <f t="shared" si="9"/>
        <v>1754.2283640925502</v>
      </c>
      <c r="O56" s="70">
        <f t="shared" si="9"/>
        <v>1637.9228077394785</v>
      </c>
      <c r="P56" s="70">
        <f t="shared" si="9"/>
        <v>1601.3811317240686</v>
      </c>
      <c r="Q56" s="70">
        <f t="shared" si="9"/>
        <v>1653.3875117760215</v>
      </c>
    </row>
    <row r="57" spans="1:17" x14ac:dyDescent="0.25">
      <c r="A57" s="121" t="s">
        <v>35</v>
      </c>
      <c r="B57" s="120">
        <f>PPA_emi!B5</f>
        <v>188.26210559251069</v>
      </c>
      <c r="C57" s="120">
        <f>PPA_emi!C5</f>
        <v>185.21251005294494</v>
      </c>
      <c r="D57" s="120">
        <f>PPA_emi!D5</f>
        <v>194.29484407613975</v>
      </c>
      <c r="E57" s="120">
        <f>PPA_emi!E5</f>
        <v>202.29495080664947</v>
      </c>
      <c r="F57" s="120">
        <f>PPA_emi!F5</f>
        <v>2.2673443487183413</v>
      </c>
      <c r="G57" s="120">
        <f>PPA_emi!G5</f>
        <v>1.9794842252412979</v>
      </c>
      <c r="H57" s="120">
        <f>PPA_emi!H5</f>
        <v>1.9682217761660332</v>
      </c>
      <c r="I57" s="120">
        <f>PPA_emi!I5</f>
        <v>2.0951244225289818</v>
      </c>
      <c r="J57" s="120">
        <f>PPA_emi!J5</f>
        <v>1.88803415467873</v>
      </c>
      <c r="K57" s="120">
        <f>PPA_emi!K5</f>
        <v>1.7419635338445882</v>
      </c>
      <c r="L57" s="120">
        <f>PPA_emi!L5</f>
        <v>1.692468377264889</v>
      </c>
      <c r="M57" s="120">
        <f>PPA_emi!M5</f>
        <v>1.3913376015916024</v>
      </c>
      <c r="N57" s="120">
        <f>PPA_emi!N5</f>
        <v>1.430719535455496</v>
      </c>
      <c r="O57" s="120">
        <f>PPA_emi!O5</f>
        <v>1.1869556196545346</v>
      </c>
      <c r="P57" s="120">
        <f>PPA_emi!P5</f>
        <v>1.3855188508246126</v>
      </c>
      <c r="Q57" s="120">
        <f>PPA_emi!Q5</f>
        <v>1.5030897375092751</v>
      </c>
    </row>
    <row r="58" spans="1:17" x14ac:dyDescent="0.25">
      <c r="A58" s="179" t="s">
        <v>56</v>
      </c>
      <c r="B58" s="189">
        <f>PPA_emi!B31</f>
        <v>4044.5741221840931</v>
      </c>
      <c r="C58" s="189">
        <f>PPA_emi!C31</f>
        <v>4133.2424634422587</v>
      </c>
      <c r="D58" s="189">
        <f>PPA_emi!D31</f>
        <v>4168.3994428026335</v>
      </c>
      <c r="E58" s="189">
        <f>PPA_emi!E31</f>
        <v>4295.4690038357785</v>
      </c>
      <c r="F58" s="189">
        <f>PPA_emi!F31</f>
        <v>3021.0864839499359</v>
      </c>
      <c r="G58" s="189">
        <f>PPA_emi!G31</f>
        <v>2654.2858023283334</v>
      </c>
      <c r="H58" s="189">
        <f>PPA_emi!H31</f>
        <v>2698.6492677761366</v>
      </c>
      <c r="I58" s="189">
        <f>PPA_emi!I31</f>
        <v>2828.600375370394</v>
      </c>
      <c r="J58" s="189">
        <f>PPA_emi!J31</f>
        <v>2575.3560763826076</v>
      </c>
      <c r="K58" s="189">
        <f>PPA_emi!K31</f>
        <v>2609.5653378362581</v>
      </c>
      <c r="L58" s="189">
        <f>PPA_emi!L31</f>
        <v>2499.1360484787911</v>
      </c>
      <c r="M58" s="189">
        <f>PPA_emi!M31</f>
        <v>1953.6776792620326</v>
      </c>
      <c r="N58" s="189">
        <f>PPA_emi!N31</f>
        <v>1722.2748817041363</v>
      </c>
      <c r="O58" s="189">
        <f>PPA_emi!O31</f>
        <v>1612.1577866796197</v>
      </c>
      <c r="P58" s="189">
        <f>PPA_emi!P31</f>
        <v>1571.7726558305662</v>
      </c>
      <c r="Q58" s="189">
        <f>PPA_emi!Q31</f>
        <v>1617.7361989115814</v>
      </c>
    </row>
    <row r="59" spans="1:17" x14ac:dyDescent="0.25">
      <c r="A59" s="119" t="s">
        <v>55</v>
      </c>
      <c r="B59" s="118">
        <f>PPA_emi!B81</f>
        <v>63.990769751488301</v>
      </c>
      <c r="C59" s="118">
        <f>PPA_emi!C81</f>
        <v>66.454032931633279</v>
      </c>
      <c r="D59" s="118">
        <f>PPA_emi!D81</f>
        <v>66.600825065018995</v>
      </c>
      <c r="E59" s="118">
        <f>PPA_emi!E81</f>
        <v>61.509551732051982</v>
      </c>
      <c r="F59" s="118">
        <f>PPA_emi!F81</f>
        <v>52.211155577374271</v>
      </c>
      <c r="G59" s="118">
        <f>PPA_emi!G81</f>
        <v>43.995273470050641</v>
      </c>
      <c r="H59" s="118">
        <f>PPA_emi!H81</f>
        <v>44.613182560141539</v>
      </c>
      <c r="I59" s="118">
        <f>PPA_emi!I81</f>
        <v>48.255125188593645</v>
      </c>
      <c r="J59" s="118">
        <f>PPA_emi!J81</f>
        <v>41.14384730718195</v>
      </c>
      <c r="K59" s="118">
        <f>PPA_emi!K81</f>
        <v>43.358135352361224</v>
      </c>
      <c r="L59" s="118">
        <f>PPA_emi!L81</f>
        <v>39.56616266111358</v>
      </c>
      <c r="M59" s="118">
        <f>PPA_emi!M81</f>
        <v>32.055818191868433</v>
      </c>
      <c r="N59" s="118">
        <f>PPA_emi!N81</f>
        <v>30.522762852958568</v>
      </c>
      <c r="O59" s="118">
        <f>PPA_emi!O81</f>
        <v>24.57806544020432</v>
      </c>
      <c r="P59" s="118">
        <f>PPA_emi!P81</f>
        <v>28.222957042677823</v>
      </c>
      <c r="Q59" s="118">
        <f>PPA_emi!Q81</f>
        <v>34.148223126930915</v>
      </c>
    </row>
    <row r="60" spans="1:17" x14ac:dyDescent="0.25">
      <c r="A60" s="117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</row>
    <row r="61" spans="1:17" x14ac:dyDescent="0.25">
      <c r="A61" s="184" t="s">
        <v>104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</row>
    <row r="62" spans="1:17" x14ac:dyDescent="0.25">
      <c r="A62" s="110" t="s">
        <v>35</v>
      </c>
      <c r="B62" s="187">
        <f t="shared" ref="B62:Q62" si="10">IF(B$10=0,"",B$5/B$10*1000)</f>
        <v>65.728825011074335</v>
      </c>
      <c r="C62" s="187">
        <f t="shared" si="10"/>
        <v>64.593485796934729</v>
      </c>
      <c r="D62" s="187">
        <f t="shared" si="10"/>
        <v>58.268167313683882</v>
      </c>
      <c r="E62" s="187">
        <f t="shared" si="10"/>
        <v>55.472048826142853</v>
      </c>
      <c r="F62" s="187">
        <f t="shared" si="10"/>
        <v>56.38526941223369</v>
      </c>
      <c r="G62" s="187">
        <f t="shared" si="10"/>
        <v>51.421621900907198</v>
      </c>
      <c r="H62" s="187">
        <f t="shared" si="10"/>
        <v>49.828779424600704</v>
      </c>
      <c r="I62" s="187">
        <f t="shared" si="10"/>
        <v>49.325463387484653</v>
      </c>
      <c r="J62" s="187">
        <f t="shared" si="10"/>
        <v>49.355615494293083</v>
      </c>
      <c r="K62" s="187">
        <f t="shared" si="10"/>
        <v>55.848121268646871</v>
      </c>
      <c r="L62" s="187">
        <f t="shared" si="10"/>
        <v>61.411884895585871</v>
      </c>
      <c r="M62" s="187">
        <f t="shared" si="10"/>
        <v>115.56532192624701</v>
      </c>
      <c r="N62" s="187">
        <f t="shared" si="10"/>
        <v>36.685749925668382</v>
      </c>
      <c r="O62" s="187">
        <f t="shared" si="10"/>
        <v>44.549474871601127</v>
      </c>
      <c r="P62" s="187">
        <f t="shared" si="10"/>
        <v>30.308639128339934</v>
      </c>
      <c r="Q62" s="187">
        <f t="shared" si="10"/>
        <v>31.766645074913633</v>
      </c>
    </row>
    <row r="63" spans="1:17" x14ac:dyDescent="0.25">
      <c r="A63" s="180" t="s">
        <v>56</v>
      </c>
      <c r="B63" s="186">
        <f t="shared" ref="B63:Q63" si="11">IF(B$11=0,"",B$6/B$11*1000)</f>
        <v>653.64037756939297</v>
      </c>
      <c r="C63" s="186">
        <f t="shared" si="11"/>
        <v>642.349995420092</v>
      </c>
      <c r="D63" s="186">
        <f t="shared" si="11"/>
        <v>579.44785832967318</v>
      </c>
      <c r="E63" s="186">
        <f t="shared" si="11"/>
        <v>551.64185474422732</v>
      </c>
      <c r="F63" s="186">
        <f t="shared" si="11"/>
        <v>560.72337793585575</v>
      </c>
      <c r="G63" s="186">
        <f t="shared" si="11"/>
        <v>511.36237942602116</v>
      </c>
      <c r="H63" s="186">
        <f t="shared" si="11"/>
        <v>495.52235554842821</v>
      </c>
      <c r="I63" s="186">
        <f t="shared" si="11"/>
        <v>490.51712862581331</v>
      </c>
      <c r="J63" s="186">
        <f t="shared" si="11"/>
        <v>490.81697628740562</v>
      </c>
      <c r="K63" s="186">
        <f t="shared" si="11"/>
        <v>542.76979102288828</v>
      </c>
      <c r="L63" s="186">
        <f t="shared" si="11"/>
        <v>515.73303415807663</v>
      </c>
      <c r="M63" s="186">
        <f t="shared" si="11"/>
        <v>526.28639931118471</v>
      </c>
      <c r="N63" s="186">
        <f t="shared" si="11"/>
        <v>548.08618870812961</v>
      </c>
      <c r="O63" s="186">
        <f t="shared" si="11"/>
        <v>538.4135330127416</v>
      </c>
      <c r="P63" s="186">
        <f t="shared" si="11"/>
        <v>573.1492452794987</v>
      </c>
      <c r="Q63" s="186">
        <f t="shared" si="11"/>
        <v>548.94664921803519</v>
      </c>
    </row>
    <row r="64" spans="1:17" x14ac:dyDescent="0.25">
      <c r="A64" s="108" t="s">
        <v>55</v>
      </c>
      <c r="B64" s="185">
        <f t="shared" ref="B64:Q64" si="12">IF(B$12=0,"",B$7/B$12*1000)</f>
        <v>6755.3667352796265</v>
      </c>
      <c r="C64" s="185">
        <f t="shared" si="12"/>
        <v>6952.8891627958192</v>
      </c>
      <c r="D64" s="185">
        <f t="shared" si="12"/>
        <v>7138.3435034081822</v>
      </c>
      <c r="E64" s="185">
        <f t="shared" si="12"/>
        <v>7139.1190271348642</v>
      </c>
      <c r="F64" s="185">
        <f t="shared" si="12"/>
        <v>6887.6251786502989</v>
      </c>
      <c r="G64" s="185">
        <f t="shared" si="12"/>
        <v>6766.5791883601869</v>
      </c>
      <c r="H64" s="185">
        <f t="shared" si="12"/>
        <v>6756.8659741037045</v>
      </c>
      <c r="I64" s="185">
        <f t="shared" si="12"/>
        <v>6691.0608704577116</v>
      </c>
      <c r="J64" s="185">
        <f t="shared" si="12"/>
        <v>6498.032089361388</v>
      </c>
      <c r="K64" s="185">
        <f t="shared" si="12"/>
        <v>6049.5371050614904</v>
      </c>
      <c r="L64" s="185">
        <f t="shared" si="12"/>
        <v>6163.3652402085736</v>
      </c>
      <c r="M64" s="185">
        <f t="shared" si="12"/>
        <v>6108.7000453029077</v>
      </c>
      <c r="N64" s="185">
        <f t="shared" si="12"/>
        <v>6322.5497799003224</v>
      </c>
      <c r="O64" s="185">
        <f t="shared" si="12"/>
        <v>5997.489662881806</v>
      </c>
      <c r="P64" s="185">
        <f t="shared" si="12"/>
        <v>5194.1253812964806</v>
      </c>
      <c r="Q64" s="185">
        <f t="shared" si="12"/>
        <v>4596.9431595048172</v>
      </c>
    </row>
    <row r="65" spans="1:17" x14ac:dyDescent="0.25">
      <c r="A65" s="184" t="s">
        <v>103</v>
      </c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</row>
    <row r="66" spans="1:17" x14ac:dyDescent="0.25">
      <c r="A66" s="110" t="s">
        <v>35</v>
      </c>
      <c r="B66" s="113">
        <f t="shared" ref="B66:Q66" si="13">IF(B$52=0,"",B$52/B$10)</f>
        <v>0.25078449825497529</v>
      </c>
      <c r="C66" s="113">
        <f t="shared" si="13"/>
        <v>0.25878223019516738</v>
      </c>
      <c r="D66" s="113">
        <f t="shared" si="13"/>
        <v>0.25128781798031086</v>
      </c>
      <c r="E66" s="113">
        <f t="shared" si="13"/>
        <v>0.24948381671317998</v>
      </c>
      <c r="F66" s="113">
        <f t="shared" si="13"/>
        <v>0.25695806395392112</v>
      </c>
      <c r="G66" s="113">
        <f t="shared" si="13"/>
        <v>0.2314644228427338</v>
      </c>
      <c r="H66" s="113">
        <f t="shared" si="13"/>
        <v>0.23465309566712567</v>
      </c>
      <c r="I66" s="113">
        <f t="shared" si="13"/>
        <v>0.24314691069340927</v>
      </c>
      <c r="J66" s="113">
        <f t="shared" si="13"/>
        <v>0.23473278313979384</v>
      </c>
      <c r="K66" s="113">
        <f t="shared" si="13"/>
        <v>0.25217677495337032</v>
      </c>
      <c r="L66" s="113">
        <f t="shared" si="13"/>
        <v>0.23292830498455322</v>
      </c>
      <c r="M66" s="113">
        <f t="shared" si="13"/>
        <v>0.21671736922398865</v>
      </c>
      <c r="N66" s="113">
        <f t="shared" si="13"/>
        <v>0.2419590919573392</v>
      </c>
      <c r="O66" s="113">
        <f t="shared" si="13"/>
        <v>0.20877974757319329</v>
      </c>
      <c r="P66" s="113">
        <f t="shared" si="13"/>
        <v>0.22828126504988167</v>
      </c>
      <c r="Q66" s="113">
        <f t="shared" si="13"/>
        <v>0.25126102568550912</v>
      </c>
    </row>
    <row r="67" spans="1:17" x14ac:dyDescent="0.25">
      <c r="A67" s="180" t="s">
        <v>56</v>
      </c>
      <c r="B67" s="182">
        <f t="shared" ref="B67:Q67" si="14">IF(B$53=0,"",B$53/B$11)</f>
        <v>0.25374477743192558</v>
      </c>
      <c r="C67" s="182">
        <f t="shared" si="14"/>
        <v>0.26308513507671455</v>
      </c>
      <c r="D67" s="182">
        <f t="shared" si="14"/>
        <v>0.25546610942576808</v>
      </c>
      <c r="E67" s="182">
        <f t="shared" si="14"/>
        <v>0.26025720325824747</v>
      </c>
      <c r="F67" s="182">
        <f t="shared" si="14"/>
        <v>0.26137445376946733</v>
      </c>
      <c r="G67" s="182">
        <f t="shared" si="14"/>
        <v>0.24220978996786249</v>
      </c>
      <c r="H67" s="182">
        <f t="shared" si="14"/>
        <v>0.24554649184881172</v>
      </c>
      <c r="I67" s="182">
        <f t="shared" si="14"/>
        <v>0.2483188560208939</v>
      </c>
      <c r="J67" s="182">
        <f t="shared" si="14"/>
        <v>0.23972575268855406</v>
      </c>
      <c r="K67" s="182">
        <f t="shared" si="14"/>
        <v>0.25754079331247992</v>
      </c>
      <c r="L67" s="182">
        <f t="shared" si="14"/>
        <v>0.23788289172048258</v>
      </c>
      <c r="M67" s="182">
        <f t="shared" si="14"/>
        <v>0.22132713531949985</v>
      </c>
      <c r="N67" s="182">
        <f t="shared" si="14"/>
        <v>0.24710577135179435</v>
      </c>
      <c r="O67" s="182">
        <f t="shared" si="14"/>
        <v>0.21322067358313201</v>
      </c>
      <c r="P67" s="182">
        <f t="shared" si="14"/>
        <v>0.23313700522260283</v>
      </c>
      <c r="Q67" s="182">
        <f t="shared" si="14"/>
        <v>0.23876721299543568</v>
      </c>
    </row>
    <row r="68" spans="1:17" x14ac:dyDescent="0.25">
      <c r="A68" s="108" t="s">
        <v>55</v>
      </c>
      <c r="B68" s="112">
        <f t="shared" ref="B68:Q68" si="15">IF(B$54=0,"",B$54/B$12)</f>
        <v>0.20686414421849253</v>
      </c>
      <c r="C68" s="112">
        <f t="shared" si="15"/>
        <v>0.21904243959301908</v>
      </c>
      <c r="D68" s="112">
        <f t="shared" si="15"/>
        <v>0.21269890381925347</v>
      </c>
      <c r="E68" s="112">
        <f t="shared" si="15"/>
        <v>0.21668792768059528</v>
      </c>
      <c r="F68" s="112">
        <f t="shared" si="15"/>
        <v>0.22122513942565525</v>
      </c>
      <c r="G68" s="112">
        <f t="shared" si="15"/>
        <v>0.20500432916508071</v>
      </c>
      <c r="H68" s="112">
        <f t="shared" si="15"/>
        <v>0.2010293943542473</v>
      </c>
      <c r="I68" s="112">
        <f t="shared" si="15"/>
        <v>0.20830612124181003</v>
      </c>
      <c r="J68" s="112">
        <f t="shared" si="15"/>
        <v>0.19339437176045496</v>
      </c>
      <c r="K68" s="112">
        <f t="shared" si="15"/>
        <v>0.20776633034526001</v>
      </c>
      <c r="L68" s="112">
        <f t="shared" si="15"/>
        <v>0.19190767733916317</v>
      </c>
      <c r="M68" s="112">
        <f t="shared" si="15"/>
        <v>0.17855162329708088</v>
      </c>
      <c r="N68" s="112">
        <f t="shared" si="15"/>
        <v>0.19934806700158342</v>
      </c>
      <c r="O68" s="112">
        <f t="shared" si="15"/>
        <v>0.17201188337709902</v>
      </c>
      <c r="P68" s="112">
        <f t="shared" si="15"/>
        <v>0.17334228379255961</v>
      </c>
      <c r="Q68" s="112">
        <f t="shared" si="15"/>
        <v>0.19079165349320334</v>
      </c>
    </row>
    <row r="69" spans="1:17" x14ac:dyDescent="0.25">
      <c r="A69" s="184" t="s">
        <v>102</v>
      </c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</row>
    <row r="70" spans="1:17" x14ac:dyDescent="0.25">
      <c r="A70" s="110" t="s">
        <v>35</v>
      </c>
      <c r="B70" s="113">
        <f>IF(PPA_ued!B$5=0,"",PPA_ued!B$5/B$10)</f>
        <v>0.1394180178271415</v>
      </c>
      <c r="C70" s="113">
        <f>IF(PPA_ued!C$5=0,"",PPA_ued!C$5/C$10)</f>
        <v>0.14435282613685613</v>
      </c>
      <c r="D70" s="113">
        <f>IF(PPA_ued!D$5=0,"",PPA_ued!D$5/D$10)</f>
        <v>0.1401931587723452</v>
      </c>
      <c r="E70" s="113">
        <f>IF(PPA_ued!E$5=0,"",PPA_ued!E$5/E$10)</f>
        <v>0.14042671098064696</v>
      </c>
      <c r="F70" s="113">
        <f>IF(PPA_ued!F$5=0,"",PPA_ued!F$5/F$10)</f>
        <v>0.15943631771692063</v>
      </c>
      <c r="G70" s="113">
        <f>IF(PPA_ued!G$5=0,"",PPA_ued!G$5/G$10)</f>
        <v>0.14502048268321185</v>
      </c>
      <c r="H70" s="113">
        <f>IF(PPA_ued!H$5=0,"",PPA_ued!H$5/H$10)</f>
        <v>0.14708253030253121</v>
      </c>
      <c r="I70" s="113">
        <f>IF(PPA_ued!I$5=0,"",PPA_ued!I$5/I$10)</f>
        <v>0.15258640924537517</v>
      </c>
      <c r="J70" s="113">
        <f>IF(PPA_ued!J$5=0,"",PPA_ued!J$5/J$10)</f>
        <v>0.14706727108648859</v>
      </c>
      <c r="K70" s="113">
        <f>IF(PPA_ued!K$5=0,"",PPA_ued!K$5/K$10)</f>
        <v>0.15809862354570622</v>
      </c>
      <c r="L70" s="113">
        <f>IF(PPA_ued!L$5=0,"",PPA_ued!L$5/L$10)</f>
        <v>0.14579216770004869</v>
      </c>
      <c r="M70" s="113">
        <f>IF(PPA_ued!M$5=0,"",PPA_ued!M$5/M$10)</f>
        <v>0.13545597376585641</v>
      </c>
      <c r="N70" s="113">
        <f>IF(PPA_ued!N$5=0,"",PPA_ued!N$5/N$10)</f>
        <v>0.151663729530949</v>
      </c>
      <c r="O70" s="113">
        <f>IF(PPA_ued!O$5=0,"",PPA_ued!O$5/O$10)</f>
        <v>0.13031497898176264</v>
      </c>
      <c r="P70" s="113">
        <f>IF(PPA_ued!P$5=0,"",PPA_ued!P$5/P$10)</f>
        <v>0.14310692858922117</v>
      </c>
      <c r="Q70" s="113">
        <f>IF(PPA_ued!Q$5=0,"",PPA_ued!Q$5/Q$10)</f>
        <v>0.15776764773492824</v>
      </c>
    </row>
    <row r="71" spans="1:17" x14ac:dyDescent="0.25">
      <c r="A71" s="180" t="s">
        <v>56</v>
      </c>
      <c r="B71" s="182">
        <f>IF(PPA_ued!B$31=0,"",PPA_ued!B$31/B$11)</f>
        <v>0.17000092746772469</v>
      </c>
      <c r="C71" s="182">
        <f>IF(PPA_ued!C$31=0,"",PPA_ued!C$31/C$11)</f>
        <v>0.17638105776289628</v>
      </c>
      <c r="D71" s="182">
        <f>IF(PPA_ued!D$31=0,"",PPA_ued!D$31/D$11)</f>
        <v>0.17125429854882449</v>
      </c>
      <c r="E71" s="182">
        <f>IF(PPA_ued!E$31=0,"",PPA_ued!E$31/E$11)</f>
        <v>0.17425967041040999</v>
      </c>
      <c r="F71" s="182">
        <f>IF(PPA_ued!F$31=0,"",PPA_ued!F$31/F$11)</f>
        <v>0.17729321880030288</v>
      </c>
      <c r="G71" s="182">
        <f>IF(PPA_ued!G$31=0,"",PPA_ued!G$31/G$11)</f>
        <v>0.16350395016245262</v>
      </c>
      <c r="H71" s="182">
        <f>IF(PPA_ued!H$31=0,"",PPA_ued!H$31/H$11)</f>
        <v>0.16594305456152381</v>
      </c>
      <c r="I71" s="182">
        <f>IF(PPA_ued!I$31=0,"",PPA_ued!I$31/I$11)</f>
        <v>0.17088724828461146</v>
      </c>
      <c r="J71" s="182">
        <f>IF(PPA_ued!J$31=0,"",PPA_ued!J$31/J$11)</f>
        <v>0.16394896242508747</v>
      </c>
      <c r="K71" s="182">
        <f>IF(PPA_ued!K$31=0,"",PPA_ued!K$31/K$11)</f>
        <v>0.17749791922902305</v>
      </c>
      <c r="L71" s="182">
        <f>IF(PPA_ued!L$31=0,"",PPA_ued!L$31/L$11)</f>
        <v>0.16398010054700829</v>
      </c>
      <c r="M71" s="182">
        <f>IF(PPA_ued!M$31=0,"",PPA_ued!M$31/M$11)</f>
        <v>0.15201085796810393</v>
      </c>
      <c r="N71" s="182">
        <f>IF(PPA_ued!N$31=0,"",PPA_ued!N$31/N$11)</f>
        <v>0.17064680787737813</v>
      </c>
      <c r="O71" s="182">
        <f>IF(PPA_ued!O$31=0,"",PPA_ued!O$31/O$11)</f>
        <v>0.1454330351236717</v>
      </c>
      <c r="P71" s="182">
        <f>IF(PPA_ued!P$31=0,"",PPA_ued!P$31/P$11)</f>
        <v>0.16088790130335653</v>
      </c>
      <c r="Q71" s="182">
        <f>IF(PPA_ued!Q$31=0,"",PPA_ued!Q$31/Q$11)</f>
        <v>0.17871931084794432</v>
      </c>
    </row>
    <row r="72" spans="1:17" x14ac:dyDescent="0.25">
      <c r="A72" s="108" t="s">
        <v>55</v>
      </c>
      <c r="B72" s="112">
        <f>IF(PPA_ued!B$81=0,"",PPA_ued!B$81/B$12)</f>
        <v>0.11478768056489121</v>
      </c>
      <c r="C72" s="112">
        <f>IF(PPA_ued!C$81=0,"",PPA_ued!C$81/C$12)</f>
        <v>0.12157516236735157</v>
      </c>
      <c r="D72" s="112">
        <f>IF(PPA_ued!D$81=0,"",PPA_ued!D$81/D$12)</f>
        <v>0.11806081175873129</v>
      </c>
      <c r="E72" s="112">
        <f>IF(PPA_ued!E$81=0,"",PPA_ued!E$81/E$12)</f>
        <v>0.12027379749154155</v>
      </c>
      <c r="F72" s="112">
        <f>IF(PPA_ued!F$81=0,"",PPA_ued!F$81/F$12)</f>
        <v>0.12548273991236525</v>
      </c>
      <c r="G72" s="112">
        <f>IF(PPA_ued!G$81=0,"",PPA_ued!G$81/G$12)</f>
        <v>0.11652123225506805</v>
      </c>
      <c r="H72" s="112">
        <f>IF(PPA_ued!H$81=0,"",PPA_ued!H$81/H$12)</f>
        <v>0.1168367492864243</v>
      </c>
      <c r="I72" s="112">
        <f>IF(PPA_ued!I$81=0,"",PPA_ued!I$81/I$12)</f>
        <v>0.12096181933593944</v>
      </c>
      <c r="J72" s="112">
        <f>IF(PPA_ued!J$81=0,"",PPA_ued!J$81/J$12)</f>
        <v>0.11567777675534209</v>
      </c>
      <c r="K72" s="112">
        <f>IF(PPA_ued!K$81=0,"",PPA_ued!K$81/K$12)</f>
        <v>0.12392573441312224</v>
      </c>
      <c r="L72" s="112">
        <f>IF(PPA_ued!L$81=0,"",PPA_ued!L$81/L$12)</f>
        <v>0.11445614436138252</v>
      </c>
      <c r="M72" s="112">
        <f>IF(PPA_ued!M$81=0,"",PPA_ued!M$81/M$12)</f>
        <v>0.10677755094029295</v>
      </c>
      <c r="N72" s="112">
        <f>IF(PPA_ued!N$81=0,"",PPA_ued!N$81/N$12)</f>
        <v>0.11937890769638801</v>
      </c>
      <c r="O72" s="112">
        <f>IF(PPA_ued!O$81=0,"",PPA_ued!O$81/O$12)</f>
        <v>0.10312677667617599</v>
      </c>
      <c r="P72" s="112">
        <f>IF(PPA_ued!P$81=0,"",PPA_ued!P$81/P$12)</f>
        <v>0.11682090432671899</v>
      </c>
      <c r="Q72" s="112">
        <f>IF(PPA_ued!Q$81=0,"",PPA_ued!Q$81/Q$12)</f>
        <v>0.12855461353274936</v>
      </c>
    </row>
    <row r="73" spans="1:17" x14ac:dyDescent="0.25">
      <c r="A73" s="39" t="s">
        <v>60</v>
      </c>
      <c r="B73" s="111">
        <f t="shared" ref="B73:Q73" si="16">IF(B$51=0,"",B$56/B$51)</f>
        <v>1.6274036010885398</v>
      </c>
      <c r="C73" s="111">
        <f t="shared" si="16"/>
        <v>1.6358481427581946</v>
      </c>
      <c r="D73" s="111">
        <f t="shared" si="16"/>
        <v>1.6289660006340421</v>
      </c>
      <c r="E73" s="111">
        <f t="shared" si="16"/>
        <v>1.629597567723474</v>
      </c>
      <c r="F73" s="111">
        <f t="shared" si="16"/>
        <v>1.0726390102505394</v>
      </c>
      <c r="G73" s="111">
        <f t="shared" si="16"/>
        <v>0.98679721937888276</v>
      </c>
      <c r="H73" s="111">
        <f t="shared" si="16"/>
        <v>0.99052186027858236</v>
      </c>
      <c r="I73" s="111">
        <f t="shared" si="16"/>
        <v>1.0146044775307603</v>
      </c>
      <c r="J73" s="111">
        <f t="shared" si="16"/>
        <v>1.0198712401357779</v>
      </c>
      <c r="K73" s="111">
        <f t="shared" si="16"/>
        <v>1.0910185929884799</v>
      </c>
      <c r="L73" s="111">
        <f t="shared" si="16"/>
        <v>1.0533104606306205</v>
      </c>
      <c r="M73" s="111">
        <f t="shared" si="16"/>
        <v>0.88467840940975584</v>
      </c>
      <c r="N73" s="111">
        <f t="shared" si="16"/>
        <v>0.74463259339191135</v>
      </c>
      <c r="O73" s="111">
        <f t="shared" si="16"/>
        <v>0.810809475102235</v>
      </c>
      <c r="P73" s="111">
        <f t="shared" si="16"/>
        <v>0.7136862948877023</v>
      </c>
      <c r="Q73" s="111">
        <f t="shared" si="16"/>
        <v>0.69693047674726227</v>
      </c>
    </row>
    <row r="74" spans="1:17" x14ac:dyDescent="0.25">
      <c r="A74" s="110" t="s">
        <v>35</v>
      </c>
      <c r="B74" s="109">
        <f t="shared" ref="B74:Q74" si="17">IF(B$52=0,"",B$57/B$52)</f>
        <v>1.7297068058725553</v>
      </c>
      <c r="C74" s="109">
        <f t="shared" si="17"/>
        <v>1.7245975684275929</v>
      </c>
      <c r="D74" s="109">
        <f t="shared" si="17"/>
        <v>1.7175654335888964</v>
      </c>
      <c r="E74" s="109">
        <f t="shared" si="17"/>
        <v>1.6963472810852367</v>
      </c>
      <c r="F74" s="109">
        <f t="shared" si="17"/>
        <v>1.7934535317137047E-2</v>
      </c>
      <c r="G74" s="109">
        <f t="shared" si="17"/>
        <v>1.6587792067776785E-2</v>
      </c>
      <c r="H74" s="109">
        <f t="shared" si="17"/>
        <v>1.672107684837966E-2</v>
      </c>
      <c r="I74" s="109">
        <f t="shared" si="17"/>
        <v>1.7289074415444475E-2</v>
      </c>
      <c r="J74" s="109">
        <f t="shared" si="17"/>
        <v>1.6498808047250513E-2</v>
      </c>
      <c r="K74" s="109">
        <f t="shared" si="17"/>
        <v>1.834765340928262E-2</v>
      </c>
      <c r="L74" s="109">
        <f t="shared" si="17"/>
        <v>1.8395059670009532E-2</v>
      </c>
      <c r="M74" s="109">
        <f t="shared" si="17"/>
        <v>1.6636147786687365E-2</v>
      </c>
      <c r="N74" s="109">
        <f t="shared" si="17"/>
        <v>1.5724142399294167E-2</v>
      </c>
      <c r="O74" s="109">
        <f t="shared" si="17"/>
        <v>1.4970920117362193E-2</v>
      </c>
      <c r="P74" s="109">
        <f t="shared" si="17"/>
        <v>1.5223496043894318E-2</v>
      </c>
      <c r="Q74" s="109">
        <f t="shared" si="17"/>
        <v>1.5355027279288311E-2</v>
      </c>
    </row>
    <row r="75" spans="1:17" x14ac:dyDescent="0.25">
      <c r="A75" s="180" t="s">
        <v>56</v>
      </c>
      <c r="B75" s="178">
        <f t="shared" ref="B75:Q75" si="18">IF(B$53=0,"",B$58/B$53)</f>
        <v>1.7459719260183664</v>
      </c>
      <c r="C75" s="178">
        <f t="shared" si="18"/>
        <v>1.7601014061367173</v>
      </c>
      <c r="D75" s="178">
        <f t="shared" si="18"/>
        <v>1.7512486778077718</v>
      </c>
      <c r="E75" s="178">
        <f t="shared" si="18"/>
        <v>1.7389850868032635</v>
      </c>
      <c r="F75" s="178">
        <f t="shared" si="18"/>
        <v>1.1956616535943354</v>
      </c>
      <c r="G75" s="178">
        <f t="shared" si="18"/>
        <v>1.0959313548893332</v>
      </c>
      <c r="H75" s="178">
        <f t="shared" si="18"/>
        <v>1.0981199776815551</v>
      </c>
      <c r="I75" s="178">
        <f t="shared" si="18"/>
        <v>1.1264801581386112</v>
      </c>
      <c r="J75" s="178">
        <f t="shared" si="18"/>
        <v>1.1347737967429909</v>
      </c>
      <c r="K75" s="178">
        <f t="shared" si="18"/>
        <v>1.2056668420793406</v>
      </c>
      <c r="L75" s="178">
        <f t="shared" si="18"/>
        <v>1.1561591809264131</v>
      </c>
      <c r="M75" s="178">
        <f t="shared" si="18"/>
        <v>0.96679658308457361</v>
      </c>
      <c r="N75" s="178">
        <f t="shared" si="18"/>
        <v>0.81161071419037001</v>
      </c>
      <c r="O75" s="178">
        <f t="shared" si="18"/>
        <v>0.88577479686903082</v>
      </c>
      <c r="P75" s="178">
        <f t="shared" si="18"/>
        <v>0.77948470382554524</v>
      </c>
      <c r="Q75" s="178">
        <f t="shared" si="18"/>
        <v>0.76637347503378683</v>
      </c>
    </row>
    <row r="76" spans="1:17" x14ac:dyDescent="0.25">
      <c r="A76" s="108" t="s">
        <v>55</v>
      </c>
      <c r="B76" s="107">
        <f t="shared" ref="B76:Q76" si="19">IF(B$54=0,"",B$59/B$54)</f>
        <v>0.29771717358483923</v>
      </c>
      <c r="C76" s="107">
        <f t="shared" si="19"/>
        <v>0.29558970144339503</v>
      </c>
      <c r="D76" s="107">
        <f t="shared" si="19"/>
        <v>0.2950628357983614</v>
      </c>
      <c r="E76" s="107">
        <f t="shared" si="19"/>
        <v>0.29509946082146532</v>
      </c>
      <c r="F76" s="107">
        <f t="shared" si="19"/>
        <v>0.24379758122443543</v>
      </c>
      <c r="G76" s="107">
        <f t="shared" si="19"/>
        <v>0.22549029079742142</v>
      </c>
      <c r="H76" s="107">
        <f t="shared" si="19"/>
        <v>0.22730213072248306</v>
      </c>
      <c r="I76" s="107">
        <f t="shared" si="19"/>
        <v>0.23502334738871256</v>
      </c>
      <c r="J76" s="107">
        <f t="shared" si="19"/>
        <v>0.22428066430929017</v>
      </c>
      <c r="K76" s="107">
        <f t="shared" si="19"/>
        <v>0.24941340509966539</v>
      </c>
      <c r="L76" s="107">
        <f t="shared" si="19"/>
        <v>0.25005783393463377</v>
      </c>
      <c r="M76" s="107">
        <f t="shared" si="19"/>
        <v>0.22614762632913699</v>
      </c>
      <c r="N76" s="107">
        <f t="shared" si="19"/>
        <v>0.21375005351342799</v>
      </c>
      <c r="O76" s="107">
        <f t="shared" si="19"/>
        <v>0.20351093846460391</v>
      </c>
      <c r="P76" s="107">
        <f t="shared" si="19"/>
        <v>0.20694439234981321</v>
      </c>
      <c r="Q76" s="107">
        <f t="shared" si="19"/>
        <v>0.20873239502049684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108.84047224265929</v>
      </c>
      <c r="C5" s="96">
        <v>107.39462553099447</v>
      </c>
      <c r="D5" s="96">
        <v>113.12223702019656</v>
      </c>
      <c r="E5" s="96">
        <v>119.25326438890004</v>
      </c>
      <c r="F5" s="96">
        <v>126.42336746532919</v>
      </c>
      <c r="G5" s="96">
        <v>119.33379784079985</v>
      </c>
      <c r="H5" s="96">
        <v>117.70903237950023</v>
      </c>
      <c r="I5" s="96">
        <v>121.18198882048824</v>
      </c>
      <c r="J5" s="96">
        <v>114.43457910848088</v>
      </c>
      <c r="K5" s="96">
        <v>94.94203400219439</v>
      </c>
      <c r="L5" s="96">
        <v>92.006680468898523</v>
      </c>
      <c r="M5" s="96">
        <v>83.633399957229472</v>
      </c>
      <c r="N5" s="96">
        <v>90.988716530557411</v>
      </c>
      <c r="O5" s="96">
        <v>79.28407942528456</v>
      </c>
      <c r="P5" s="96">
        <v>91.011870521049076</v>
      </c>
      <c r="Q5" s="96">
        <v>97.889095875246255</v>
      </c>
    </row>
    <row r="6" spans="1:17" x14ac:dyDescent="0.25">
      <c r="A6" s="132" t="s">
        <v>83</v>
      </c>
      <c r="B6" s="160">
        <v>0.64521366261963919</v>
      </c>
      <c r="C6" s="160">
        <v>0.63664258576561783</v>
      </c>
      <c r="D6" s="160">
        <v>0.6705962530996884</v>
      </c>
      <c r="E6" s="160">
        <v>0.7069413969847953</v>
      </c>
      <c r="F6" s="160">
        <v>0.74944625176885948</v>
      </c>
      <c r="G6" s="160">
        <v>0.70741880472102614</v>
      </c>
      <c r="H6" s="160">
        <v>0.69778708544801749</v>
      </c>
      <c r="I6" s="160">
        <v>0.71837500554094469</v>
      </c>
      <c r="J6" s="160">
        <v>0.6783759055391233</v>
      </c>
      <c r="K6" s="160">
        <v>0.56282278304103639</v>
      </c>
      <c r="L6" s="160">
        <v>0.545421809255487</v>
      </c>
      <c r="M6" s="160">
        <v>0.49578443746027223</v>
      </c>
      <c r="N6" s="160">
        <v>0.53938725034979396</v>
      </c>
      <c r="O6" s="160">
        <v>0.4700013719102949</v>
      </c>
      <c r="P6" s="160">
        <v>0.53952450876756419</v>
      </c>
      <c r="Q6" s="160">
        <v>0.58029316465458858</v>
      </c>
    </row>
    <row r="7" spans="1:17" x14ac:dyDescent="0.25">
      <c r="A7" s="76" t="s">
        <v>82</v>
      </c>
      <c r="B7" s="159">
        <v>0.90329912766749487</v>
      </c>
      <c r="C7" s="159">
        <v>0.89129962007186492</v>
      </c>
      <c r="D7" s="159">
        <v>0.93883475433956376</v>
      </c>
      <c r="E7" s="159">
        <v>0.98971795577871335</v>
      </c>
      <c r="F7" s="159">
        <v>1.0492247524764031</v>
      </c>
      <c r="G7" s="159">
        <v>0.99038632660943671</v>
      </c>
      <c r="H7" s="159">
        <v>0.97690191962722439</v>
      </c>
      <c r="I7" s="159">
        <v>1.0057250077573225</v>
      </c>
      <c r="J7" s="159">
        <v>0.94972626775477265</v>
      </c>
      <c r="K7" s="159">
        <v>0.78795189625745099</v>
      </c>
      <c r="L7" s="159">
        <v>0.76359053295768187</v>
      </c>
      <c r="M7" s="159">
        <v>0.69409821244438119</v>
      </c>
      <c r="N7" s="159">
        <v>0.75514215048971156</v>
      </c>
      <c r="O7" s="159">
        <v>0.65800192067441288</v>
      </c>
      <c r="P7" s="159">
        <v>0.7553343122745898</v>
      </c>
      <c r="Q7" s="159">
        <v>0.81241043051642392</v>
      </c>
    </row>
    <row r="8" spans="1:17" x14ac:dyDescent="0.25">
      <c r="A8" s="76" t="s">
        <v>81</v>
      </c>
      <c r="B8" s="159">
        <v>5.1617093009571136</v>
      </c>
      <c r="C8" s="159">
        <v>5.0931406861249426</v>
      </c>
      <c r="D8" s="159">
        <v>5.3647700247975072</v>
      </c>
      <c r="E8" s="159">
        <v>5.6555311758783624</v>
      </c>
      <c r="F8" s="159">
        <v>5.9955700141508759</v>
      </c>
      <c r="G8" s="159">
        <v>5.6593504377682091</v>
      </c>
      <c r="H8" s="159">
        <v>5.5822966835841399</v>
      </c>
      <c r="I8" s="159">
        <v>5.7470000443275575</v>
      </c>
      <c r="J8" s="159">
        <v>5.4270072443129864</v>
      </c>
      <c r="K8" s="159">
        <v>4.5025822643282911</v>
      </c>
      <c r="L8" s="159">
        <v>4.363374474043896</v>
      </c>
      <c r="M8" s="159">
        <v>3.9662754996821779</v>
      </c>
      <c r="N8" s="159">
        <v>4.3150980027983517</v>
      </c>
      <c r="O8" s="159">
        <v>3.7600109752823592</v>
      </c>
      <c r="P8" s="159">
        <v>4.3161960701405135</v>
      </c>
      <c r="Q8" s="159">
        <v>4.6423453172367086</v>
      </c>
    </row>
    <row r="9" spans="1:17" x14ac:dyDescent="0.25">
      <c r="A9" s="76" t="s">
        <v>80</v>
      </c>
      <c r="B9" s="159">
        <v>2.5808546504785568</v>
      </c>
      <c r="C9" s="159">
        <v>2.5465703430624713</v>
      </c>
      <c r="D9" s="159">
        <v>2.6823850123987536</v>
      </c>
      <c r="E9" s="159">
        <v>2.8277655879391812</v>
      </c>
      <c r="F9" s="159">
        <v>2.9977850070754379</v>
      </c>
      <c r="G9" s="159">
        <v>2.8296752188841046</v>
      </c>
      <c r="H9" s="159">
        <v>2.7911483417920699</v>
      </c>
      <c r="I9" s="159">
        <v>2.8735000221637788</v>
      </c>
      <c r="J9" s="159">
        <v>2.7135036221564932</v>
      </c>
      <c r="K9" s="159">
        <v>2.2512911321641456</v>
      </c>
      <c r="L9" s="159">
        <v>2.181687237021948</v>
      </c>
      <c r="M9" s="159">
        <v>1.9831377498410889</v>
      </c>
      <c r="N9" s="159">
        <v>2.1575490013991758</v>
      </c>
      <c r="O9" s="159">
        <v>1.8800054876411796</v>
      </c>
      <c r="P9" s="159">
        <v>2.1580980350702568</v>
      </c>
      <c r="Q9" s="159">
        <v>2.3211726586183543</v>
      </c>
    </row>
    <row r="10" spans="1:17" x14ac:dyDescent="0.25">
      <c r="A10" s="129" t="s">
        <v>79</v>
      </c>
      <c r="B10" s="158">
        <v>1.5485127902871341</v>
      </c>
      <c r="C10" s="158">
        <v>1.527942205837483</v>
      </c>
      <c r="D10" s="158">
        <v>1.6094310074392522</v>
      </c>
      <c r="E10" s="158">
        <v>1.6966593527635088</v>
      </c>
      <c r="F10" s="158">
        <v>1.7986710042452625</v>
      </c>
      <c r="G10" s="158">
        <v>1.6978051313304627</v>
      </c>
      <c r="H10" s="158">
        <v>1.6746890050752417</v>
      </c>
      <c r="I10" s="158">
        <v>1.7241000132982673</v>
      </c>
      <c r="J10" s="158">
        <v>1.6281021732938961</v>
      </c>
      <c r="K10" s="158">
        <v>1.3507746792984874</v>
      </c>
      <c r="L10" s="158">
        <v>1.309012342213169</v>
      </c>
      <c r="M10" s="158">
        <v>1.1898826499046533</v>
      </c>
      <c r="N10" s="158">
        <v>1.2945294008395054</v>
      </c>
      <c r="O10" s="158">
        <v>1.1280032925847077</v>
      </c>
      <c r="P10" s="158">
        <v>1.2948588210421539</v>
      </c>
      <c r="Q10" s="158">
        <v>1.3927035951710125</v>
      </c>
    </row>
    <row r="11" spans="1:17" x14ac:dyDescent="0.25">
      <c r="A11" s="92" t="s">
        <v>125</v>
      </c>
      <c r="B11" s="91">
        <v>1.195885644520278E-2</v>
      </c>
      <c r="C11" s="91">
        <v>9.9169664415986337E-3</v>
      </c>
      <c r="D11" s="91">
        <v>1.2171136780986453E-2</v>
      </c>
      <c r="E11" s="91">
        <v>1.512439748918616E-2</v>
      </c>
      <c r="F11" s="91">
        <v>2.764745584518033E-2</v>
      </c>
      <c r="G11" s="91">
        <v>2.5207715966179392E-2</v>
      </c>
      <c r="H11" s="91">
        <v>2.0195150686984832E-2</v>
      </c>
      <c r="I11" s="91">
        <v>1.8590018573805163E-2</v>
      </c>
      <c r="J11" s="91">
        <v>1.9087253942367276E-2</v>
      </c>
      <c r="K11" s="91">
        <v>1.2394431626579907E-2</v>
      </c>
      <c r="L11" s="91">
        <v>1.8012294065479443E-2</v>
      </c>
      <c r="M11" s="91">
        <v>1.3359867727163258E-2</v>
      </c>
      <c r="N11" s="91">
        <v>1.2530710392077498E-2</v>
      </c>
      <c r="O11" s="91">
        <v>1.0606480119356245E-2</v>
      </c>
      <c r="P11" s="91">
        <v>1.4517954726699671E-2</v>
      </c>
      <c r="Q11" s="91">
        <v>1.6427359776560367E-2</v>
      </c>
    </row>
    <row r="12" spans="1:17" x14ac:dyDescent="0.25">
      <c r="A12" s="92" t="s">
        <v>26</v>
      </c>
      <c r="B12" s="91">
        <v>0.99907302409930832</v>
      </c>
      <c r="C12" s="91">
        <v>0.98113259059340396</v>
      </c>
      <c r="D12" s="91">
        <v>1.0293132397008322</v>
      </c>
      <c r="E12" s="91">
        <v>1.0822074868961673</v>
      </c>
      <c r="F12" s="91">
        <v>0.92880415178545339</v>
      </c>
      <c r="G12" s="91">
        <v>0.80947017309590552</v>
      </c>
      <c r="H12" s="91">
        <v>0.81129605745291089</v>
      </c>
      <c r="I12" s="91">
        <v>0.86744504007470524</v>
      </c>
      <c r="J12" s="91">
        <v>0.77861952828214509</v>
      </c>
      <c r="K12" s="91">
        <v>0.72527017521963688</v>
      </c>
      <c r="L12" s="91">
        <v>0.69677721422280792</v>
      </c>
      <c r="M12" s="91">
        <v>0.57471589122614619</v>
      </c>
      <c r="N12" s="91">
        <v>0.59293537344545832</v>
      </c>
      <c r="O12" s="91">
        <v>0.4916625009358605</v>
      </c>
      <c r="P12" s="91">
        <v>0.5710951031788134</v>
      </c>
      <c r="Q12" s="91">
        <v>0.6186522067909026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0.53748090974262286</v>
      </c>
      <c r="C14" s="157">
        <v>0.53689264880248022</v>
      </c>
      <c r="D14" s="157">
        <v>0.56794663095743336</v>
      </c>
      <c r="E14" s="157">
        <v>0.59932746837815531</v>
      </c>
      <c r="F14" s="157">
        <v>0.84221939661462886</v>
      </c>
      <c r="G14" s="157">
        <v>0.86312724226837778</v>
      </c>
      <c r="H14" s="157">
        <v>0.84319779693534591</v>
      </c>
      <c r="I14" s="157">
        <v>0.83806495464975683</v>
      </c>
      <c r="J14" s="157">
        <v>0.83039539106938365</v>
      </c>
      <c r="K14" s="157">
        <v>0.61311007245227056</v>
      </c>
      <c r="L14" s="157">
        <v>0.59422283392488162</v>
      </c>
      <c r="M14" s="157">
        <v>0.60180689095134388</v>
      </c>
      <c r="N14" s="157">
        <v>0.68906331700196966</v>
      </c>
      <c r="O14" s="157">
        <v>0.62573431152949099</v>
      </c>
      <c r="P14" s="157">
        <v>0.70924576313664078</v>
      </c>
      <c r="Q14" s="157">
        <v>0.7576240286035496</v>
      </c>
    </row>
    <row r="15" spans="1:17" x14ac:dyDescent="0.25">
      <c r="A15" s="156" t="s">
        <v>241</v>
      </c>
      <c r="B15" s="155">
        <v>3.1226450129225545</v>
      </c>
      <c r="C15" s="155">
        <v>3.0730238785579003</v>
      </c>
      <c r="D15" s="155">
        <v>3.2542472673451033</v>
      </c>
      <c r="E15" s="155">
        <v>3.4667235004724533</v>
      </c>
      <c r="F15" s="155">
        <v>3.5926190555279489</v>
      </c>
      <c r="G15" s="155">
        <v>3.5403454684731592</v>
      </c>
      <c r="H15" s="155">
        <v>3.452766782797752</v>
      </c>
      <c r="I15" s="155">
        <v>3.442960963144591</v>
      </c>
      <c r="J15" s="155">
        <v>3.3964161562649191</v>
      </c>
      <c r="K15" s="155">
        <v>2.7586292711450158</v>
      </c>
      <c r="L15" s="155">
        <v>2.7848522373036841</v>
      </c>
      <c r="M15" s="155">
        <v>2.6297119416778201</v>
      </c>
      <c r="N15" s="155">
        <v>2.6752485958742089</v>
      </c>
      <c r="O15" s="155">
        <v>2.5841613152005145</v>
      </c>
      <c r="P15" s="155">
        <v>2.671559147911549</v>
      </c>
      <c r="Q15" s="155">
        <v>2.7515646174753581</v>
      </c>
    </row>
    <row r="16" spans="1:17" x14ac:dyDescent="0.25">
      <c r="A16" s="156" t="s">
        <v>240</v>
      </c>
      <c r="B16" s="206">
        <v>87.939026557898913</v>
      </c>
      <c r="C16" s="206">
        <v>86.797064259223319</v>
      </c>
      <c r="D16" s="206">
        <v>91.370312106676479</v>
      </c>
      <c r="E16" s="206">
        <v>96.206095418033158</v>
      </c>
      <c r="F16" s="206">
        <v>102.25645347891123</v>
      </c>
      <c r="G16" s="206">
        <v>96.041382078628686</v>
      </c>
      <c r="H16" s="206">
        <v>94.860627488291925</v>
      </c>
      <c r="I16" s="206">
        <v>98.019303401712278</v>
      </c>
      <c r="J16" s="206">
        <v>92.093856280792238</v>
      </c>
      <c r="K16" s="206">
        <v>76.597694706748854</v>
      </c>
      <c r="L16" s="206">
        <v>73.870181308761175</v>
      </c>
      <c r="M16" s="206">
        <v>66.830705151379505</v>
      </c>
      <c r="N16" s="206">
        <v>73.306765249086226</v>
      </c>
      <c r="O16" s="206">
        <v>63.061314361545527</v>
      </c>
      <c r="P16" s="206">
        <v>73.339501519372362</v>
      </c>
      <c r="Q16" s="206">
        <v>79.274018052739706</v>
      </c>
    </row>
    <row r="17" spans="1:17" x14ac:dyDescent="0.25">
      <c r="A17" s="152" t="s">
        <v>249</v>
      </c>
      <c r="B17" s="264">
        <v>56.79161344222765</v>
      </c>
      <c r="C17" s="264">
        <v>56.144606530708792</v>
      </c>
      <c r="D17" s="264">
        <v>58.910207420721221</v>
      </c>
      <c r="E17" s="264">
        <v>61.626606369432977</v>
      </c>
      <c r="F17" s="264">
        <v>66.421195411894757</v>
      </c>
      <c r="G17" s="264">
        <v>60.72753678965632</v>
      </c>
      <c r="H17" s="264">
        <v>60.420352359094593</v>
      </c>
      <c r="I17" s="264">
        <v>63.676838274744085</v>
      </c>
      <c r="J17" s="264">
        <v>58.21566113080533</v>
      </c>
      <c r="K17" s="264">
        <v>49.081225436065232</v>
      </c>
      <c r="L17" s="264">
        <v>46.092146103851213</v>
      </c>
      <c r="M17" s="264">
        <v>40.60014615934319</v>
      </c>
      <c r="N17" s="264">
        <v>46.621992289631009</v>
      </c>
      <c r="O17" s="264">
        <v>37.285108706086014</v>
      </c>
      <c r="P17" s="264">
        <v>46.691529656226912</v>
      </c>
      <c r="Q17" s="264">
        <v>51.82801650587912</v>
      </c>
    </row>
    <row r="18" spans="1:17" x14ac:dyDescent="0.25">
      <c r="A18" s="150" t="s">
        <v>33</v>
      </c>
      <c r="B18" s="87">
        <v>2.5557042313588307</v>
      </c>
      <c r="C18" s="87">
        <v>1.29976</v>
      </c>
      <c r="D18" s="87">
        <v>1.2997799999999999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54.235909210868819</v>
      </c>
      <c r="C22" s="87">
        <v>54.844846530708793</v>
      </c>
      <c r="D22" s="87">
        <v>57.610427420721223</v>
      </c>
      <c r="E22" s="87">
        <v>61.626606369432977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2.3883823817466822E-2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66.421195411894757</v>
      </c>
      <c r="G27" s="87">
        <v>60.72753678965632</v>
      </c>
      <c r="H27" s="87">
        <v>60.420352359094593</v>
      </c>
      <c r="I27" s="87">
        <v>63.676838274744085</v>
      </c>
      <c r="J27" s="87">
        <v>58.21566113080533</v>
      </c>
      <c r="K27" s="87">
        <v>49.081225436065232</v>
      </c>
      <c r="L27" s="87">
        <v>46.092146103851213</v>
      </c>
      <c r="M27" s="87">
        <v>40.60014615934319</v>
      </c>
      <c r="N27" s="87">
        <v>46.621992289631009</v>
      </c>
      <c r="O27" s="87">
        <v>37.285108706086014</v>
      </c>
      <c r="P27" s="87">
        <v>46.691529656226912</v>
      </c>
      <c r="Q27" s="87">
        <v>51.804132682061656</v>
      </c>
    </row>
    <row r="28" spans="1:17" x14ac:dyDescent="0.25">
      <c r="A28" s="152" t="s">
        <v>248</v>
      </c>
      <c r="B28" s="151">
        <v>31.147413115671259</v>
      </c>
      <c r="C28" s="151">
        <v>30.652457728514527</v>
      </c>
      <c r="D28" s="151">
        <v>32.460104685955258</v>
      </c>
      <c r="E28" s="151">
        <v>34.579489048600188</v>
      </c>
      <c r="F28" s="151">
        <v>35.835258067016468</v>
      </c>
      <c r="G28" s="151">
        <v>35.31384528897236</v>
      </c>
      <c r="H28" s="151">
        <v>34.440275129197339</v>
      </c>
      <c r="I28" s="151">
        <v>34.3424651269682</v>
      </c>
      <c r="J28" s="151">
        <v>33.878195149986915</v>
      </c>
      <c r="K28" s="151">
        <v>27.516469270683618</v>
      </c>
      <c r="L28" s="151">
        <v>27.778035204909955</v>
      </c>
      <c r="M28" s="151">
        <v>26.230558992036315</v>
      </c>
      <c r="N28" s="151">
        <v>26.684772959455213</v>
      </c>
      <c r="O28" s="151">
        <v>25.776205655459513</v>
      </c>
      <c r="P28" s="151">
        <v>26.647971863145457</v>
      </c>
      <c r="Q28" s="151">
        <v>27.44600154686059</v>
      </c>
    </row>
    <row r="29" spans="1:17" x14ac:dyDescent="0.25">
      <c r="A29" s="243" t="s">
        <v>239</v>
      </c>
      <c r="B29" s="278">
        <v>6.9392111398278695</v>
      </c>
      <c r="C29" s="278">
        <v>6.8289419523508608</v>
      </c>
      <c r="D29" s="278">
        <v>7.2316605941001999</v>
      </c>
      <c r="E29" s="278">
        <v>7.7038300010498642</v>
      </c>
      <c r="F29" s="278">
        <v>7.9835979011731864</v>
      </c>
      <c r="G29" s="278">
        <v>7.8674343743847652</v>
      </c>
      <c r="H29" s="278">
        <v>7.6728150728838616</v>
      </c>
      <c r="I29" s="278">
        <v>7.6510243625435042</v>
      </c>
      <c r="J29" s="278">
        <v>7.5475914583664556</v>
      </c>
      <c r="K29" s="278">
        <v>6.130287269211121</v>
      </c>
      <c r="L29" s="278">
        <v>6.1885605273414948</v>
      </c>
      <c r="M29" s="278">
        <v>5.8438043148395762</v>
      </c>
      <c r="N29" s="278">
        <v>5.9449968797204402</v>
      </c>
      <c r="O29" s="278">
        <v>5.742580700445564</v>
      </c>
      <c r="P29" s="278">
        <v>5.9367981064700848</v>
      </c>
      <c r="Q29" s="278">
        <v>6.1145880388341034</v>
      </c>
    </row>
    <row r="30" spans="1:17" x14ac:dyDescent="0.25">
      <c r="A30" s="40"/>
      <c r="B30" s="32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17" ht="12.75" x14ac:dyDescent="0.25">
      <c r="A31" s="97" t="s">
        <v>34</v>
      </c>
      <c r="B31" s="96">
        <v>2316.5172715048266</v>
      </c>
      <c r="C31" s="96">
        <v>2348.2979156947536</v>
      </c>
      <c r="D31" s="96">
        <v>2380.2441627083322</v>
      </c>
      <c r="E31" s="96">
        <v>2470.1011161240258</v>
      </c>
      <c r="F31" s="96">
        <v>2526.7068445894411</v>
      </c>
      <c r="G31" s="96">
        <v>2421.9453075109459</v>
      </c>
      <c r="H31" s="96">
        <v>2457.5176871599738</v>
      </c>
      <c r="I31" s="96">
        <v>2511.0077216489594</v>
      </c>
      <c r="J31" s="96">
        <v>2269.4884952175944</v>
      </c>
      <c r="K31" s="96">
        <v>2164.4166089329442</v>
      </c>
      <c r="L31" s="96">
        <v>2161.584745170012</v>
      </c>
      <c r="M31" s="96">
        <v>2020.7742905222167</v>
      </c>
      <c r="N31" s="96">
        <v>2122.0455220606691</v>
      </c>
      <c r="O31" s="96">
        <v>1820.053801912351</v>
      </c>
      <c r="P31" s="96">
        <v>2016.4252718708144</v>
      </c>
      <c r="Q31" s="96">
        <v>2110.8979519943077</v>
      </c>
    </row>
    <row r="32" spans="1:17" x14ac:dyDescent="0.25">
      <c r="A32" s="132" t="s">
        <v>83</v>
      </c>
      <c r="B32" s="160">
        <v>12.038193505797818</v>
      </c>
      <c r="C32" s="160">
        <v>12.203347268821016</v>
      </c>
      <c r="D32" s="160">
        <v>12.36936161633488</v>
      </c>
      <c r="E32" s="160">
        <v>12.8363192368826</v>
      </c>
      <c r="F32" s="160">
        <v>13.130480960253061</v>
      </c>
      <c r="G32" s="160">
        <v>12.586069023062327</v>
      </c>
      <c r="H32" s="160">
        <v>12.770927212959837</v>
      </c>
      <c r="I32" s="160">
        <v>13.04889767911221</v>
      </c>
      <c r="J32" s="160">
        <v>11.793800115664016</v>
      </c>
      <c r="K32" s="160">
        <v>11.247775393693288</v>
      </c>
      <c r="L32" s="160">
        <v>11.233059110599019</v>
      </c>
      <c r="M32" s="160">
        <v>10.501312569556232</v>
      </c>
      <c r="N32" s="160">
        <v>11.027586513992826</v>
      </c>
      <c r="O32" s="160">
        <v>9.458232894655211</v>
      </c>
      <c r="P32" s="160">
        <v>10.478712121577747</v>
      </c>
      <c r="Q32" s="160">
        <v>10.969656185896838</v>
      </c>
    </row>
    <row r="33" spans="1:17" x14ac:dyDescent="0.25">
      <c r="A33" s="76" t="s">
        <v>82</v>
      </c>
      <c r="B33" s="159">
        <v>17.083101182126281</v>
      </c>
      <c r="C33" s="159">
        <v>17.317466782162153</v>
      </c>
      <c r="D33" s="159">
        <v>17.553053616257991</v>
      </c>
      <c r="E33" s="159">
        <v>18.215701568854843</v>
      </c>
      <c r="F33" s="159">
        <v>18.633139158791074</v>
      </c>
      <c r="G33" s="159">
        <v>17.860577710654564</v>
      </c>
      <c r="H33" s="159">
        <v>18.122905373093531</v>
      </c>
      <c r="I33" s="159">
        <v>18.517366352362288</v>
      </c>
      <c r="J33" s="159">
        <v>16.73628859684197</v>
      </c>
      <c r="K33" s="159">
        <v>15.96143848591163</v>
      </c>
      <c r="L33" s="159">
        <v>15.940554974361236</v>
      </c>
      <c r="M33" s="159">
        <v>14.902151646296739</v>
      </c>
      <c r="N33" s="159">
        <v>15.648973919754722</v>
      </c>
      <c r="O33" s="159">
        <v>13.421943206486269</v>
      </c>
      <c r="P33" s="159">
        <v>14.870079912328357</v>
      </c>
      <c r="Q33" s="159">
        <v>15.566766431072894</v>
      </c>
    </row>
    <row r="34" spans="1:17" x14ac:dyDescent="0.25">
      <c r="A34" s="76" t="s">
        <v>81</v>
      </c>
      <c r="B34" s="159">
        <v>60.788461605398986</v>
      </c>
      <c r="C34" s="159">
        <v>61.622427530409887</v>
      </c>
      <c r="D34" s="159">
        <v>62.460739091437006</v>
      </c>
      <c r="E34" s="159">
        <v>64.818703795554981</v>
      </c>
      <c r="F34" s="159">
        <v>66.304112600312209</v>
      </c>
      <c r="G34" s="159">
        <v>63.555032007322808</v>
      </c>
      <c r="H34" s="159">
        <v>64.488498060482385</v>
      </c>
      <c r="I34" s="159">
        <v>65.89214695522729</v>
      </c>
      <c r="J34" s="159">
        <v>59.554364628505674</v>
      </c>
      <c r="K34" s="159">
        <v>56.797140063945349</v>
      </c>
      <c r="L34" s="159">
        <v>56.722828232239095</v>
      </c>
      <c r="M34" s="159">
        <v>53.027776603966153</v>
      </c>
      <c r="N34" s="159">
        <v>55.685266986547077</v>
      </c>
      <c r="O34" s="159">
        <v>47.760606846431131</v>
      </c>
      <c r="P34" s="159">
        <v>52.91365263149941</v>
      </c>
      <c r="Q34" s="159">
        <v>55.392740078456164</v>
      </c>
    </row>
    <row r="35" spans="1:17" x14ac:dyDescent="0.25">
      <c r="A35" s="76" t="s">
        <v>80</v>
      </c>
      <c r="B35" s="159">
        <v>48.15277402319127</v>
      </c>
      <c r="C35" s="159">
        <v>48.813389075284064</v>
      </c>
      <c r="D35" s="159">
        <v>49.477446465339519</v>
      </c>
      <c r="E35" s="159">
        <v>51.345276947530401</v>
      </c>
      <c r="F35" s="159">
        <v>52.521923841012246</v>
      </c>
      <c r="G35" s="159">
        <v>50.344276092249309</v>
      </c>
      <c r="H35" s="159">
        <v>51.083708851839347</v>
      </c>
      <c r="I35" s="159">
        <v>52.195590716448841</v>
      </c>
      <c r="J35" s="159">
        <v>47.175200462656065</v>
      </c>
      <c r="K35" s="159">
        <v>44.991101574773154</v>
      </c>
      <c r="L35" s="159">
        <v>44.932236442396075</v>
      </c>
      <c r="M35" s="159">
        <v>42.005250278224928</v>
      </c>
      <c r="N35" s="159">
        <v>44.110346055971306</v>
      </c>
      <c r="O35" s="159">
        <v>37.832931578620844</v>
      </c>
      <c r="P35" s="159">
        <v>41.914848486310987</v>
      </c>
      <c r="Q35" s="159">
        <v>43.878624743587352</v>
      </c>
    </row>
    <row r="36" spans="1:17" x14ac:dyDescent="0.25">
      <c r="A36" s="129" t="s">
        <v>79</v>
      </c>
      <c r="B36" s="158">
        <v>28.891664413914761</v>
      </c>
      <c r="C36" s="158">
        <v>29.288033445170438</v>
      </c>
      <c r="D36" s="158">
        <v>29.686467879203708</v>
      </c>
      <c r="E36" s="158">
        <v>30.807166168518243</v>
      </c>
      <c r="F36" s="158">
        <v>31.513154304607347</v>
      </c>
      <c r="G36" s="158">
        <v>30.206565655349586</v>
      </c>
      <c r="H36" s="158">
        <v>30.650225311103611</v>
      </c>
      <c r="I36" s="158">
        <v>31.317354429869305</v>
      </c>
      <c r="J36" s="158">
        <v>28.305120277593637</v>
      </c>
      <c r="K36" s="158">
        <v>26.994660944863888</v>
      </c>
      <c r="L36" s="158">
        <v>26.959341865437644</v>
      </c>
      <c r="M36" s="158">
        <v>25.203150166934954</v>
      </c>
      <c r="N36" s="158">
        <v>26.466207633582783</v>
      </c>
      <c r="O36" s="158">
        <v>22.699758947172505</v>
      </c>
      <c r="P36" s="158">
        <v>25.148909091786592</v>
      </c>
      <c r="Q36" s="158">
        <v>26.327174846152417</v>
      </c>
    </row>
    <row r="37" spans="1:17" x14ac:dyDescent="0.25">
      <c r="A37" s="92" t="s">
        <v>125</v>
      </c>
      <c r="B37" s="91">
        <v>0.22312458079530206</v>
      </c>
      <c r="C37" s="91">
        <v>0.19009125064188898</v>
      </c>
      <c r="D37" s="91">
        <v>0.22450049702785235</v>
      </c>
      <c r="E37" s="91">
        <v>0.27462190680124327</v>
      </c>
      <c r="F37" s="91">
        <v>0.48439016369454035</v>
      </c>
      <c r="G37" s="91">
        <v>0.44848405350095188</v>
      </c>
      <c r="H37" s="91">
        <v>0.36961245752011351</v>
      </c>
      <c r="I37" s="91">
        <v>0.33767774261538241</v>
      </c>
      <c r="J37" s="91">
        <v>0.33183852185065121</v>
      </c>
      <c r="K37" s="91">
        <v>0.247697476486297</v>
      </c>
      <c r="L37" s="91">
        <v>0.37096639797226255</v>
      </c>
      <c r="M37" s="91">
        <v>0.28297811768670178</v>
      </c>
      <c r="N37" s="91">
        <v>0.25618605712465625</v>
      </c>
      <c r="O37" s="91">
        <v>0.21344311986508138</v>
      </c>
      <c r="P37" s="91">
        <v>0.28196952261296554</v>
      </c>
      <c r="Q37" s="91">
        <v>0.31053698331628876</v>
      </c>
    </row>
    <row r="38" spans="1:17" x14ac:dyDescent="0.25">
      <c r="A38" s="92" t="s">
        <v>26</v>
      </c>
      <c r="B38" s="91">
        <v>18.640390133245138</v>
      </c>
      <c r="C38" s="91">
        <v>18.806630262363949</v>
      </c>
      <c r="D38" s="91">
        <v>18.986010762049535</v>
      </c>
      <c r="E38" s="91">
        <v>19.650229625246325</v>
      </c>
      <c r="F38" s="91">
        <v>16.272875075482013</v>
      </c>
      <c r="G38" s="91">
        <v>14.401719890260734</v>
      </c>
      <c r="H38" s="91">
        <v>14.848372969299191</v>
      </c>
      <c r="I38" s="91">
        <v>15.756675111023288</v>
      </c>
      <c r="J38" s="91">
        <v>13.53657022269142</v>
      </c>
      <c r="K38" s="91">
        <v>14.494217854042097</v>
      </c>
      <c r="L38" s="91">
        <v>14.350250579395173</v>
      </c>
      <c r="M38" s="91">
        <v>12.173175994336155</v>
      </c>
      <c r="N38" s="91">
        <v>12.122359443305545</v>
      </c>
      <c r="O38" s="91">
        <v>9.8941380118089519</v>
      </c>
      <c r="P38" s="91">
        <v>11.09188013334845</v>
      </c>
      <c r="Q38" s="91">
        <v>11.694781914555321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10.028149699874321</v>
      </c>
      <c r="C40" s="157">
        <v>10.2913119321646</v>
      </c>
      <c r="D40" s="157">
        <v>10.475956620126322</v>
      </c>
      <c r="E40" s="157">
        <v>10.882314636470674</v>
      </c>
      <c r="F40" s="157">
        <v>14.755889065430793</v>
      </c>
      <c r="G40" s="157">
        <v>15.356361711587899</v>
      </c>
      <c r="H40" s="157">
        <v>15.432239884284304</v>
      </c>
      <c r="I40" s="157">
        <v>15.223001576230633</v>
      </c>
      <c r="J40" s="157">
        <v>14.436711533051568</v>
      </c>
      <c r="K40" s="157">
        <v>12.252745614335497</v>
      </c>
      <c r="L40" s="157">
        <v>12.23812488807021</v>
      </c>
      <c r="M40" s="157">
        <v>12.746996054912099</v>
      </c>
      <c r="N40" s="157">
        <v>14.08766213315258</v>
      </c>
      <c r="O40" s="157">
        <v>12.592177815498474</v>
      </c>
      <c r="P40" s="157">
        <v>13.775059435825176</v>
      </c>
      <c r="Q40" s="157">
        <v>14.321855948280804</v>
      </c>
    </row>
    <row r="41" spans="1:17" x14ac:dyDescent="0.25">
      <c r="A41" s="156" t="s">
        <v>238</v>
      </c>
      <c r="B41" s="204">
        <v>190.68954903479192</v>
      </c>
      <c r="C41" s="204">
        <v>192.44142509845378</v>
      </c>
      <c r="D41" s="204">
        <v>196.83017778772376</v>
      </c>
      <c r="E41" s="204">
        <v>207.89170971829628</v>
      </c>
      <c r="F41" s="204">
        <v>204.64554217631974</v>
      </c>
      <c r="G41" s="204">
        <v>210.86339192959719</v>
      </c>
      <c r="H41" s="204">
        <v>209.96867564689256</v>
      </c>
      <c r="I41" s="204">
        <v>203.30239400931794</v>
      </c>
      <c r="J41" s="204">
        <v>197.72656200952474</v>
      </c>
      <c r="K41" s="204">
        <v>182.01371835181439</v>
      </c>
      <c r="L41" s="204">
        <v>194.49671279001572</v>
      </c>
      <c r="M41" s="204">
        <v>193.35992912185696</v>
      </c>
      <c r="N41" s="204">
        <v>182.01626721018602</v>
      </c>
      <c r="O41" s="204">
        <v>184.32032838632674</v>
      </c>
      <c r="P41" s="204">
        <v>172.48664814067973</v>
      </c>
      <c r="Q41" s="204">
        <v>167.80724077958658</v>
      </c>
    </row>
    <row r="42" spans="1:17" x14ac:dyDescent="0.25">
      <c r="A42" s="152" t="s">
        <v>247</v>
      </c>
      <c r="B42" s="151">
        <v>48.349203455213413</v>
      </c>
      <c r="C42" s="151">
        <v>49.106465744140927</v>
      </c>
      <c r="D42" s="151">
        <v>49.582002983931162</v>
      </c>
      <c r="E42" s="151">
        <v>51.059046460866952</v>
      </c>
      <c r="F42" s="151">
        <v>53.099958476924037</v>
      </c>
      <c r="G42" s="151">
        <v>49.299955394236406</v>
      </c>
      <c r="H42" s="151">
        <v>50.458008730610288</v>
      </c>
      <c r="I42" s="151">
        <v>52.777820913611322</v>
      </c>
      <c r="J42" s="151">
        <v>46.181765758967984</v>
      </c>
      <c r="K42" s="151">
        <v>44.756664690013423</v>
      </c>
      <c r="L42" s="151">
        <v>43.315150327116221</v>
      </c>
      <c r="M42" s="151">
        <v>39.239696863790122</v>
      </c>
      <c r="N42" s="151">
        <v>43.492860978880962</v>
      </c>
      <c r="O42" s="151">
        <v>34.236837633551715</v>
      </c>
      <c r="P42" s="151">
        <v>41.379209038164618</v>
      </c>
      <c r="Q42" s="151">
        <v>44.705144294157456</v>
      </c>
    </row>
    <row r="43" spans="1:17" x14ac:dyDescent="0.25">
      <c r="A43" s="150" t="s">
        <v>33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0.22292292617769013</v>
      </c>
      <c r="C45" s="87">
        <v>0.22307362318840576</v>
      </c>
      <c r="D45" s="87">
        <v>0.19140840579710142</v>
      </c>
      <c r="E45" s="87">
        <v>0.22315449275362315</v>
      </c>
      <c r="F45" s="87">
        <v>0.28690550724637676</v>
      </c>
      <c r="G45" s="87">
        <v>0.28661512066281714</v>
      </c>
      <c r="H45" s="87">
        <v>0.28692202898550717</v>
      </c>
      <c r="I45" s="87">
        <v>0.25503275362318839</v>
      </c>
      <c r="J45" s="87">
        <v>0.22324579710144923</v>
      </c>
      <c r="K45" s="87">
        <v>0.19121913043478259</v>
      </c>
      <c r="L45" s="87">
        <v>0.25476904026653246</v>
      </c>
      <c r="M45" s="87">
        <v>0.1910762084106275</v>
      </c>
      <c r="N45" s="87">
        <v>0.19107835025306186</v>
      </c>
      <c r="O45" s="87">
        <v>0.12738378106414802</v>
      </c>
      <c r="P45" s="87">
        <v>0.12738473212283408</v>
      </c>
      <c r="Q45" s="87">
        <v>0.15922969736422676</v>
      </c>
    </row>
    <row r="46" spans="1:17" x14ac:dyDescent="0.25">
      <c r="A46" s="150" t="s">
        <v>125</v>
      </c>
      <c r="B46" s="87">
        <v>0.54395782302985096</v>
      </c>
      <c r="C46" s="87">
        <v>0.45824072171651592</v>
      </c>
      <c r="D46" s="87">
        <v>0.54329525926889821</v>
      </c>
      <c r="E46" s="87">
        <v>0.65964523895490024</v>
      </c>
      <c r="F46" s="87">
        <v>0.85082353653607301</v>
      </c>
      <c r="G46" s="87">
        <v>0.766251496775747</v>
      </c>
      <c r="H46" s="87">
        <v>0.62479518973888437</v>
      </c>
      <c r="I46" s="87">
        <v>0.56596275314481181</v>
      </c>
      <c r="J46" s="87">
        <v>0.56662976050321467</v>
      </c>
      <c r="K46" s="87">
        <v>0.45590510061898287</v>
      </c>
      <c r="L46" s="87">
        <v>0.71386430894419606</v>
      </c>
      <c r="M46" s="87">
        <v>0.51347200460235809</v>
      </c>
      <c r="N46" s="87">
        <v>0.39708274126290777</v>
      </c>
      <c r="O46" s="87">
        <v>0.37068282868927932</v>
      </c>
      <c r="P46" s="87">
        <v>0.42524629115785795</v>
      </c>
      <c r="Q46" s="87">
        <v>0.45179863907577855</v>
      </c>
    </row>
    <row r="47" spans="1:17" x14ac:dyDescent="0.25">
      <c r="A47" s="150" t="s">
        <v>29</v>
      </c>
      <c r="B47" s="87">
        <v>2.1387144707960055</v>
      </c>
      <c r="C47" s="87">
        <v>3.089220390414237</v>
      </c>
      <c r="D47" s="87">
        <v>2.9008102196892396</v>
      </c>
      <c r="E47" s="87">
        <v>2.9761505400164343</v>
      </c>
      <c r="F47" s="87">
        <v>4.9012811594202894</v>
      </c>
      <c r="G47" s="87">
        <v>4.6246116275696716</v>
      </c>
      <c r="H47" s="87">
        <v>4.7914104347826072</v>
      </c>
      <c r="I47" s="87">
        <v>5.0690449275362317</v>
      </c>
      <c r="J47" s="87">
        <v>5.2638863768115947</v>
      </c>
      <c r="K47" s="87">
        <v>3.1014779710144924</v>
      </c>
      <c r="L47" s="87">
        <v>1.1353860876953794</v>
      </c>
      <c r="M47" s="87">
        <v>0.55384520544116023</v>
      </c>
      <c r="N47" s="87">
        <v>0.99692813324915353</v>
      </c>
      <c r="O47" s="87">
        <v>1.3015427662561918</v>
      </c>
      <c r="P47" s="87">
        <v>1.1907687668929605</v>
      </c>
      <c r="Q47" s="87">
        <v>1.3292206965422408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45.443608235209865</v>
      </c>
      <c r="C49" s="87">
        <v>45.335931008821767</v>
      </c>
      <c r="D49" s="87">
        <v>45.946489099175921</v>
      </c>
      <c r="E49" s="87">
        <v>47.200096189141995</v>
      </c>
      <c r="F49" s="87">
        <v>28.583043503051584</v>
      </c>
      <c r="G49" s="87">
        <v>24.605868003362374</v>
      </c>
      <c r="H49" s="87">
        <v>25.099781725192987</v>
      </c>
      <c r="I49" s="87">
        <v>26.408880719154748</v>
      </c>
      <c r="J49" s="87">
        <v>23.114325306604048</v>
      </c>
      <c r="K49" s="87">
        <v>26.677655109280394</v>
      </c>
      <c r="L49" s="87">
        <v>27.614715966274513</v>
      </c>
      <c r="M49" s="87">
        <v>22.088581022753861</v>
      </c>
      <c r="N49" s="87">
        <v>18.789389915860436</v>
      </c>
      <c r="O49" s="87">
        <v>17.18297159438902</v>
      </c>
      <c r="P49" s="87">
        <v>16.727981254726817</v>
      </c>
      <c r="Q49" s="87">
        <v>17.014677275661466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18.477904770669717</v>
      </c>
      <c r="G52" s="87">
        <v>19.0166091458658</v>
      </c>
      <c r="H52" s="87">
        <v>19.655099351910298</v>
      </c>
      <c r="I52" s="87">
        <v>20.478899760152341</v>
      </c>
      <c r="J52" s="87">
        <v>17.013678517947675</v>
      </c>
      <c r="K52" s="87">
        <v>14.330407378664773</v>
      </c>
      <c r="L52" s="87">
        <v>13.596414923935603</v>
      </c>
      <c r="M52" s="87">
        <v>15.892722422582116</v>
      </c>
      <c r="N52" s="87">
        <v>23.118381838255402</v>
      </c>
      <c r="O52" s="87">
        <v>15.254256663153079</v>
      </c>
      <c r="P52" s="87">
        <v>22.907827993264146</v>
      </c>
      <c r="Q52" s="87">
        <v>25.750217985513743</v>
      </c>
    </row>
    <row r="53" spans="1:17" x14ac:dyDescent="0.25">
      <c r="A53" s="152" t="s">
        <v>246</v>
      </c>
      <c r="B53" s="151">
        <v>142.3403455795785</v>
      </c>
      <c r="C53" s="151">
        <v>143.33495935431284</v>
      </c>
      <c r="D53" s="151">
        <v>147.24817480379261</v>
      </c>
      <c r="E53" s="151">
        <v>156.83266325742935</v>
      </c>
      <c r="F53" s="151">
        <v>151.54558369939571</v>
      </c>
      <c r="G53" s="151">
        <v>161.56343653536078</v>
      </c>
      <c r="H53" s="151">
        <v>159.51066691628228</v>
      </c>
      <c r="I53" s="151">
        <v>150.52457309570661</v>
      </c>
      <c r="J53" s="151">
        <v>151.54479625055674</v>
      </c>
      <c r="K53" s="151">
        <v>137.25705366180097</v>
      </c>
      <c r="L53" s="151">
        <v>151.18156246289951</v>
      </c>
      <c r="M53" s="151">
        <v>154.12023225806684</v>
      </c>
      <c r="N53" s="151">
        <v>138.52340623130505</v>
      </c>
      <c r="O53" s="151">
        <v>150.08349075277502</v>
      </c>
      <c r="P53" s="151">
        <v>131.10743910251512</v>
      </c>
      <c r="Q53" s="151">
        <v>123.10209648542912</v>
      </c>
    </row>
    <row r="54" spans="1:17" x14ac:dyDescent="0.25">
      <c r="A54" s="156" t="s">
        <v>237</v>
      </c>
      <c r="B54" s="204">
        <v>1728.6483103979679</v>
      </c>
      <c r="C54" s="204">
        <v>1753.309928095254</v>
      </c>
      <c r="D54" s="204">
        <v>1775.2235451780796</v>
      </c>
      <c r="E54" s="204">
        <v>1838.2655775364562</v>
      </c>
      <c r="F54" s="204">
        <v>1889.1605295791701</v>
      </c>
      <c r="G54" s="204">
        <v>1794.7380784120132</v>
      </c>
      <c r="H54" s="204">
        <v>1825.4680017537737</v>
      </c>
      <c r="I54" s="204">
        <v>1877.5010669822511</v>
      </c>
      <c r="J54" s="204">
        <v>1681.6132091487539</v>
      </c>
      <c r="K54" s="204">
        <v>1610.9379961335521</v>
      </c>
      <c r="L54" s="204">
        <v>1594.9048874116711</v>
      </c>
      <c r="M54" s="204">
        <v>1478.3842530015152</v>
      </c>
      <c r="N54" s="204">
        <v>1575.4986862154201</v>
      </c>
      <c r="O54" s="204">
        <v>1320.4095722983236</v>
      </c>
      <c r="P54" s="204">
        <v>1497.5962873805488</v>
      </c>
      <c r="Q54" s="204">
        <v>1581.7297025491064</v>
      </c>
    </row>
    <row r="55" spans="1:17" x14ac:dyDescent="0.25">
      <c r="A55" s="152" t="s">
        <v>245</v>
      </c>
      <c r="B55" s="151">
        <v>1450.4761036564028</v>
      </c>
      <c r="C55" s="151">
        <v>1473.1939723242281</v>
      </c>
      <c r="D55" s="151">
        <v>1487.4600895179349</v>
      </c>
      <c r="E55" s="151">
        <v>1531.771393826009</v>
      </c>
      <c r="F55" s="151">
        <v>1592.9987543077214</v>
      </c>
      <c r="G55" s="151">
        <v>1478.9986618270925</v>
      </c>
      <c r="H55" s="151">
        <v>1513.7402619183088</v>
      </c>
      <c r="I55" s="151">
        <v>1583.3346274083399</v>
      </c>
      <c r="J55" s="151">
        <v>1385.4529727690394</v>
      </c>
      <c r="K55" s="151">
        <v>1342.699940700403</v>
      </c>
      <c r="L55" s="151">
        <v>1299.4545098134868</v>
      </c>
      <c r="M55" s="151">
        <v>1177.1909059137038</v>
      </c>
      <c r="N55" s="151">
        <v>1304.7858293664287</v>
      </c>
      <c r="O55" s="151">
        <v>1027.1051290065516</v>
      </c>
      <c r="P55" s="151">
        <v>1241.3762711449385</v>
      </c>
      <c r="Q55" s="151">
        <v>1341.1543288247237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6.6876877853307048</v>
      </c>
      <c r="C58" s="87">
        <v>6.692208695652174</v>
      </c>
      <c r="D58" s="87">
        <v>5.7422521739130437</v>
      </c>
      <c r="E58" s="87">
        <v>6.6946347826086949</v>
      </c>
      <c r="F58" s="87">
        <v>8.6071652173913034</v>
      </c>
      <c r="G58" s="87">
        <v>8.5984536198845163</v>
      </c>
      <c r="H58" s="87">
        <v>8.6076608695652173</v>
      </c>
      <c r="I58" s="87">
        <v>7.6509826086956521</v>
      </c>
      <c r="J58" s="87">
        <v>6.6973739130434788</v>
      </c>
      <c r="K58" s="87">
        <v>5.736573913043479</v>
      </c>
      <c r="L58" s="87">
        <v>7.6430712079959742</v>
      </c>
      <c r="M58" s="87">
        <v>5.7322862523188247</v>
      </c>
      <c r="N58" s="87">
        <v>5.7323505075918559</v>
      </c>
      <c r="O58" s="87">
        <v>3.821513431924441</v>
      </c>
      <c r="P58" s="87">
        <v>3.8215419636850236</v>
      </c>
      <c r="Q58" s="87">
        <v>4.7768909209268031</v>
      </c>
    </row>
    <row r="59" spans="1:17" x14ac:dyDescent="0.25">
      <c r="A59" s="150" t="s">
        <v>125</v>
      </c>
      <c r="B59" s="87">
        <v>16.318734690895532</v>
      </c>
      <c r="C59" s="87">
        <v>13.747221651495479</v>
      </c>
      <c r="D59" s="87">
        <v>16.298857778066949</v>
      </c>
      <c r="E59" s="87">
        <v>19.789357168647012</v>
      </c>
      <c r="F59" s="87">
        <v>25.524706096082191</v>
      </c>
      <c r="G59" s="87">
        <v>22.987544903272408</v>
      </c>
      <c r="H59" s="87">
        <v>18.743855692166537</v>
      </c>
      <c r="I59" s="87">
        <v>16.978882594344356</v>
      </c>
      <c r="J59" s="87">
        <v>16.99889281509644</v>
      </c>
      <c r="K59" s="87">
        <v>13.67715301856949</v>
      </c>
      <c r="L59" s="87">
        <v>21.415929268325883</v>
      </c>
      <c r="M59" s="87">
        <v>15.404160138070747</v>
      </c>
      <c r="N59" s="87">
        <v>11.912482237887232</v>
      </c>
      <c r="O59" s="87">
        <v>11.120484860678381</v>
      </c>
      <c r="P59" s="87">
        <v>12.757388734735743</v>
      </c>
      <c r="Q59" s="87">
        <v>13.553959172273357</v>
      </c>
    </row>
    <row r="60" spans="1:17" x14ac:dyDescent="0.25">
      <c r="A60" s="150" t="s">
        <v>29</v>
      </c>
      <c r="B60" s="87">
        <v>64.16143412388017</v>
      </c>
      <c r="C60" s="87">
        <v>92.676611712427118</v>
      </c>
      <c r="D60" s="87">
        <v>87.024306590677199</v>
      </c>
      <c r="E60" s="87">
        <v>89.284516200493044</v>
      </c>
      <c r="F60" s="87">
        <v>147.03843478260868</v>
      </c>
      <c r="G60" s="87">
        <v>138.73834882709016</v>
      </c>
      <c r="H60" s="87">
        <v>143.74231304347828</v>
      </c>
      <c r="I60" s="87">
        <v>152.07134782608694</v>
      </c>
      <c r="J60" s="87">
        <v>157.91659130434783</v>
      </c>
      <c r="K60" s="87">
        <v>93.044339130434778</v>
      </c>
      <c r="L60" s="87">
        <v>34.06158263086138</v>
      </c>
      <c r="M60" s="87">
        <v>16.615356163234811</v>
      </c>
      <c r="N60" s="87">
        <v>29.907843997474604</v>
      </c>
      <c r="O60" s="87">
        <v>39.046282987685757</v>
      </c>
      <c r="P60" s="87">
        <v>35.72306300678882</v>
      </c>
      <c r="Q60" s="87">
        <v>39.876620896267227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1363.3082470562963</v>
      </c>
      <c r="C62" s="87">
        <v>1360.0779302646533</v>
      </c>
      <c r="D62" s="87">
        <v>1378.3946729752777</v>
      </c>
      <c r="E62" s="87">
        <v>1416.0028856742601</v>
      </c>
      <c r="F62" s="87">
        <v>857.4913050915477</v>
      </c>
      <c r="G62" s="87">
        <v>738.17604010087132</v>
      </c>
      <c r="H62" s="87">
        <v>752.99345175578969</v>
      </c>
      <c r="I62" s="87">
        <v>792.26642157464255</v>
      </c>
      <c r="J62" s="87">
        <v>693.42975919812147</v>
      </c>
      <c r="K62" s="87">
        <v>800.32965327841202</v>
      </c>
      <c r="L62" s="87">
        <v>828.44147898823542</v>
      </c>
      <c r="M62" s="87">
        <v>662.65743068261588</v>
      </c>
      <c r="N62" s="87">
        <v>563.68169747581305</v>
      </c>
      <c r="O62" s="87">
        <v>515.48914783167061</v>
      </c>
      <c r="P62" s="87">
        <v>501.83943764180452</v>
      </c>
      <c r="Q62" s="87">
        <v>510.44031826984394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554.33714312009158</v>
      </c>
      <c r="G65" s="87">
        <v>570.49827437597412</v>
      </c>
      <c r="H65" s="87">
        <v>589.65298055730909</v>
      </c>
      <c r="I65" s="87">
        <v>614.36699280457037</v>
      </c>
      <c r="J65" s="87">
        <v>510.41035553843017</v>
      </c>
      <c r="K65" s="87">
        <v>429.91222135994332</v>
      </c>
      <c r="L65" s="87">
        <v>407.89244771806807</v>
      </c>
      <c r="M65" s="87">
        <v>476.78167267746352</v>
      </c>
      <c r="N65" s="87">
        <v>693.55145514766195</v>
      </c>
      <c r="O65" s="87">
        <v>457.62769989459247</v>
      </c>
      <c r="P65" s="87">
        <v>687.23483979792445</v>
      </c>
      <c r="Q65" s="87">
        <v>772.50653956541237</v>
      </c>
    </row>
    <row r="66" spans="1:17" x14ac:dyDescent="0.25">
      <c r="A66" s="152" t="s">
        <v>244</v>
      </c>
      <c r="B66" s="151">
        <v>278.17220674156511</v>
      </c>
      <c r="C66" s="151">
        <v>280.11595577102594</v>
      </c>
      <c r="D66" s="151">
        <v>287.7634556601447</v>
      </c>
      <c r="E66" s="151">
        <v>306.49418371044726</v>
      </c>
      <c r="F66" s="151">
        <v>296.16177527144873</v>
      </c>
      <c r="G66" s="151">
        <v>315.73941658492072</v>
      </c>
      <c r="H66" s="151">
        <v>311.72773983546494</v>
      </c>
      <c r="I66" s="151">
        <v>294.16643957391125</v>
      </c>
      <c r="J66" s="151">
        <v>296.16023637971443</v>
      </c>
      <c r="K66" s="151">
        <v>268.23805543314916</v>
      </c>
      <c r="L66" s="151">
        <v>295.45037759818433</v>
      </c>
      <c r="M66" s="151">
        <v>301.19334708781139</v>
      </c>
      <c r="N66" s="151">
        <v>270.71285684899135</v>
      </c>
      <c r="O66" s="151">
        <v>293.30444329177203</v>
      </c>
      <c r="P66" s="151">
        <v>256.22001623561027</v>
      </c>
      <c r="Q66" s="151">
        <v>240.57537372438264</v>
      </c>
    </row>
    <row r="67" spans="1:17" x14ac:dyDescent="0.25">
      <c r="A67" s="156" t="s">
        <v>236</v>
      </c>
      <c r="B67" s="204">
        <v>230.22521734163777</v>
      </c>
      <c r="C67" s="204">
        <v>233.30189839919876</v>
      </c>
      <c r="D67" s="204">
        <v>236.6433710739559</v>
      </c>
      <c r="E67" s="204">
        <v>245.92066115193265</v>
      </c>
      <c r="F67" s="204">
        <v>250.79796196897513</v>
      </c>
      <c r="G67" s="204">
        <v>241.79131668069641</v>
      </c>
      <c r="H67" s="204">
        <v>244.96474494982843</v>
      </c>
      <c r="I67" s="204">
        <v>249.23290452437104</v>
      </c>
      <c r="J67" s="204">
        <v>226.5839499780551</v>
      </c>
      <c r="K67" s="204">
        <v>215.47277798439029</v>
      </c>
      <c r="L67" s="204">
        <v>216.39512434329231</v>
      </c>
      <c r="M67" s="204">
        <v>203.39046713386549</v>
      </c>
      <c r="N67" s="204">
        <v>211.59218752521411</v>
      </c>
      <c r="O67" s="204">
        <v>184.1504277543346</v>
      </c>
      <c r="P67" s="204">
        <v>201.0161341060826</v>
      </c>
      <c r="Q67" s="204">
        <v>209.2260463804493</v>
      </c>
    </row>
    <row r="68" spans="1:17" x14ac:dyDescent="0.25">
      <c r="A68" s="152" t="s">
        <v>243</v>
      </c>
      <c r="B68" s="151">
        <v>169.22221209324698</v>
      </c>
      <c r="C68" s="151">
        <v>171.87263010449325</v>
      </c>
      <c r="D68" s="151">
        <v>173.53701044375907</v>
      </c>
      <c r="E68" s="151">
        <v>178.70666261303435</v>
      </c>
      <c r="F68" s="151">
        <v>185.84985466923411</v>
      </c>
      <c r="G68" s="151">
        <v>172.54984387982751</v>
      </c>
      <c r="H68" s="151">
        <v>176.60303055713604</v>
      </c>
      <c r="I68" s="151">
        <v>184.72237319763963</v>
      </c>
      <c r="J68" s="151">
        <v>161.63618015638792</v>
      </c>
      <c r="K68" s="151">
        <v>156.64832641504702</v>
      </c>
      <c r="L68" s="151">
        <v>151.60302614490681</v>
      </c>
      <c r="M68" s="151">
        <v>137.33893902326543</v>
      </c>
      <c r="N68" s="151">
        <v>152.22501342608336</v>
      </c>
      <c r="O68" s="151">
        <v>119.82893171743103</v>
      </c>
      <c r="P68" s="151">
        <v>144.82723163357613</v>
      </c>
      <c r="Q68" s="151">
        <v>156.46800502955111</v>
      </c>
    </row>
    <row r="69" spans="1:17" x14ac:dyDescent="0.25">
      <c r="A69" s="150" t="s">
        <v>33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0.78023024162191557</v>
      </c>
      <c r="C71" s="87">
        <v>0.78075768115942035</v>
      </c>
      <c r="D71" s="87">
        <v>0.66992942028985514</v>
      </c>
      <c r="E71" s="87">
        <v>0.78104072463768093</v>
      </c>
      <c r="F71" s="87">
        <v>1.0041692753623184</v>
      </c>
      <c r="G71" s="87">
        <v>1.0031529223198603</v>
      </c>
      <c r="H71" s="87">
        <v>1.0042271014492752</v>
      </c>
      <c r="I71" s="87">
        <v>0.89261463768115923</v>
      </c>
      <c r="J71" s="87">
        <v>0.78136028985507244</v>
      </c>
      <c r="K71" s="87">
        <v>0.66926695652173895</v>
      </c>
      <c r="L71" s="87">
        <v>0.89169164093286368</v>
      </c>
      <c r="M71" s="87">
        <v>0.66876672943719617</v>
      </c>
      <c r="N71" s="87">
        <v>0.66877422588571644</v>
      </c>
      <c r="O71" s="87">
        <v>0.44584323372451812</v>
      </c>
      <c r="P71" s="87">
        <v>0.44584656242991938</v>
      </c>
      <c r="Q71" s="87">
        <v>0.55730394077479362</v>
      </c>
    </row>
    <row r="72" spans="1:17" x14ac:dyDescent="0.25">
      <c r="A72" s="150" t="s">
        <v>125</v>
      </c>
      <c r="B72" s="87">
        <v>1.9038523806044787</v>
      </c>
      <c r="C72" s="87">
        <v>1.6038425260078062</v>
      </c>
      <c r="D72" s="87">
        <v>1.9015334074411441</v>
      </c>
      <c r="E72" s="87">
        <v>2.3087583363421511</v>
      </c>
      <c r="F72" s="87">
        <v>2.9778823778762549</v>
      </c>
      <c r="G72" s="87">
        <v>2.6818802387151144</v>
      </c>
      <c r="H72" s="87">
        <v>2.186783164086096</v>
      </c>
      <c r="I72" s="87">
        <v>1.9808696360068412</v>
      </c>
      <c r="J72" s="87">
        <v>1.9832041617612515</v>
      </c>
      <c r="K72" s="87">
        <v>1.5956678521664402</v>
      </c>
      <c r="L72" s="87">
        <v>2.4985250813046864</v>
      </c>
      <c r="M72" s="87">
        <v>1.7971520161082535</v>
      </c>
      <c r="N72" s="87">
        <v>1.389789594420177</v>
      </c>
      <c r="O72" s="87">
        <v>1.2973899004124776</v>
      </c>
      <c r="P72" s="87">
        <v>1.4883620190525029</v>
      </c>
      <c r="Q72" s="87">
        <v>1.5812952367652249</v>
      </c>
    </row>
    <row r="73" spans="1:17" x14ac:dyDescent="0.25">
      <c r="A73" s="150" t="s">
        <v>29</v>
      </c>
      <c r="B73" s="87">
        <v>7.4855006477860195</v>
      </c>
      <c r="C73" s="87">
        <v>10.812271366449831</v>
      </c>
      <c r="D73" s="87">
        <v>10.15283576891234</v>
      </c>
      <c r="E73" s="87">
        <v>10.416526890057522</v>
      </c>
      <c r="F73" s="87">
        <v>17.154484057971008</v>
      </c>
      <c r="G73" s="87">
        <v>16.186140696493855</v>
      </c>
      <c r="H73" s="87">
        <v>16.76993652173913</v>
      </c>
      <c r="I73" s="87">
        <v>17.741657246376807</v>
      </c>
      <c r="J73" s="87">
        <v>18.42360231884058</v>
      </c>
      <c r="K73" s="87">
        <v>10.855172898550723</v>
      </c>
      <c r="L73" s="87">
        <v>3.9738513069338288</v>
      </c>
      <c r="M73" s="87">
        <v>1.9384582190440607</v>
      </c>
      <c r="N73" s="87">
        <v>3.4892484663720373</v>
      </c>
      <c r="O73" s="87">
        <v>4.555399681896672</v>
      </c>
      <c r="P73" s="87">
        <v>4.1676906841253611</v>
      </c>
      <c r="Q73" s="87">
        <v>4.6522724378978433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159.05262882323456</v>
      </c>
      <c r="C75" s="87">
        <v>158.67575853087621</v>
      </c>
      <c r="D75" s="87">
        <v>160.81271184711574</v>
      </c>
      <c r="E75" s="87">
        <v>165.200336661997</v>
      </c>
      <c r="F75" s="87">
        <v>100.04065226068053</v>
      </c>
      <c r="G75" s="87">
        <v>86.120538011768346</v>
      </c>
      <c r="H75" s="87">
        <v>87.849236038175462</v>
      </c>
      <c r="I75" s="87">
        <v>92.431082517041602</v>
      </c>
      <c r="J75" s="87">
        <v>80.900138573114177</v>
      </c>
      <c r="K75" s="87">
        <v>93.371792882481401</v>
      </c>
      <c r="L75" s="87">
        <v>96.651505881960816</v>
      </c>
      <c r="M75" s="87">
        <v>77.310033579638514</v>
      </c>
      <c r="N75" s="87">
        <v>65.762864705511532</v>
      </c>
      <c r="O75" s="87">
        <v>60.140400580361579</v>
      </c>
      <c r="P75" s="87">
        <v>58.547934391543855</v>
      </c>
      <c r="Q75" s="87">
        <v>59.551370464815136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64.672666697343985</v>
      </c>
      <c r="G78" s="87">
        <v>66.558132010530315</v>
      </c>
      <c r="H78" s="87">
        <v>68.792847731686052</v>
      </c>
      <c r="I78" s="87">
        <v>71.6761491605332</v>
      </c>
      <c r="J78" s="87">
        <v>59.547874812816858</v>
      </c>
      <c r="K78" s="87">
        <v>50.156425825326714</v>
      </c>
      <c r="L78" s="87">
        <v>47.58745223377462</v>
      </c>
      <c r="M78" s="87">
        <v>55.624528479037409</v>
      </c>
      <c r="N78" s="87">
        <v>80.914336433893908</v>
      </c>
      <c r="O78" s="87">
        <v>53.38989832103578</v>
      </c>
      <c r="P78" s="87">
        <v>80.177397976424501</v>
      </c>
      <c r="Q78" s="87">
        <v>90.125762949298107</v>
      </c>
    </row>
    <row r="79" spans="1:17" x14ac:dyDescent="0.25">
      <c r="A79" s="149" t="s">
        <v>242</v>
      </c>
      <c r="B79" s="148">
        <v>61.003005248390792</v>
      </c>
      <c r="C79" s="148">
        <v>61.429268294705508</v>
      </c>
      <c r="D79" s="148">
        <v>63.106360630196832</v>
      </c>
      <c r="E79" s="148">
        <v>67.213998538898295</v>
      </c>
      <c r="F79" s="148">
        <v>64.948107299741025</v>
      </c>
      <c r="G79" s="148">
        <v>69.241472800868905</v>
      </c>
      <c r="H79" s="148">
        <v>68.361714392692392</v>
      </c>
      <c r="I79" s="148">
        <v>64.51053132673141</v>
      </c>
      <c r="J79" s="148">
        <v>64.94776982166718</v>
      </c>
      <c r="K79" s="148">
        <v>58.824451569343267</v>
      </c>
      <c r="L79" s="148">
        <v>64.792098198385503</v>
      </c>
      <c r="M79" s="148">
        <v>66.05152811060006</v>
      </c>
      <c r="N79" s="148">
        <v>59.36717409913075</v>
      </c>
      <c r="O79" s="148">
        <v>64.321496036903582</v>
      </c>
      <c r="P79" s="148">
        <v>56.18890247250647</v>
      </c>
      <c r="Q79" s="148">
        <v>52.758041350898196</v>
      </c>
    </row>
    <row r="80" spans="1:17" x14ac:dyDescent="0.25">
      <c r="A80" s="40"/>
      <c r="B80" s="3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</row>
    <row r="81" spans="1:17" ht="12.75" x14ac:dyDescent="0.25">
      <c r="A81" s="97" t="s">
        <v>55</v>
      </c>
      <c r="B81" s="96">
        <v>214.93812056916204</v>
      </c>
      <c r="C81" s="96">
        <v>224.81849877425202</v>
      </c>
      <c r="D81" s="96">
        <v>225.71743027147068</v>
      </c>
      <c r="E81" s="96">
        <v>208.43667948707343</v>
      </c>
      <c r="F81" s="96">
        <v>214.15780794523016</v>
      </c>
      <c r="G81" s="96">
        <v>195.10939169250378</v>
      </c>
      <c r="H81" s="96">
        <v>196.27261046052672</v>
      </c>
      <c r="I81" s="96">
        <v>205.32055953055169</v>
      </c>
      <c r="J81" s="96">
        <v>183.44803567392364</v>
      </c>
      <c r="K81" s="96">
        <v>173.84043706486136</v>
      </c>
      <c r="L81" s="96">
        <v>158.22804684238099</v>
      </c>
      <c r="M81" s="96">
        <v>141.74731219691921</v>
      </c>
      <c r="N81" s="96">
        <v>142.79651560901766</v>
      </c>
      <c r="O81" s="96">
        <v>120.77024274780752</v>
      </c>
      <c r="P81" s="96">
        <v>136.37942406755565</v>
      </c>
      <c r="Q81" s="96">
        <v>163.59809948799557</v>
      </c>
    </row>
    <row r="82" spans="1:17" x14ac:dyDescent="0.25">
      <c r="A82" s="132" t="s">
        <v>83</v>
      </c>
      <c r="B82" s="160">
        <v>7.9459651453386533</v>
      </c>
      <c r="C82" s="160">
        <v>8.3112290670316238</v>
      </c>
      <c r="D82" s="160">
        <v>8.3444613216267225</v>
      </c>
      <c r="E82" s="160">
        <v>7.7056158573856779</v>
      </c>
      <c r="F82" s="160">
        <v>7.9171180664872525</v>
      </c>
      <c r="G82" s="160">
        <v>7.212924453845317</v>
      </c>
      <c r="H82" s="160">
        <v>7.2559270434401206</v>
      </c>
      <c r="I82" s="160">
        <v>7.5904172109210615</v>
      </c>
      <c r="J82" s="160">
        <v>6.7818202447564184</v>
      </c>
      <c r="K82" s="160">
        <v>6.4266406075852265</v>
      </c>
      <c r="L82" s="160">
        <v>5.8494721266533531</v>
      </c>
      <c r="M82" s="160">
        <v>5.2402021529714338</v>
      </c>
      <c r="N82" s="160">
        <v>5.2789897524946285</v>
      </c>
      <c r="O82" s="160">
        <v>4.464708898202999</v>
      </c>
      <c r="P82" s="160">
        <v>5.0417587504374701</v>
      </c>
      <c r="Q82" s="160">
        <v>6.047995548360471</v>
      </c>
    </row>
    <row r="83" spans="1:17" x14ac:dyDescent="0.25">
      <c r="A83" s="76" t="s">
        <v>82</v>
      </c>
      <c r="B83" s="159">
        <v>3.5036705228886902</v>
      </c>
      <c r="C83" s="159">
        <v>3.6647289232343216</v>
      </c>
      <c r="D83" s="159">
        <v>3.6793822559263591</v>
      </c>
      <c r="E83" s="159">
        <v>3.3976916140972104</v>
      </c>
      <c r="F83" s="159">
        <v>3.4909507767037491</v>
      </c>
      <c r="G83" s="159">
        <v>3.180445714336666</v>
      </c>
      <c r="H83" s="159">
        <v>3.1994071498344772</v>
      </c>
      <c r="I83" s="159">
        <v>3.3468962614229634</v>
      </c>
      <c r="J83" s="159">
        <v>2.9903558911307222</v>
      </c>
      <c r="K83" s="159">
        <v>2.8337440255706237</v>
      </c>
      <c r="L83" s="159">
        <v>2.5792490515311597</v>
      </c>
      <c r="M83" s="159">
        <v>2.3105993396050031</v>
      </c>
      <c r="N83" s="159">
        <v>2.3277022297658982</v>
      </c>
      <c r="O83" s="159">
        <v>1.9686556225443899</v>
      </c>
      <c r="P83" s="159">
        <v>2.2230982887945983</v>
      </c>
      <c r="Q83" s="159">
        <v>2.6667853857606478</v>
      </c>
    </row>
    <row r="84" spans="1:17" x14ac:dyDescent="0.25">
      <c r="A84" s="76" t="s">
        <v>81</v>
      </c>
      <c r="B84" s="159">
        <v>27.17671073632938</v>
      </c>
      <c r="C84" s="159">
        <v>28.425982758129074</v>
      </c>
      <c r="D84" s="159">
        <v>28.539643383833791</v>
      </c>
      <c r="E84" s="159">
        <v>26.354670498937629</v>
      </c>
      <c r="F84" s="159">
        <v>27.078048244965132</v>
      </c>
      <c r="G84" s="159">
        <v>24.669572274696446</v>
      </c>
      <c r="H84" s="159">
        <v>24.816649302716968</v>
      </c>
      <c r="I84" s="159">
        <v>25.96066923730082</v>
      </c>
      <c r="J84" s="159">
        <v>23.195113958642036</v>
      </c>
      <c r="K84" s="159">
        <v>21.980332106182182</v>
      </c>
      <c r="L84" s="159">
        <v>20.006306224428375</v>
      </c>
      <c r="M84" s="159">
        <v>17.922487137353986</v>
      </c>
      <c r="N84" s="159">
        <v>18.055148098372271</v>
      </c>
      <c r="O84" s="159">
        <v>15.270152842233172</v>
      </c>
      <c r="P84" s="159">
        <v>17.243772991299338</v>
      </c>
      <c r="Q84" s="159">
        <v>20.685294051260925</v>
      </c>
    </row>
    <row r="85" spans="1:17" x14ac:dyDescent="0.25">
      <c r="A85" s="76" t="s">
        <v>80</v>
      </c>
      <c r="B85" s="159">
        <v>12.000038952476819</v>
      </c>
      <c r="C85" s="159">
        <v>12.551662475620688</v>
      </c>
      <c r="D85" s="159">
        <v>12.601850003797018</v>
      </c>
      <c r="E85" s="159">
        <v>11.637062175599345</v>
      </c>
      <c r="F85" s="159">
        <v>11.956473940102578</v>
      </c>
      <c r="G85" s="159">
        <v>10.892996989571799</v>
      </c>
      <c r="H85" s="159">
        <v>10.957939729787283</v>
      </c>
      <c r="I85" s="159">
        <v>11.463088565148896</v>
      </c>
      <c r="J85" s="159">
        <v>10.241941113159065</v>
      </c>
      <c r="K85" s="159">
        <v>9.7055469302974391</v>
      </c>
      <c r="L85" s="159">
        <v>8.8339040113264975</v>
      </c>
      <c r="M85" s="159">
        <v>7.9137812467499913</v>
      </c>
      <c r="N85" s="159">
        <v>7.9723584864732802</v>
      </c>
      <c r="O85" s="159">
        <v>6.7426271963117754</v>
      </c>
      <c r="P85" s="159">
        <v>7.6140909615910424</v>
      </c>
      <c r="Q85" s="159">
        <v>9.1337151418676257</v>
      </c>
    </row>
    <row r="86" spans="1:17" x14ac:dyDescent="0.25">
      <c r="A86" s="129" t="s">
        <v>79</v>
      </c>
      <c r="B86" s="158">
        <v>41.569719154953461</v>
      </c>
      <c r="C86" s="158">
        <v>43.480615863469865</v>
      </c>
      <c r="D86" s="158">
        <v>43.654472086739936</v>
      </c>
      <c r="E86" s="158">
        <v>40.312319680308221</v>
      </c>
      <c r="F86" s="158">
        <v>41.418804200714455</v>
      </c>
      <c r="G86" s="158">
        <v>37.734779645760312</v>
      </c>
      <c r="H86" s="158">
        <v>37.959749871490587</v>
      </c>
      <c r="I86" s="158">
        <v>39.709652126024508</v>
      </c>
      <c r="J86" s="158">
        <v>35.479436138639997</v>
      </c>
      <c r="K86" s="158">
        <v>33.621295875411413</v>
      </c>
      <c r="L86" s="158">
        <v>30.60180973136459</v>
      </c>
      <c r="M86" s="158">
        <v>27.414383001918015</v>
      </c>
      <c r="N86" s="158">
        <v>27.617302293581389</v>
      </c>
      <c r="O86" s="158">
        <v>23.357350757547316</v>
      </c>
      <c r="P86" s="158">
        <v>26.37621628955463</v>
      </c>
      <c r="Q86" s="158">
        <v>31.640395068085638</v>
      </c>
    </row>
    <row r="87" spans="1:17" x14ac:dyDescent="0.25">
      <c r="A87" s="92" t="s">
        <v>125</v>
      </c>
      <c r="B87" s="91">
        <v>0.32103467724622708</v>
      </c>
      <c r="C87" s="91">
        <v>0.28220688369670921</v>
      </c>
      <c r="D87" s="91">
        <v>0.33013192141417202</v>
      </c>
      <c r="E87" s="91">
        <v>0.35935295176550813</v>
      </c>
      <c r="F87" s="91">
        <v>0.63665036996575486</v>
      </c>
      <c r="G87" s="91">
        <v>0.56025723435721508</v>
      </c>
      <c r="H87" s="91">
        <v>0.45775834580138236</v>
      </c>
      <c r="I87" s="91">
        <v>0.42816725531480465</v>
      </c>
      <c r="J87" s="91">
        <v>0.41594748684607219</v>
      </c>
      <c r="K87" s="91">
        <v>0.30850212053221038</v>
      </c>
      <c r="L87" s="91">
        <v>0.42108754672645149</v>
      </c>
      <c r="M87" s="91">
        <v>0.30780558969976213</v>
      </c>
      <c r="N87" s="91">
        <v>0.2673283562558737</v>
      </c>
      <c r="O87" s="91">
        <v>0.21962637704991636</v>
      </c>
      <c r="P87" s="91">
        <v>0.29573008866340827</v>
      </c>
      <c r="Q87" s="91">
        <v>0.37320802147575838</v>
      </c>
    </row>
    <row r="88" spans="1:17" x14ac:dyDescent="0.25">
      <c r="A88" s="92" t="s">
        <v>26</v>
      </c>
      <c r="B88" s="91">
        <v>26.82004649079931</v>
      </c>
      <c r="C88" s="91">
        <v>27.920067342691322</v>
      </c>
      <c r="D88" s="91">
        <v>27.919262076680148</v>
      </c>
      <c r="E88" s="91">
        <v>25.713054362458212</v>
      </c>
      <c r="F88" s="91">
        <v>21.387989917452792</v>
      </c>
      <c r="G88" s="91">
        <v>17.990980265004339</v>
      </c>
      <c r="H88" s="91">
        <v>18.389441454089742</v>
      </c>
      <c r="I88" s="91">
        <v>19.979085038063175</v>
      </c>
      <c r="J88" s="91">
        <v>16.967597171186661</v>
      </c>
      <c r="K88" s="91">
        <v>18.052250700564489</v>
      </c>
      <c r="L88" s="91">
        <v>16.28910824381234</v>
      </c>
      <c r="M88" s="91">
        <v>13.241206232080724</v>
      </c>
      <c r="N88" s="91">
        <v>12.649597172826965</v>
      </c>
      <c r="O88" s="91">
        <v>10.180762382685547</v>
      </c>
      <c r="P88" s="91">
        <v>11.633181717236429</v>
      </c>
      <c r="Q88" s="91">
        <v>14.054964962019501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14.428637986907921</v>
      </c>
      <c r="C90" s="157">
        <v>15.278341637081834</v>
      </c>
      <c r="D90" s="157">
        <v>15.405078088645617</v>
      </c>
      <c r="E90" s="157">
        <v>14.2399123660845</v>
      </c>
      <c r="F90" s="157">
        <v>19.394163913295909</v>
      </c>
      <c r="G90" s="157">
        <v>19.183542146398761</v>
      </c>
      <c r="H90" s="157">
        <v>19.112550071599461</v>
      </c>
      <c r="I90" s="157">
        <v>19.302399832646529</v>
      </c>
      <c r="J90" s="157">
        <v>18.095891480607261</v>
      </c>
      <c r="K90" s="157">
        <v>15.260543054314715</v>
      </c>
      <c r="L90" s="157">
        <v>13.891613940825797</v>
      </c>
      <c r="M90" s="157">
        <v>13.865371180137528</v>
      </c>
      <c r="N90" s="157">
        <v>14.700376764498548</v>
      </c>
      <c r="O90" s="157">
        <v>12.956961997811854</v>
      </c>
      <c r="P90" s="157">
        <v>14.447304483654793</v>
      </c>
      <c r="Q90" s="157">
        <v>17.21222208459038</v>
      </c>
    </row>
    <row r="91" spans="1:17" x14ac:dyDescent="0.25">
      <c r="A91" s="243" t="s">
        <v>235</v>
      </c>
      <c r="B91" s="242">
        <v>122.74201605717504</v>
      </c>
      <c r="C91" s="242">
        <v>128.38427968676646</v>
      </c>
      <c r="D91" s="242">
        <v>128.89762121954686</v>
      </c>
      <c r="E91" s="242">
        <v>119.02931966074536</v>
      </c>
      <c r="F91" s="242">
        <v>122.296412716257</v>
      </c>
      <c r="G91" s="242">
        <v>111.41867261429324</v>
      </c>
      <c r="H91" s="242">
        <v>112.08293736325729</v>
      </c>
      <c r="I91" s="242">
        <v>117.24983612973345</v>
      </c>
      <c r="J91" s="242">
        <v>104.7593683275954</v>
      </c>
      <c r="K91" s="242">
        <v>99.272877519814472</v>
      </c>
      <c r="L91" s="242">
        <v>90.35730569707701</v>
      </c>
      <c r="M91" s="242">
        <v>80.945859318320785</v>
      </c>
      <c r="N91" s="242">
        <v>81.545014748330189</v>
      </c>
      <c r="O91" s="242">
        <v>68.966747430967871</v>
      </c>
      <c r="P91" s="242">
        <v>77.880486785878574</v>
      </c>
      <c r="Q91" s="242">
        <v>93.423914292660257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0.99999999999999989</v>
      </c>
      <c r="D95" s="77">
        <f t="shared" si="0"/>
        <v>0.99999999999999978</v>
      </c>
      <c r="E95" s="77">
        <f t="shared" si="0"/>
        <v>1</v>
      </c>
      <c r="F95" s="77">
        <f t="shared" si="0"/>
        <v>1</v>
      </c>
      <c r="G95" s="77">
        <f t="shared" si="0"/>
        <v>1</v>
      </c>
      <c r="H95" s="77">
        <f t="shared" si="0"/>
        <v>1.0000000000000002</v>
      </c>
      <c r="I95" s="77">
        <f t="shared" si="0"/>
        <v>1</v>
      </c>
      <c r="J95" s="77">
        <f t="shared" si="0"/>
        <v>1.0000000000000002</v>
      </c>
      <c r="K95" s="77">
        <f t="shared" si="0"/>
        <v>1.0000000000000002</v>
      </c>
      <c r="L95" s="77">
        <f t="shared" si="0"/>
        <v>1</v>
      </c>
      <c r="M95" s="77">
        <f t="shared" si="0"/>
        <v>0.99999999999999989</v>
      </c>
      <c r="N95" s="77">
        <f t="shared" si="0"/>
        <v>1</v>
      </c>
      <c r="O95" s="77">
        <f t="shared" si="0"/>
        <v>1</v>
      </c>
      <c r="P95" s="77">
        <f t="shared" si="0"/>
        <v>1.0000000000000002</v>
      </c>
      <c r="Q95" s="77">
        <f t="shared" si="0"/>
        <v>1</v>
      </c>
    </row>
    <row r="96" spans="1:17" x14ac:dyDescent="0.25">
      <c r="A96" s="132" t="s">
        <v>83</v>
      </c>
      <c r="B96" s="240">
        <f t="shared" ref="B96:Q96" si="1">IF(B$6=0,0,B$6/B$5)</f>
        <v>5.9280674672298238E-3</v>
      </c>
      <c r="C96" s="240">
        <f t="shared" si="1"/>
        <v>5.9280674672298238E-3</v>
      </c>
      <c r="D96" s="240">
        <f t="shared" si="1"/>
        <v>5.9280674672298229E-3</v>
      </c>
      <c r="E96" s="240">
        <f t="shared" si="1"/>
        <v>5.9280674672298247E-3</v>
      </c>
      <c r="F96" s="240">
        <f t="shared" si="1"/>
        <v>5.9280674672298247E-3</v>
      </c>
      <c r="G96" s="240">
        <f t="shared" si="1"/>
        <v>5.9280674672298238E-3</v>
      </c>
      <c r="H96" s="240">
        <f t="shared" si="1"/>
        <v>5.9280674672298255E-3</v>
      </c>
      <c r="I96" s="240">
        <f t="shared" si="1"/>
        <v>5.9280674672298247E-3</v>
      </c>
      <c r="J96" s="240">
        <f t="shared" si="1"/>
        <v>5.9280674672298255E-3</v>
      </c>
      <c r="K96" s="240">
        <f t="shared" si="1"/>
        <v>5.9280674672298247E-3</v>
      </c>
      <c r="L96" s="240">
        <f t="shared" si="1"/>
        <v>5.9280674672298238E-3</v>
      </c>
      <c r="M96" s="240">
        <f t="shared" si="1"/>
        <v>5.9280674672298247E-3</v>
      </c>
      <c r="N96" s="240">
        <f t="shared" si="1"/>
        <v>5.9280674672298247E-3</v>
      </c>
      <c r="O96" s="240">
        <f t="shared" si="1"/>
        <v>5.9280674672298247E-3</v>
      </c>
      <c r="P96" s="240">
        <f t="shared" si="1"/>
        <v>5.9280674672298255E-3</v>
      </c>
      <c r="Q96" s="240">
        <f t="shared" si="1"/>
        <v>5.9280674672298247E-3</v>
      </c>
    </row>
    <row r="97" spans="1:17" x14ac:dyDescent="0.25">
      <c r="A97" s="76" t="s">
        <v>82</v>
      </c>
      <c r="B97" s="239">
        <f t="shared" ref="B97:Q97" si="2">IF(B$7=0,0,B$7/B$5)</f>
        <v>8.2992944541217528E-3</v>
      </c>
      <c r="C97" s="239">
        <f t="shared" si="2"/>
        <v>8.2992944541217528E-3</v>
      </c>
      <c r="D97" s="239">
        <f t="shared" si="2"/>
        <v>8.2992944541217528E-3</v>
      </c>
      <c r="E97" s="239">
        <f t="shared" si="2"/>
        <v>8.2992944541217546E-3</v>
      </c>
      <c r="F97" s="239">
        <f t="shared" si="2"/>
        <v>8.2992944541217546E-3</v>
      </c>
      <c r="G97" s="239">
        <f t="shared" si="2"/>
        <v>8.2992944541217546E-3</v>
      </c>
      <c r="H97" s="239">
        <f t="shared" si="2"/>
        <v>8.2992944541217563E-3</v>
      </c>
      <c r="I97" s="239">
        <f t="shared" si="2"/>
        <v>8.2992944541217546E-3</v>
      </c>
      <c r="J97" s="239">
        <f t="shared" si="2"/>
        <v>8.2992944541217563E-3</v>
      </c>
      <c r="K97" s="239">
        <f t="shared" si="2"/>
        <v>8.2992944541217546E-3</v>
      </c>
      <c r="L97" s="239">
        <f t="shared" si="2"/>
        <v>8.2992944541217546E-3</v>
      </c>
      <c r="M97" s="239">
        <f t="shared" si="2"/>
        <v>8.2992944541217546E-3</v>
      </c>
      <c r="N97" s="239">
        <f t="shared" si="2"/>
        <v>8.2992944541217546E-3</v>
      </c>
      <c r="O97" s="239">
        <f t="shared" si="2"/>
        <v>8.2992944541217546E-3</v>
      </c>
      <c r="P97" s="239">
        <f t="shared" si="2"/>
        <v>8.2992944541217546E-3</v>
      </c>
      <c r="Q97" s="239">
        <f t="shared" si="2"/>
        <v>8.2992944541217546E-3</v>
      </c>
    </row>
    <row r="98" spans="1:17" x14ac:dyDescent="0.25">
      <c r="A98" s="76" t="s">
        <v>81</v>
      </c>
      <c r="B98" s="239">
        <f t="shared" ref="B98:Q98" si="3">IF(B$8=0,0,B$8/B$5)</f>
        <v>4.7424539737838591E-2</v>
      </c>
      <c r="C98" s="239">
        <f t="shared" si="3"/>
        <v>4.7424539737838591E-2</v>
      </c>
      <c r="D98" s="239">
        <f t="shared" si="3"/>
        <v>4.7424539737838584E-2</v>
      </c>
      <c r="E98" s="239">
        <f t="shared" si="3"/>
        <v>4.7424539737838597E-2</v>
      </c>
      <c r="F98" s="239">
        <f t="shared" si="3"/>
        <v>4.7424539737838597E-2</v>
      </c>
      <c r="G98" s="239">
        <f t="shared" si="3"/>
        <v>4.7424539737838591E-2</v>
      </c>
      <c r="H98" s="239">
        <f t="shared" si="3"/>
        <v>4.7424539737838604E-2</v>
      </c>
      <c r="I98" s="239">
        <f t="shared" si="3"/>
        <v>4.7424539737838597E-2</v>
      </c>
      <c r="J98" s="239">
        <f t="shared" si="3"/>
        <v>4.7424539737838604E-2</v>
      </c>
      <c r="K98" s="239">
        <f t="shared" si="3"/>
        <v>4.7424539737838597E-2</v>
      </c>
      <c r="L98" s="239">
        <f t="shared" si="3"/>
        <v>4.7424539737838591E-2</v>
      </c>
      <c r="M98" s="239">
        <f t="shared" si="3"/>
        <v>4.7424539737838597E-2</v>
      </c>
      <c r="N98" s="239">
        <f t="shared" si="3"/>
        <v>4.7424539737838597E-2</v>
      </c>
      <c r="O98" s="239">
        <f t="shared" si="3"/>
        <v>4.7424539737838597E-2</v>
      </c>
      <c r="P98" s="239">
        <f t="shared" si="3"/>
        <v>4.7424539737838604E-2</v>
      </c>
      <c r="Q98" s="239">
        <f t="shared" si="3"/>
        <v>4.7424539737838597E-2</v>
      </c>
    </row>
    <row r="99" spans="1:17" x14ac:dyDescent="0.25">
      <c r="A99" s="76" t="s">
        <v>80</v>
      </c>
      <c r="B99" s="239">
        <f t="shared" ref="B99:Q99" si="4">IF(B$9=0,0,B$9/B$5)</f>
        <v>2.3712269868919295E-2</v>
      </c>
      <c r="C99" s="239">
        <f t="shared" si="4"/>
        <v>2.3712269868919295E-2</v>
      </c>
      <c r="D99" s="239">
        <f t="shared" si="4"/>
        <v>2.3712269868919292E-2</v>
      </c>
      <c r="E99" s="239">
        <f t="shared" si="4"/>
        <v>2.3712269868919299E-2</v>
      </c>
      <c r="F99" s="239">
        <f t="shared" si="4"/>
        <v>2.3712269868919299E-2</v>
      </c>
      <c r="G99" s="239">
        <f t="shared" si="4"/>
        <v>2.3712269868919295E-2</v>
      </c>
      <c r="H99" s="239">
        <f t="shared" si="4"/>
        <v>2.3712269868919302E-2</v>
      </c>
      <c r="I99" s="239">
        <f t="shared" si="4"/>
        <v>2.3712269868919299E-2</v>
      </c>
      <c r="J99" s="239">
        <f t="shared" si="4"/>
        <v>2.3712269868919302E-2</v>
      </c>
      <c r="K99" s="239">
        <f t="shared" si="4"/>
        <v>2.3712269868919299E-2</v>
      </c>
      <c r="L99" s="239">
        <f t="shared" si="4"/>
        <v>2.3712269868919295E-2</v>
      </c>
      <c r="M99" s="239">
        <f t="shared" si="4"/>
        <v>2.3712269868919299E-2</v>
      </c>
      <c r="N99" s="239">
        <f t="shared" si="4"/>
        <v>2.3712269868919299E-2</v>
      </c>
      <c r="O99" s="239">
        <f t="shared" si="4"/>
        <v>2.3712269868919299E-2</v>
      </c>
      <c r="P99" s="239">
        <f t="shared" si="4"/>
        <v>2.3712269868919302E-2</v>
      </c>
      <c r="Q99" s="239">
        <f t="shared" si="4"/>
        <v>2.3712269868919299E-2</v>
      </c>
    </row>
    <row r="100" spans="1:17" x14ac:dyDescent="0.25">
      <c r="A100" s="129" t="s">
        <v>79</v>
      </c>
      <c r="B100" s="238">
        <f t="shared" ref="B100:Q100" si="5">IF(B$10=0,0,B$10/B$5)</f>
        <v>1.4227361921351577E-2</v>
      </c>
      <c r="C100" s="238">
        <f t="shared" si="5"/>
        <v>1.4227361921351579E-2</v>
      </c>
      <c r="D100" s="238">
        <f t="shared" si="5"/>
        <v>1.4227361921351576E-2</v>
      </c>
      <c r="E100" s="238">
        <f t="shared" si="5"/>
        <v>1.4227361921351579E-2</v>
      </c>
      <c r="F100" s="238">
        <f t="shared" si="5"/>
        <v>1.4227361921351577E-2</v>
      </c>
      <c r="G100" s="238">
        <f t="shared" si="5"/>
        <v>1.4227361921351577E-2</v>
      </c>
      <c r="H100" s="238">
        <f t="shared" si="5"/>
        <v>1.4227361921351579E-2</v>
      </c>
      <c r="I100" s="238">
        <f t="shared" si="5"/>
        <v>1.4227361921351581E-2</v>
      </c>
      <c r="J100" s="238">
        <f t="shared" si="5"/>
        <v>1.4227361921351583E-2</v>
      </c>
      <c r="K100" s="238">
        <f t="shared" si="5"/>
        <v>1.4227361921351579E-2</v>
      </c>
      <c r="L100" s="238">
        <f t="shared" si="5"/>
        <v>1.4227361921351579E-2</v>
      </c>
      <c r="M100" s="238">
        <f t="shared" si="5"/>
        <v>1.4227361921351579E-2</v>
      </c>
      <c r="N100" s="238">
        <f t="shared" si="5"/>
        <v>1.4227361921351577E-2</v>
      </c>
      <c r="O100" s="238">
        <f t="shared" si="5"/>
        <v>1.4227361921351577E-2</v>
      </c>
      <c r="P100" s="238">
        <f t="shared" si="5"/>
        <v>1.4227361921351579E-2</v>
      </c>
      <c r="Q100" s="238">
        <f t="shared" si="5"/>
        <v>1.4227361921351579E-2</v>
      </c>
    </row>
    <row r="101" spans="1:17" x14ac:dyDescent="0.25">
      <c r="A101" s="127" t="s">
        <v>241</v>
      </c>
      <c r="B101" s="236">
        <f t="shared" ref="B101:Q101" si="6">IF(B$15=0,0,B$15/B$5)</f>
        <v>2.8690109006148309E-2</v>
      </c>
      <c r="C101" s="236">
        <f t="shared" si="6"/>
        <v>2.8614317181738434E-2</v>
      </c>
      <c r="D101" s="236">
        <f t="shared" si="6"/>
        <v>2.876752929456388E-2</v>
      </c>
      <c r="E101" s="236">
        <f t="shared" si="6"/>
        <v>2.9070260828810757E-2</v>
      </c>
      <c r="F101" s="236">
        <f t="shared" si="6"/>
        <v>2.8417365614890791E-2</v>
      </c>
      <c r="G101" s="236">
        <f t="shared" si="6"/>
        <v>2.9667583974795162E-2</v>
      </c>
      <c r="H101" s="236">
        <f t="shared" si="6"/>
        <v>2.9333065721463471E-2</v>
      </c>
      <c r="I101" s="236">
        <f t="shared" si="6"/>
        <v>2.8411490821831514E-2</v>
      </c>
      <c r="J101" s="236">
        <f t="shared" si="6"/>
        <v>2.967998119733729E-2</v>
      </c>
      <c r="K101" s="236">
        <f t="shared" si="6"/>
        <v>2.905593186555552E-2</v>
      </c>
      <c r="L101" s="236">
        <f t="shared" si="6"/>
        <v>3.0267935144612262E-2</v>
      </c>
      <c r="M101" s="236">
        <f t="shared" si="6"/>
        <v>3.1443322201688169E-2</v>
      </c>
      <c r="N101" s="236">
        <f t="shared" si="6"/>
        <v>2.9401981892730189E-2</v>
      </c>
      <c r="O101" s="236">
        <f t="shared" si="6"/>
        <v>3.2593697674648127E-2</v>
      </c>
      <c r="P101" s="236">
        <f t="shared" si="6"/>
        <v>2.9353963747989063E-2</v>
      </c>
      <c r="Q101" s="236">
        <f t="shared" si="6"/>
        <v>2.8109000219820816E-2</v>
      </c>
    </row>
    <row r="102" spans="1:17" x14ac:dyDescent="0.25">
      <c r="A102" s="127" t="s">
        <v>240</v>
      </c>
      <c r="B102" s="237">
        <f t="shared" ref="B102:Q102" si="7">IF(B$16=0,0,B$16/B$5)</f>
        <v>0.80796255975295006</v>
      </c>
      <c r="C102" s="237">
        <f t="shared" si="7"/>
        <v>0.80820677785382633</v>
      </c>
      <c r="D102" s="237">
        <f t="shared" si="7"/>
        <v>0.80771309437916661</v>
      </c>
      <c r="E102" s="237">
        <f t="shared" si="7"/>
        <v>0.80673762610214905</v>
      </c>
      <c r="F102" s="237">
        <f t="shared" si="7"/>
        <v>0.80884139956922452</v>
      </c>
      <c r="G102" s="237">
        <f t="shared" si="7"/>
        <v>0.80481291818731038</v>
      </c>
      <c r="H102" s="237">
        <f t="shared" si="7"/>
        <v>0.80589081033693466</v>
      </c>
      <c r="I102" s="237">
        <f t="shared" si="7"/>
        <v>0.80886032945797104</v>
      </c>
      <c r="J102" s="237">
        <f t="shared" si="7"/>
        <v>0.80477297158134131</v>
      </c>
      <c r="K102" s="237">
        <f t="shared" si="7"/>
        <v>0.8067837972059716</v>
      </c>
      <c r="L102" s="237">
        <f t="shared" si="7"/>
        <v>0.80287845330678875</v>
      </c>
      <c r="M102" s="237">
        <f t="shared" si="7"/>
        <v>0.79909109501176623</v>
      </c>
      <c r="N102" s="237">
        <f t="shared" si="7"/>
        <v>0.80566874711840863</v>
      </c>
      <c r="O102" s="237">
        <f t="shared" si="7"/>
        <v>0.79538432959889527</v>
      </c>
      <c r="P102" s="237">
        <f t="shared" si="7"/>
        <v>0.80582347225146334</v>
      </c>
      <c r="Q102" s="237">
        <f t="shared" si="7"/>
        <v>0.80983502139778318</v>
      </c>
    </row>
    <row r="103" spans="1:17" x14ac:dyDescent="0.25">
      <c r="A103" s="142" t="s">
        <v>249</v>
      </c>
      <c r="B103" s="235">
        <f t="shared" ref="B103:Q103" si="8">IF(B$17=0,0,B$17/B$5)</f>
        <v>0.52178764270345168</v>
      </c>
      <c r="C103" s="235">
        <f t="shared" si="8"/>
        <v>0.52278786068773297</v>
      </c>
      <c r="D103" s="235">
        <f t="shared" si="8"/>
        <v>0.52076593402412596</v>
      </c>
      <c r="E103" s="235">
        <f t="shared" si="8"/>
        <v>0.51677081281784276</v>
      </c>
      <c r="F103" s="235">
        <f t="shared" si="8"/>
        <v>0.52538701304654256</v>
      </c>
      <c r="G103" s="235">
        <f t="shared" si="8"/>
        <v>0.50888799224065062</v>
      </c>
      <c r="H103" s="235">
        <f t="shared" si="8"/>
        <v>0.51330259995933136</v>
      </c>
      <c r="I103" s="235">
        <f t="shared" si="8"/>
        <v>0.52546454216947325</v>
      </c>
      <c r="J103" s="235">
        <f t="shared" si="8"/>
        <v>0.50872438719435031</v>
      </c>
      <c r="K103" s="235">
        <f t="shared" si="8"/>
        <v>0.51695991087499582</v>
      </c>
      <c r="L103" s="235">
        <f t="shared" si="8"/>
        <v>0.50096521110151315</v>
      </c>
      <c r="M103" s="235">
        <f t="shared" si="8"/>
        <v>0.48545373236178729</v>
      </c>
      <c r="N103" s="235">
        <f t="shared" si="8"/>
        <v>0.51239311935973519</v>
      </c>
      <c r="O103" s="235">
        <f t="shared" si="8"/>
        <v>0.47027232927920437</v>
      </c>
      <c r="P103" s="235">
        <f t="shared" si="8"/>
        <v>0.51302681055685118</v>
      </c>
      <c r="Q103" s="235">
        <f t="shared" si="8"/>
        <v>0.52945648381440558</v>
      </c>
    </row>
    <row r="104" spans="1:17" x14ac:dyDescent="0.25">
      <c r="A104" s="142" t="s">
        <v>248</v>
      </c>
      <c r="B104" s="235">
        <f t="shared" ref="B104:Q104" si="9">IF(B$28=0,0,B$28/B$5)</f>
        <v>0.28617491704949843</v>
      </c>
      <c r="C104" s="235">
        <f t="shared" si="9"/>
        <v>0.28541891716609336</v>
      </c>
      <c r="D104" s="235">
        <f t="shared" si="9"/>
        <v>0.28694716035504064</v>
      </c>
      <c r="E104" s="235">
        <f t="shared" si="9"/>
        <v>0.28996681328430629</v>
      </c>
      <c r="F104" s="235">
        <f t="shared" si="9"/>
        <v>0.2834543865226819</v>
      </c>
      <c r="G104" s="235">
        <f t="shared" si="9"/>
        <v>0.29592492594665976</v>
      </c>
      <c r="H104" s="235">
        <f t="shared" si="9"/>
        <v>0.29258821037760335</v>
      </c>
      <c r="I104" s="235">
        <f t="shared" si="9"/>
        <v>0.28339578728849779</v>
      </c>
      <c r="J104" s="235">
        <f t="shared" si="9"/>
        <v>0.29604858438699116</v>
      </c>
      <c r="K104" s="235">
        <f t="shared" si="9"/>
        <v>0.28982388633097572</v>
      </c>
      <c r="L104" s="235">
        <f t="shared" si="9"/>
        <v>0.30191324220527554</v>
      </c>
      <c r="M104" s="235">
        <f t="shared" si="9"/>
        <v>0.31363736264997893</v>
      </c>
      <c r="N104" s="235">
        <f t="shared" si="9"/>
        <v>0.29327562775867344</v>
      </c>
      <c r="O104" s="235">
        <f t="shared" si="9"/>
        <v>0.3251120003196909</v>
      </c>
      <c r="P104" s="235">
        <f t="shared" si="9"/>
        <v>0.29279666169461221</v>
      </c>
      <c r="Q104" s="235">
        <f t="shared" si="9"/>
        <v>0.28037853758337766</v>
      </c>
    </row>
    <row r="105" spans="1:17" x14ac:dyDescent="0.25">
      <c r="A105" s="72" t="s">
        <v>239</v>
      </c>
      <c r="B105" s="277">
        <f t="shared" ref="B105:Q105" si="10">IF(B$29=0,0,B$29/B$5)</f>
        <v>6.3755797791440416E-2</v>
      </c>
      <c r="C105" s="277">
        <f t="shared" si="10"/>
        <v>6.3587371514974025E-2</v>
      </c>
      <c r="D105" s="277">
        <f t="shared" si="10"/>
        <v>6.3927842876808361E-2</v>
      </c>
      <c r="E105" s="277">
        <f t="shared" si="10"/>
        <v>6.4600579619579185E-2</v>
      </c>
      <c r="F105" s="277">
        <f t="shared" si="10"/>
        <v>6.3149701366423713E-2</v>
      </c>
      <c r="G105" s="277">
        <f t="shared" si="10"/>
        <v>6.5927964388433416E-2</v>
      </c>
      <c r="H105" s="277">
        <f t="shared" si="10"/>
        <v>6.5184590492140773E-2</v>
      </c>
      <c r="I105" s="277">
        <f t="shared" si="10"/>
        <v>6.3136646270736438E-2</v>
      </c>
      <c r="J105" s="277">
        <f t="shared" si="10"/>
        <v>6.5955513771860375E-2</v>
      </c>
      <c r="K105" s="277">
        <f t="shared" si="10"/>
        <v>6.4568737479011998E-2</v>
      </c>
      <c r="L105" s="277">
        <f t="shared" si="10"/>
        <v>6.7262078099138076E-2</v>
      </c>
      <c r="M105" s="277">
        <f t="shared" si="10"/>
        <v>6.9874049337084534E-2</v>
      </c>
      <c r="N105" s="277">
        <f t="shared" si="10"/>
        <v>6.5337737539400156E-2</v>
      </c>
      <c r="O105" s="277">
        <f t="shared" si="10"/>
        <v>7.2430439276995537E-2</v>
      </c>
      <c r="P105" s="277">
        <f t="shared" si="10"/>
        <v>6.5231030551086547E-2</v>
      </c>
      <c r="Q105" s="277">
        <f t="shared" si="10"/>
        <v>6.246444493293489E-2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1.0000000000000002</v>
      </c>
      <c r="C107" s="77">
        <f t="shared" si="11"/>
        <v>1.0000000000000002</v>
      </c>
      <c r="D107" s="77">
        <f t="shared" si="11"/>
        <v>1</v>
      </c>
      <c r="E107" s="77">
        <f t="shared" si="11"/>
        <v>1</v>
      </c>
      <c r="F107" s="77">
        <f t="shared" si="11"/>
        <v>0.99999999999999989</v>
      </c>
      <c r="G107" s="77">
        <f t="shared" si="11"/>
        <v>0.99999999999999978</v>
      </c>
      <c r="H107" s="77">
        <f t="shared" si="11"/>
        <v>0.99999999999999989</v>
      </c>
      <c r="I107" s="77">
        <f t="shared" si="11"/>
        <v>1.0000000000000002</v>
      </c>
      <c r="J107" s="77">
        <f t="shared" si="11"/>
        <v>1.0000000000000004</v>
      </c>
      <c r="K107" s="77">
        <f t="shared" si="11"/>
        <v>1</v>
      </c>
      <c r="L107" s="77">
        <f t="shared" si="11"/>
        <v>1.0000000000000002</v>
      </c>
      <c r="M107" s="77">
        <f t="shared" si="11"/>
        <v>1</v>
      </c>
      <c r="N107" s="77">
        <f t="shared" si="11"/>
        <v>1</v>
      </c>
      <c r="O107" s="77">
        <f t="shared" si="11"/>
        <v>0.99999999999999978</v>
      </c>
      <c r="P107" s="77">
        <f t="shared" si="11"/>
        <v>0.99999999999999989</v>
      </c>
      <c r="Q107" s="77">
        <f t="shared" si="11"/>
        <v>1</v>
      </c>
    </row>
    <row r="108" spans="1:17" x14ac:dyDescent="0.25">
      <c r="A108" s="132" t="s">
        <v>83</v>
      </c>
      <c r="B108" s="203">
        <f t="shared" ref="B108:Q108" si="12">IF(B$32=0,0,B$32/B$31)</f>
        <v>5.1966776392639276E-3</v>
      </c>
      <c r="C108" s="203">
        <f t="shared" si="12"/>
        <v>5.1966776392639285E-3</v>
      </c>
      <c r="D108" s="203">
        <f t="shared" si="12"/>
        <v>5.1966776392639276E-3</v>
      </c>
      <c r="E108" s="203">
        <f t="shared" si="12"/>
        <v>5.1966776392639294E-3</v>
      </c>
      <c r="F108" s="203">
        <f t="shared" si="12"/>
        <v>5.1966776392639268E-3</v>
      </c>
      <c r="G108" s="203">
        <f t="shared" si="12"/>
        <v>5.1966776392639268E-3</v>
      </c>
      <c r="H108" s="203">
        <f t="shared" si="12"/>
        <v>5.1966776392639268E-3</v>
      </c>
      <c r="I108" s="203">
        <f t="shared" si="12"/>
        <v>5.1966776392639285E-3</v>
      </c>
      <c r="J108" s="203">
        <f t="shared" si="12"/>
        <v>5.1966776392639294E-3</v>
      </c>
      <c r="K108" s="203">
        <f t="shared" si="12"/>
        <v>5.1966776392639276E-3</v>
      </c>
      <c r="L108" s="203">
        <f t="shared" si="12"/>
        <v>5.1966776392639285E-3</v>
      </c>
      <c r="M108" s="203">
        <f t="shared" si="12"/>
        <v>5.1966776392639276E-3</v>
      </c>
      <c r="N108" s="203">
        <f t="shared" si="12"/>
        <v>5.1966776392639276E-3</v>
      </c>
      <c r="O108" s="203">
        <f t="shared" si="12"/>
        <v>5.1966776392639268E-3</v>
      </c>
      <c r="P108" s="203">
        <f t="shared" si="12"/>
        <v>5.1966776392639276E-3</v>
      </c>
      <c r="Q108" s="203">
        <f t="shared" si="12"/>
        <v>5.1966776392639276E-3</v>
      </c>
    </row>
    <row r="109" spans="1:17" x14ac:dyDescent="0.25">
      <c r="A109" s="76" t="s">
        <v>82</v>
      </c>
      <c r="B109" s="202">
        <f t="shared" ref="B109:Q109" si="13">IF(B$33=0,0,B$33/B$31)</f>
        <v>7.3744760689951486E-3</v>
      </c>
      <c r="C109" s="202">
        <f t="shared" si="13"/>
        <v>7.3744760689951512E-3</v>
      </c>
      <c r="D109" s="202">
        <f t="shared" si="13"/>
        <v>7.3744760689951486E-3</v>
      </c>
      <c r="E109" s="202">
        <f t="shared" si="13"/>
        <v>7.3744760689951521E-3</v>
      </c>
      <c r="F109" s="202">
        <f t="shared" si="13"/>
        <v>7.3744760689951477E-3</v>
      </c>
      <c r="G109" s="202">
        <f t="shared" si="13"/>
        <v>7.3744760689951477E-3</v>
      </c>
      <c r="H109" s="202">
        <f t="shared" si="13"/>
        <v>7.3744760689951477E-3</v>
      </c>
      <c r="I109" s="202">
        <f t="shared" si="13"/>
        <v>7.3744760689951503E-3</v>
      </c>
      <c r="J109" s="202">
        <f t="shared" si="13"/>
        <v>7.3744760689951529E-3</v>
      </c>
      <c r="K109" s="202">
        <f t="shared" si="13"/>
        <v>7.3744760689951495E-3</v>
      </c>
      <c r="L109" s="202">
        <f t="shared" si="13"/>
        <v>7.3744760689951512E-3</v>
      </c>
      <c r="M109" s="202">
        <f t="shared" si="13"/>
        <v>7.3744760689951495E-3</v>
      </c>
      <c r="N109" s="202">
        <f t="shared" si="13"/>
        <v>7.3744760689951495E-3</v>
      </c>
      <c r="O109" s="202">
        <f t="shared" si="13"/>
        <v>7.3744760689951486E-3</v>
      </c>
      <c r="P109" s="202">
        <f t="shared" si="13"/>
        <v>7.3744760689951486E-3</v>
      </c>
      <c r="Q109" s="202">
        <f t="shared" si="13"/>
        <v>7.3744760689951495E-3</v>
      </c>
    </row>
    <row r="110" spans="1:17" x14ac:dyDescent="0.25">
      <c r="A110" s="76" t="s">
        <v>81</v>
      </c>
      <c r="B110" s="202">
        <f t="shared" ref="B110:Q110" si="14">IF(B$34=0,0,B$34/B$31)</f>
        <v>2.6241315941456528E-2</v>
      </c>
      <c r="C110" s="202">
        <f t="shared" si="14"/>
        <v>2.6241315941456532E-2</v>
      </c>
      <c r="D110" s="202">
        <f t="shared" si="14"/>
        <v>2.6241315941456528E-2</v>
      </c>
      <c r="E110" s="202">
        <f t="shared" si="14"/>
        <v>2.6241315941456535E-2</v>
      </c>
      <c r="F110" s="202">
        <f t="shared" si="14"/>
        <v>2.6241315941456522E-2</v>
      </c>
      <c r="G110" s="202">
        <f t="shared" si="14"/>
        <v>2.6241315941456525E-2</v>
      </c>
      <c r="H110" s="202">
        <f t="shared" si="14"/>
        <v>2.6241315941456525E-2</v>
      </c>
      <c r="I110" s="202">
        <f t="shared" si="14"/>
        <v>2.6241315941456535E-2</v>
      </c>
      <c r="J110" s="202">
        <f t="shared" si="14"/>
        <v>2.6241315941456539E-2</v>
      </c>
      <c r="K110" s="202">
        <f t="shared" si="14"/>
        <v>2.6241315941456528E-2</v>
      </c>
      <c r="L110" s="202">
        <f t="shared" si="14"/>
        <v>2.6241315941456535E-2</v>
      </c>
      <c r="M110" s="202">
        <f t="shared" si="14"/>
        <v>2.6241315941456528E-2</v>
      </c>
      <c r="N110" s="202">
        <f t="shared" si="14"/>
        <v>2.6241315941456528E-2</v>
      </c>
      <c r="O110" s="202">
        <f t="shared" si="14"/>
        <v>2.6241315941456525E-2</v>
      </c>
      <c r="P110" s="202">
        <f t="shared" si="14"/>
        <v>2.6241315941456525E-2</v>
      </c>
      <c r="Q110" s="202">
        <f t="shared" si="14"/>
        <v>2.6241315941456528E-2</v>
      </c>
    </row>
    <row r="111" spans="1:17" x14ac:dyDescent="0.25">
      <c r="A111" s="76" t="s">
        <v>80</v>
      </c>
      <c r="B111" s="202">
        <f t="shared" ref="B111:Q111" si="15">IF(B$35=0,0,B$35/B$31)</f>
        <v>2.078671055705571E-2</v>
      </c>
      <c r="C111" s="202">
        <f t="shared" si="15"/>
        <v>2.0786710557055714E-2</v>
      </c>
      <c r="D111" s="202">
        <f t="shared" si="15"/>
        <v>2.078671055705571E-2</v>
      </c>
      <c r="E111" s="202">
        <f t="shared" si="15"/>
        <v>2.0786710557055717E-2</v>
      </c>
      <c r="F111" s="202">
        <f t="shared" si="15"/>
        <v>2.0786710557055707E-2</v>
      </c>
      <c r="G111" s="202">
        <f t="shared" si="15"/>
        <v>2.0786710557055707E-2</v>
      </c>
      <c r="H111" s="202">
        <f t="shared" si="15"/>
        <v>2.0786710557055707E-2</v>
      </c>
      <c r="I111" s="202">
        <f t="shared" si="15"/>
        <v>2.0786710557055714E-2</v>
      </c>
      <c r="J111" s="202">
        <f t="shared" si="15"/>
        <v>2.0786710557055717E-2</v>
      </c>
      <c r="K111" s="202">
        <f t="shared" si="15"/>
        <v>2.078671055705571E-2</v>
      </c>
      <c r="L111" s="202">
        <f t="shared" si="15"/>
        <v>2.0786710557055714E-2</v>
      </c>
      <c r="M111" s="202">
        <f t="shared" si="15"/>
        <v>2.078671055705571E-2</v>
      </c>
      <c r="N111" s="202">
        <f t="shared" si="15"/>
        <v>2.078671055705571E-2</v>
      </c>
      <c r="O111" s="202">
        <f t="shared" si="15"/>
        <v>2.0786710557055707E-2</v>
      </c>
      <c r="P111" s="202">
        <f t="shared" si="15"/>
        <v>2.078671055705571E-2</v>
      </c>
      <c r="Q111" s="202">
        <f t="shared" si="15"/>
        <v>2.078671055705571E-2</v>
      </c>
    </row>
    <row r="112" spans="1:17" x14ac:dyDescent="0.25">
      <c r="A112" s="129" t="s">
        <v>79</v>
      </c>
      <c r="B112" s="201">
        <f t="shared" ref="B112:Q112" si="16">IF(B$36=0,0,B$36/B$31)</f>
        <v>1.2472026334233426E-2</v>
      </c>
      <c r="C112" s="201">
        <f t="shared" si="16"/>
        <v>1.2472026334233428E-2</v>
      </c>
      <c r="D112" s="201">
        <f t="shared" si="16"/>
        <v>1.2472026334233425E-2</v>
      </c>
      <c r="E112" s="201">
        <f t="shared" si="16"/>
        <v>1.2472026334233433E-2</v>
      </c>
      <c r="F112" s="201">
        <f t="shared" si="16"/>
        <v>1.2472026334233423E-2</v>
      </c>
      <c r="G112" s="201">
        <f t="shared" si="16"/>
        <v>1.2472026334233425E-2</v>
      </c>
      <c r="H112" s="201">
        <f t="shared" si="16"/>
        <v>1.2472026334233425E-2</v>
      </c>
      <c r="I112" s="201">
        <f t="shared" si="16"/>
        <v>1.2472026334233428E-2</v>
      </c>
      <c r="J112" s="201">
        <f t="shared" si="16"/>
        <v>1.247202633423343E-2</v>
      </c>
      <c r="K112" s="201">
        <f t="shared" si="16"/>
        <v>1.2472026334233425E-2</v>
      </c>
      <c r="L112" s="201">
        <f t="shared" si="16"/>
        <v>1.2472026334233428E-2</v>
      </c>
      <c r="M112" s="201">
        <f t="shared" si="16"/>
        <v>1.2472026334233426E-2</v>
      </c>
      <c r="N112" s="201">
        <f t="shared" si="16"/>
        <v>1.2472026334233426E-2</v>
      </c>
      <c r="O112" s="201">
        <f t="shared" si="16"/>
        <v>1.2472026334233425E-2</v>
      </c>
      <c r="P112" s="201">
        <f t="shared" si="16"/>
        <v>1.2472026334233426E-2</v>
      </c>
      <c r="Q112" s="201">
        <f t="shared" si="16"/>
        <v>1.2472026334233428E-2</v>
      </c>
    </row>
    <row r="113" spans="1:17" x14ac:dyDescent="0.25">
      <c r="A113" s="127" t="s">
        <v>238</v>
      </c>
      <c r="B113" s="200">
        <f t="shared" ref="B113:Q113" si="17">IF(B$41=0,0,B$41/B$31)</f>
        <v>8.2317343963042675E-2</v>
      </c>
      <c r="C113" s="200">
        <f t="shared" si="17"/>
        <v>8.1949323300199411E-2</v>
      </c>
      <c r="D113" s="200">
        <f t="shared" si="17"/>
        <v>8.2693271922054792E-2</v>
      </c>
      <c r="E113" s="200">
        <f t="shared" si="17"/>
        <v>8.4163238646890223E-2</v>
      </c>
      <c r="F113" s="200">
        <f t="shared" si="17"/>
        <v>8.0992989991908668E-2</v>
      </c>
      <c r="G113" s="200">
        <f t="shared" si="17"/>
        <v>8.7063647257296373E-2</v>
      </c>
      <c r="H113" s="200">
        <f t="shared" si="17"/>
        <v>8.5439334473129472E-2</v>
      </c>
      <c r="I113" s="200">
        <f t="shared" si="17"/>
        <v>8.0964463890939697E-2</v>
      </c>
      <c r="J113" s="200">
        <f t="shared" si="17"/>
        <v>8.7123844172899007E-2</v>
      </c>
      <c r="K113" s="200">
        <f t="shared" si="17"/>
        <v>8.4093661821208726E-2</v>
      </c>
      <c r="L113" s="200">
        <f t="shared" si="17"/>
        <v>8.9978758975151008E-2</v>
      </c>
      <c r="M113" s="200">
        <f t="shared" si="17"/>
        <v>9.5686059560807307E-2</v>
      </c>
      <c r="N113" s="200">
        <f t="shared" si="17"/>
        <v>8.5773969181129658E-2</v>
      </c>
      <c r="O113" s="200">
        <f t="shared" si="17"/>
        <v>0.10127191195812964</v>
      </c>
      <c r="P113" s="200">
        <f t="shared" si="17"/>
        <v>8.5540808552081252E-2</v>
      </c>
      <c r="Q113" s="200">
        <f t="shared" si="17"/>
        <v>7.9495667055362748E-2</v>
      </c>
    </row>
    <row r="114" spans="1:17" x14ac:dyDescent="0.25">
      <c r="A114" s="142" t="s">
        <v>247</v>
      </c>
      <c r="B114" s="199">
        <f t="shared" ref="B114:Q114" si="18">IF(B$42=0,0,B$42/B$31)</f>
        <v>2.0871505708138068E-2</v>
      </c>
      <c r="C114" s="199">
        <f t="shared" si="18"/>
        <v>2.0911514427509329E-2</v>
      </c>
      <c r="D114" s="199">
        <f t="shared" si="18"/>
        <v>2.0830637360965052E-2</v>
      </c>
      <c r="E114" s="199">
        <f t="shared" si="18"/>
        <v>2.0670832512713715E-2</v>
      </c>
      <c r="F114" s="199">
        <f t="shared" si="18"/>
        <v>2.1015480521861699E-2</v>
      </c>
      <c r="G114" s="199">
        <f t="shared" si="18"/>
        <v>2.0355519689626022E-2</v>
      </c>
      <c r="H114" s="199">
        <f t="shared" si="18"/>
        <v>2.0532103998373255E-2</v>
      </c>
      <c r="I114" s="199">
        <f t="shared" si="18"/>
        <v>2.1018581686778937E-2</v>
      </c>
      <c r="J114" s="199">
        <f t="shared" si="18"/>
        <v>2.0348975487774024E-2</v>
      </c>
      <c r="K114" s="199">
        <f t="shared" si="18"/>
        <v>2.0678396434999833E-2</v>
      </c>
      <c r="L114" s="199">
        <f t="shared" si="18"/>
        <v>2.0038608444060527E-2</v>
      </c>
      <c r="M114" s="199">
        <f t="shared" si="18"/>
        <v>1.9418149294471498E-2</v>
      </c>
      <c r="N114" s="199">
        <f t="shared" si="18"/>
        <v>2.049572477438941E-2</v>
      </c>
      <c r="O114" s="199">
        <f t="shared" si="18"/>
        <v>1.8810893171168176E-2</v>
      </c>
      <c r="P114" s="199">
        <f t="shared" si="18"/>
        <v>2.0521072422274047E-2</v>
      </c>
      <c r="Q114" s="199">
        <f t="shared" si="18"/>
        <v>2.117825935257623E-2</v>
      </c>
    </row>
    <row r="115" spans="1:17" x14ac:dyDescent="0.25">
      <c r="A115" s="142" t="s">
        <v>246</v>
      </c>
      <c r="B115" s="199">
        <f t="shared" ref="B115:Q115" si="19">IF(B$53=0,0,B$53/B$31)</f>
        <v>6.14458382549046E-2</v>
      </c>
      <c r="C115" s="199">
        <f t="shared" si="19"/>
        <v>6.1037808872690079E-2</v>
      </c>
      <c r="D115" s="199">
        <f t="shared" si="19"/>
        <v>6.1862634561089751E-2</v>
      </c>
      <c r="E115" s="199">
        <f t="shared" si="19"/>
        <v>6.3492406134176518E-2</v>
      </c>
      <c r="F115" s="199">
        <f t="shared" si="19"/>
        <v>5.9977509470046972E-2</v>
      </c>
      <c r="G115" s="199">
        <f t="shared" si="19"/>
        <v>6.6708127567670347E-2</v>
      </c>
      <c r="H115" s="199">
        <f t="shared" si="19"/>
        <v>6.4907230474756217E-2</v>
      </c>
      <c r="I115" s="199">
        <f t="shared" si="19"/>
        <v>5.9945882204160764E-2</v>
      </c>
      <c r="J115" s="199">
        <f t="shared" si="19"/>
        <v>6.6774868685124972E-2</v>
      </c>
      <c r="K115" s="199">
        <f t="shared" si="19"/>
        <v>6.3415265386208897E-2</v>
      </c>
      <c r="L115" s="199">
        <f t="shared" si="19"/>
        <v>6.9940150531090484E-2</v>
      </c>
      <c r="M115" s="199">
        <f t="shared" si="19"/>
        <v>7.6267910266335809E-2</v>
      </c>
      <c r="N115" s="199">
        <f t="shared" si="19"/>
        <v>6.5278244406740238E-2</v>
      </c>
      <c r="O115" s="199">
        <f t="shared" si="19"/>
        <v>8.2461018786961465E-2</v>
      </c>
      <c r="P115" s="199">
        <f t="shared" si="19"/>
        <v>6.5019736129807215E-2</v>
      </c>
      <c r="Q115" s="199">
        <f t="shared" si="19"/>
        <v>5.8317407702786511E-2</v>
      </c>
    </row>
    <row r="116" spans="1:17" x14ac:dyDescent="0.25">
      <c r="A116" s="127" t="s">
        <v>237</v>
      </c>
      <c r="B116" s="200">
        <f t="shared" ref="B116:Q116" si="20">IF(B$54=0,0,B$54/B$31)</f>
        <v>0.74622724883679592</v>
      </c>
      <c r="C116" s="200">
        <f t="shared" si="20"/>
        <v>0.7466301087170748</v>
      </c>
      <c r="D116" s="200">
        <f t="shared" si="20"/>
        <v>0.74581573310452443</v>
      </c>
      <c r="E116" s="200">
        <f t="shared" si="20"/>
        <v>0.74420660981724585</v>
      </c>
      <c r="F116" s="200">
        <f t="shared" si="20"/>
        <v>0.74767697472483619</v>
      </c>
      <c r="G116" s="200">
        <f t="shared" si="20"/>
        <v>0.74103162975900605</v>
      </c>
      <c r="H116" s="200">
        <f t="shared" si="20"/>
        <v>0.74280971050237798</v>
      </c>
      <c r="I116" s="200">
        <f t="shared" si="20"/>
        <v>0.7477082012911177</v>
      </c>
      <c r="J116" s="200">
        <f t="shared" si="20"/>
        <v>0.74096573421383394</v>
      </c>
      <c r="K116" s="200">
        <f t="shared" si="20"/>
        <v>0.7442827732354832</v>
      </c>
      <c r="L116" s="200">
        <f t="shared" si="20"/>
        <v>0.73784055470202226</v>
      </c>
      <c r="M116" s="200">
        <f t="shared" si="20"/>
        <v>0.73159296411053665</v>
      </c>
      <c r="N116" s="200">
        <f t="shared" si="20"/>
        <v>0.74244339710747109</v>
      </c>
      <c r="O116" s="200">
        <f t="shared" si="20"/>
        <v>0.72547831877879343</v>
      </c>
      <c r="P116" s="200">
        <f t="shared" si="20"/>
        <v>0.74269863023046601</v>
      </c>
      <c r="Q116" s="200">
        <f t="shared" si="20"/>
        <v>0.74931604393985018</v>
      </c>
    </row>
    <row r="117" spans="1:17" x14ac:dyDescent="0.25">
      <c r="A117" s="142" t="s">
        <v>245</v>
      </c>
      <c r="B117" s="199">
        <f t="shared" ref="B117:Q117" si="21">IF(B$55=0,0,B$55/B$31)</f>
        <v>0.62614517124414226</v>
      </c>
      <c r="C117" s="199">
        <f t="shared" si="21"/>
        <v>0.62734543282527999</v>
      </c>
      <c r="D117" s="199">
        <f t="shared" si="21"/>
        <v>0.62491912082895151</v>
      </c>
      <c r="E117" s="199">
        <f t="shared" si="21"/>
        <v>0.62012497538141165</v>
      </c>
      <c r="F117" s="199">
        <f t="shared" si="21"/>
        <v>0.6304644156558511</v>
      </c>
      <c r="G117" s="199">
        <f t="shared" si="21"/>
        <v>0.61066559068878079</v>
      </c>
      <c r="H117" s="199">
        <f t="shared" si="21"/>
        <v>0.61596311995119768</v>
      </c>
      <c r="I117" s="199">
        <f t="shared" si="21"/>
        <v>0.63055745060336821</v>
      </c>
      <c r="J117" s="199">
        <f t="shared" si="21"/>
        <v>0.61046926463322071</v>
      </c>
      <c r="K117" s="199">
        <f t="shared" si="21"/>
        <v>0.62035189304999516</v>
      </c>
      <c r="L117" s="199">
        <f t="shared" si="21"/>
        <v>0.60115825332181583</v>
      </c>
      <c r="M117" s="199">
        <f t="shared" si="21"/>
        <v>0.58254447883414495</v>
      </c>
      <c r="N117" s="199">
        <f t="shared" si="21"/>
        <v>0.61487174323168226</v>
      </c>
      <c r="O117" s="199">
        <f t="shared" si="21"/>
        <v>0.56432679513504524</v>
      </c>
      <c r="P117" s="199">
        <f t="shared" si="21"/>
        <v>0.61563217266822146</v>
      </c>
      <c r="Q117" s="199">
        <f t="shared" si="21"/>
        <v>0.63534778057728691</v>
      </c>
    </row>
    <row r="118" spans="1:17" x14ac:dyDescent="0.25">
      <c r="A118" s="142" t="s">
        <v>244</v>
      </c>
      <c r="B118" s="199">
        <f t="shared" ref="B118:Q118" si="22">IF(B$66=0,0,B$66/B$31)</f>
        <v>0.12008207759265374</v>
      </c>
      <c r="C118" s="199">
        <f t="shared" si="22"/>
        <v>0.1192846758917948</v>
      </c>
      <c r="D118" s="199">
        <f t="shared" si="22"/>
        <v>0.12089661227557282</v>
      </c>
      <c r="E118" s="199">
        <f t="shared" si="22"/>
        <v>0.12408163443583414</v>
      </c>
      <c r="F118" s="199">
        <f t="shared" si="22"/>
        <v>0.11721255906898506</v>
      </c>
      <c r="G118" s="199">
        <f t="shared" si="22"/>
        <v>0.13036603907022526</v>
      </c>
      <c r="H118" s="199">
        <f t="shared" si="22"/>
        <v>0.12684659055118036</v>
      </c>
      <c r="I118" s="199">
        <f t="shared" si="22"/>
        <v>0.11715075068774955</v>
      </c>
      <c r="J118" s="199">
        <f t="shared" si="22"/>
        <v>0.1304964695806132</v>
      </c>
      <c r="K118" s="199">
        <f t="shared" si="22"/>
        <v>0.1239308801854881</v>
      </c>
      <c r="L118" s="199">
        <f t="shared" si="22"/>
        <v>0.13668230138020646</v>
      </c>
      <c r="M118" s="199">
        <f t="shared" si="22"/>
        <v>0.14904848527639164</v>
      </c>
      <c r="N118" s="199">
        <f t="shared" si="22"/>
        <v>0.12757165387578887</v>
      </c>
      <c r="O118" s="199">
        <f t="shared" si="22"/>
        <v>0.16115152364374821</v>
      </c>
      <c r="P118" s="199">
        <f t="shared" si="22"/>
        <v>0.12706645756224455</v>
      </c>
      <c r="Q118" s="199">
        <f t="shared" si="22"/>
        <v>0.11396826336256324</v>
      </c>
    </row>
    <row r="119" spans="1:17" x14ac:dyDescent="0.25">
      <c r="A119" s="127" t="s">
        <v>236</v>
      </c>
      <c r="B119" s="200">
        <f t="shared" ref="B119:Q119" si="23">IF(B$67=0,0,B$67/B$31)</f>
        <v>9.9384200659156666E-2</v>
      </c>
      <c r="C119" s="200">
        <f t="shared" si="23"/>
        <v>9.9349361441721268E-2</v>
      </c>
      <c r="D119" s="200">
        <f t="shared" si="23"/>
        <v>9.9419788432416153E-2</v>
      </c>
      <c r="E119" s="200">
        <f t="shared" si="23"/>
        <v>9.9558944994859386E-2</v>
      </c>
      <c r="F119" s="200">
        <f t="shared" si="23"/>
        <v>9.9258828742250366E-2</v>
      </c>
      <c r="G119" s="200">
        <f t="shared" si="23"/>
        <v>9.9833516442692685E-2</v>
      </c>
      <c r="H119" s="200">
        <f t="shared" si="23"/>
        <v>9.9679748483487637E-2</v>
      </c>
      <c r="I119" s="200">
        <f t="shared" si="23"/>
        <v>9.9256128276938041E-2</v>
      </c>
      <c r="J119" s="200">
        <f t="shared" si="23"/>
        <v>9.9839215072262635E-2</v>
      </c>
      <c r="K119" s="200">
        <f t="shared" si="23"/>
        <v>9.9552358402303254E-2</v>
      </c>
      <c r="L119" s="200">
        <f t="shared" si="23"/>
        <v>0.10010947978182207</v>
      </c>
      <c r="M119" s="200">
        <f t="shared" si="23"/>
        <v>0.10064976978765129</v>
      </c>
      <c r="N119" s="200">
        <f t="shared" si="23"/>
        <v>9.9711427170394468E-2</v>
      </c>
      <c r="O119" s="200">
        <f t="shared" si="23"/>
        <v>0.10117856272207211</v>
      </c>
      <c r="P119" s="200">
        <f t="shared" si="23"/>
        <v>9.9689354676447947E-2</v>
      </c>
      <c r="Q119" s="200">
        <f t="shared" si="23"/>
        <v>9.9117082463782452E-2</v>
      </c>
    </row>
    <row r="120" spans="1:17" x14ac:dyDescent="0.25">
      <c r="A120" s="142" t="s">
        <v>243</v>
      </c>
      <c r="B120" s="199">
        <f t="shared" ref="B120:Q120" si="24">IF(B$68=0,0,B$68/B$31)</f>
        <v>7.3050269978483254E-2</v>
      </c>
      <c r="C120" s="199">
        <f t="shared" si="24"/>
        <v>7.3190300496282654E-2</v>
      </c>
      <c r="D120" s="199">
        <f t="shared" si="24"/>
        <v>7.2907230763377684E-2</v>
      </c>
      <c r="E120" s="199">
        <f t="shared" si="24"/>
        <v>7.2347913794498023E-2</v>
      </c>
      <c r="F120" s="199">
        <f t="shared" si="24"/>
        <v>7.3554181826515935E-2</v>
      </c>
      <c r="G120" s="199">
        <f t="shared" si="24"/>
        <v>7.124431891369111E-2</v>
      </c>
      <c r="H120" s="199">
        <f t="shared" si="24"/>
        <v>7.18623639943064E-2</v>
      </c>
      <c r="I120" s="199">
        <f t="shared" si="24"/>
        <v>7.3565035903726275E-2</v>
      </c>
      <c r="J120" s="199">
        <f t="shared" si="24"/>
        <v>7.122141420720908E-2</v>
      </c>
      <c r="K120" s="199">
        <f t="shared" si="24"/>
        <v>7.2374387522499445E-2</v>
      </c>
      <c r="L120" s="199">
        <f t="shared" si="24"/>
        <v>7.0135129554211861E-2</v>
      </c>
      <c r="M120" s="199">
        <f t="shared" si="24"/>
        <v>6.7963522530650244E-2</v>
      </c>
      <c r="N120" s="199">
        <f t="shared" si="24"/>
        <v>7.1735036710362923E-2</v>
      </c>
      <c r="O120" s="199">
        <f t="shared" si="24"/>
        <v>6.5838126099088623E-2</v>
      </c>
      <c r="P120" s="199">
        <f t="shared" si="24"/>
        <v>7.1823753477959149E-2</v>
      </c>
      <c r="Q120" s="199">
        <f t="shared" si="24"/>
        <v>7.4123907734016808E-2</v>
      </c>
    </row>
    <row r="121" spans="1:17" x14ac:dyDescent="0.25">
      <c r="A121" s="140" t="s">
        <v>242</v>
      </c>
      <c r="B121" s="198">
        <f t="shared" ref="B121:Q121" si="25">IF(B$79=0,0,B$79/B$31)</f>
        <v>2.6333930680673402E-2</v>
      </c>
      <c r="C121" s="198">
        <f t="shared" si="25"/>
        <v>2.6159060945438607E-2</v>
      </c>
      <c r="D121" s="198">
        <f t="shared" si="25"/>
        <v>2.6512557669038466E-2</v>
      </c>
      <c r="E121" s="198">
        <f t="shared" si="25"/>
        <v>2.7211031200361363E-2</v>
      </c>
      <c r="F121" s="198">
        <f t="shared" si="25"/>
        <v>2.570464691573442E-2</v>
      </c>
      <c r="G121" s="198">
        <f t="shared" si="25"/>
        <v>2.8589197529001579E-2</v>
      </c>
      <c r="H121" s="198">
        <f t="shared" si="25"/>
        <v>2.7817384489181234E-2</v>
      </c>
      <c r="I121" s="198">
        <f t="shared" si="25"/>
        <v>2.5691092373211755E-2</v>
      </c>
      <c r="J121" s="198">
        <f t="shared" si="25"/>
        <v>2.8617800865053562E-2</v>
      </c>
      <c r="K121" s="198">
        <f t="shared" si="25"/>
        <v>2.7177970879803809E-2</v>
      </c>
      <c r="L121" s="198">
        <f t="shared" si="25"/>
        <v>2.9974350227610209E-2</v>
      </c>
      <c r="M121" s="198">
        <f t="shared" si="25"/>
        <v>3.2686247257001054E-2</v>
      </c>
      <c r="N121" s="198">
        <f t="shared" si="25"/>
        <v>2.7976390460031541E-2</v>
      </c>
      <c r="O121" s="198">
        <f t="shared" si="25"/>
        <v>3.5340436622983487E-2</v>
      </c>
      <c r="P121" s="198">
        <f t="shared" si="25"/>
        <v>2.7865601198488799E-2</v>
      </c>
      <c r="Q121" s="198">
        <f t="shared" si="25"/>
        <v>2.4993174729765651E-2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3.6968617406244735E-2</v>
      </c>
      <c r="C124" s="203">
        <f t="shared" si="27"/>
        <v>3.6968617406244735E-2</v>
      </c>
      <c r="D124" s="203">
        <f t="shared" si="27"/>
        <v>3.6968617406244735E-2</v>
      </c>
      <c r="E124" s="203">
        <f t="shared" si="27"/>
        <v>3.6968617406244735E-2</v>
      </c>
      <c r="F124" s="203">
        <f t="shared" si="27"/>
        <v>3.6968617406244735E-2</v>
      </c>
      <c r="G124" s="203">
        <f t="shared" si="27"/>
        <v>3.6968617406244735E-2</v>
      </c>
      <c r="H124" s="203">
        <f t="shared" si="27"/>
        <v>3.6968617406244735E-2</v>
      </c>
      <c r="I124" s="203">
        <f t="shared" si="27"/>
        <v>3.6968617406244735E-2</v>
      </c>
      <c r="J124" s="203">
        <f t="shared" si="27"/>
        <v>3.6968617406244735E-2</v>
      </c>
      <c r="K124" s="203">
        <f t="shared" si="27"/>
        <v>3.6968617406244735E-2</v>
      </c>
      <c r="L124" s="203">
        <f t="shared" si="27"/>
        <v>3.6968617406244735E-2</v>
      </c>
      <c r="M124" s="203">
        <f t="shared" si="27"/>
        <v>3.6968617406244735E-2</v>
      </c>
      <c r="N124" s="203">
        <f t="shared" si="27"/>
        <v>3.6968617406244735E-2</v>
      </c>
      <c r="O124" s="203">
        <f t="shared" si="27"/>
        <v>3.6968617406244735E-2</v>
      </c>
      <c r="P124" s="203">
        <f t="shared" si="27"/>
        <v>3.6968617406244735E-2</v>
      </c>
      <c r="Q124" s="203">
        <f t="shared" si="27"/>
        <v>3.6968617406244735E-2</v>
      </c>
    </row>
    <row r="125" spans="1:17" x14ac:dyDescent="0.25">
      <c r="A125" s="76" t="s">
        <v>82</v>
      </c>
      <c r="B125" s="202">
        <f t="shared" ref="B125:Q125" si="28">IF(B$83=0,0,B$83/B$81)</f>
        <v>1.6300833531115257E-2</v>
      </c>
      <c r="C125" s="202">
        <f t="shared" si="28"/>
        <v>1.6300833531115257E-2</v>
      </c>
      <c r="D125" s="202">
        <f t="shared" si="28"/>
        <v>1.6300833531115257E-2</v>
      </c>
      <c r="E125" s="202">
        <f t="shared" si="28"/>
        <v>1.6300833531115257E-2</v>
      </c>
      <c r="F125" s="202">
        <f t="shared" si="28"/>
        <v>1.6300833531115257E-2</v>
      </c>
      <c r="G125" s="202">
        <f t="shared" si="28"/>
        <v>1.6300833531115257E-2</v>
      </c>
      <c r="H125" s="202">
        <f t="shared" si="28"/>
        <v>1.6300833531115257E-2</v>
      </c>
      <c r="I125" s="202">
        <f t="shared" si="28"/>
        <v>1.6300833531115257E-2</v>
      </c>
      <c r="J125" s="202">
        <f t="shared" si="28"/>
        <v>1.6300833531115257E-2</v>
      </c>
      <c r="K125" s="202">
        <f t="shared" si="28"/>
        <v>1.6300833531115257E-2</v>
      </c>
      <c r="L125" s="202">
        <f t="shared" si="28"/>
        <v>1.6300833531115257E-2</v>
      </c>
      <c r="M125" s="202">
        <f t="shared" si="28"/>
        <v>1.6300833531115257E-2</v>
      </c>
      <c r="N125" s="202">
        <f t="shared" si="28"/>
        <v>1.6300833531115257E-2</v>
      </c>
      <c r="O125" s="202">
        <f t="shared" si="28"/>
        <v>1.6300833531115257E-2</v>
      </c>
      <c r="P125" s="202">
        <f t="shared" si="28"/>
        <v>1.6300833531115257E-2</v>
      </c>
      <c r="Q125" s="202">
        <f t="shared" si="28"/>
        <v>1.6300833531115257E-2</v>
      </c>
    </row>
    <row r="126" spans="1:17" x14ac:dyDescent="0.25">
      <c r="A126" s="76" t="s">
        <v>81</v>
      </c>
      <c r="B126" s="202">
        <f t="shared" ref="B126:Q126" si="29">IF(B$84=0,0,B$84/B$81)</f>
        <v>0.12643969652458439</v>
      </c>
      <c r="C126" s="202">
        <f t="shared" si="29"/>
        <v>0.12643969652458439</v>
      </c>
      <c r="D126" s="202">
        <f t="shared" si="29"/>
        <v>0.12643969652458439</v>
      </c>
      <c r="E126" s="202">
        <f t="shared" si="29"/>
        <v>0.12643969652458439</v>
      </c>
      <c r="F126" s="202">
        <f t="shared" si="29"/>
        <v>0.12643969652458439</v>
      </c>
      <c r="G126" s="202">
        <f t="shared" si="29"/>
        <v>0.12643969652458439</v>
      </c>
      <c r="H126" s="202">
        <f t="shared" si="29"/>
        <v>0.12643969652458439</v>
      </c>
      <c r="I126" s="202">
        <f t="shared" si="29"/>
        <v>0.12643969652458439</v>
      </c>
      <c r="J126" s="202">
        <f t="shared" si="29"/>
        <v>0.12643969652458439</v>
      </c>
      <c r="K126" s="202">
        <f t="shared" si="29"/>
        <v>0.12643969652458439</v>
      </c>
      <c r="L126" s="202">
        <f t="shared" si="29"/>
        <v>0.12643969652458439</v>
      </c>
      <c r="M126" s="202">
        <f t="shared" si="29"/>
        <v>0.12643969652458439</v>
      </c>
      <c r="N126" s="202">
        <f t="shared" si="29"/>
        <v>0.12643969652458439</v>
      </c>
      <c r="O126" s="202">
        <f t="shared" si="29"/>
        <v>0.12643969652458439</v>
      </c>
      <c r="P126" s="202">
        <f t="shared" si="29"/>
        <v>0.12643969652458439</v>
      </c>
      <c r="Q126" s="202">
        <f t="shared" si="29"/>
        <v>0.12643969652458439</v>
      </c>
    </row>
    <row r="127" spans="1:17" x14ac:dyDescent="0.25">
      <c r="A127" s="76" t="s">
        <v>80</v>
      </c>
      <c r="B127" s="202">
        <f t="shared" ref="B127:Q127" si="30">IF(B$85=0,0,B$85/B$81)</f>
        <v>5.5830203226400171E-2</v>
      </c>
      <c r="C127" s="202">
        <f t="shared" si="30"/>
        <v>5.5830203226400171E-2</v>
      </c>
      <c r="D127" s="202">
        <f t="shared" si="30"/>
        <v>5.5830203226400171E-2</v>
      </c>
      <c r="E127" s="202">
        <f t="shared" si="30"/>
        <v>5.5830203226400171E-2</v>
      </c>
      <c r="F127" s="202">
        <f t="shared" si="30"/>
        <v>5.5830203226400178E-2</v>
      </c>
      <c r="G127" s="202">
        <f t="shared" si="30"/>
        <v>5.5830203226400171E-2</v>
      </c>
      <c r="H127" s="202">
        <f t="shared" si="30"/>
        <v>5.5830203226400171E-2</v>
      </c>
      <c r="I127" s="202">
        <f t="shared" si="30"/>
        <v>5.5830203226400171E-2</v>
      </c>
      <c r="J127" s="202">
        <f t="shared" si="30"/>
        <v>5.5830203226400171E-2</v>
      </c>
      <c r="K127" s="202">
        <f t="shared" si="30"/>
        <v>5.5830203226400171E-2</v>
      </c>
      <c r="L127" s="202">
        <f t="shared" si="30"/>
        <v>5.5830203226400178E-2</v>
      </c>
      <c r="M127" s="202">
        <f t="shared" si="30"/>
        <v>5.5830203226400171E-2</v>
      </c>
      <c r="N127" s="202">
        <f t="shared" si="30"/>
        <v>5.5830203226400171E-2</v>
      </c>
      <c r="O127" s="202">
        <f t="shared" si="30"/>
        <v>5.5830203226400171E-2</v>
      </c>
      <c r="P127" s="202">
        <f t="shared" si="30"/>
        <v>5.5830203226400171E-2</v>
      </c>
      <c r="Q127" s="202">
        <f t="shared" si="30"/>
        <v>5.5830203226400164E-2</v>
      </c>
    </row>
    <row r="128" spans="1:17" x14ac:dyDescent="0.25">
      <c r="A128" s="129" t="s">
        <v>79</v>
      </c>
      <c r="B128" s="201">
        <f t="shared" ref="B128:Q128" si="31">IF(B$86=0,0,B$86/B$81)</f>
        <v>0.1934031945793315</v>
      </c>
      <c r="C128" s="201">
        <f t="shared" si="31"/>
        <v>0.1934031945793315</v>
      </c>
      <c r="D128" s="201">
        <f t="shared" si="31"/>
        <v>0.1934031945793315</v>
      </c>
      <c r="E128" s="201">
        <f t="shared" si="31"/>
        <v>0.19340319457933153</v>
      </c>
      <c r="F128" s="201">
        <f t="shared" si="31"/>
        <v>0.1934031945793315</v>
      </c>
      <c r="G128" s="201">
        <f t="shared" si="31"/>
        <v>0.1934031945793315</v>
      </c>
      <c r="H128" s="201">
        <f t="shared" si="31"/>
        <v>0.1934031945793315</v>
      </c>
      <c r="I128" s="201">
        <f t="shared" si="31"/>
        <v>0.19340319457933153</v>
      </c>
      <c r="J128" s="201">
        <f t="shared" si="31"/>
        <v>0.19340319457933147</v>
      </c>
      <c r="K128" s="201">
        <f t="shared" si="31"/>
        <v>0.1934031945793315</v>
      </c>
      <c r="L128" s="201">
        <f t="shared" si="31"/>
        <v>0.1934031945793315</v>
      </c>
      <c r="M128" s="201">
        <f t="shared" si="31"/>
        <v>0.1934031945793315</v>
      </c>
      <c r="N128" s="201">
        <f t="shared" si="31"/>
        <v>0.1934031945793315</v>
      </c>
      <c r="O128" s="201">
        <f t="shared" si="31"/>
        <v>0.1934031945793315</v>
      </c>
      <c r="P128" s="201">
        <f t="shared" si="31"/>
        <v>0.1934031945793315</v>
      </c>
      <c r="Q128" s="201">
        <f t="shared" si="31"/>
        <v>0.1934031945793315</v>
      </c>
    </row>
    <row r="129" spans="1:17" x14ac:dyDescent="0.25">
      <c r="A129" s="72" t="s">
        <v>235</v>
      </c>
      <c r="B129" s="276">
        <f t="shared" ref="B129:Q129" si="32">IF(B$91=0,0,B$91/B$81)</f>
        <v>0.57105745473232394</v>
      </c>
      <c r="C129" s="276">
        <f t="shared" si="32"/>
        <v>0.57105745473232394</v>
      </c>
      <c r="D129" s="276">
        <f t="shared" si="32"/>
        <v>0.57105745473232394</v>
      </c>
      <c r="E129" s="276">
        <f t="shared" si="32"/>
        <v>0.57105745473232394</v>
      </c>
      <c r="F129" s="276">
        <f t="shared" si="32"/>
        <v>0.57105745473232394</v>
      </c>
      <c r="G129" s="276">
        <f t="shared" si="32"/>
        <v>0.57105745473232394</v>
      </c>
      <c r="H129" s="276">
        <f t="shared" si="32"/>
        <v>0.57105745473232394</v>
      </c>
      <c r="I129" s="276">
        <f t="shared" si="32"/>
        <v>0.57105745473232394</v>
      </c>
      <c r="J129" s="276">
        <f t="shared" si="32"/>
        <v>0.57105745473232394</v>
      </c>
      <c r="K129" s="276">
        <f t="shared" si="32"/>
        <v>0.57105745473232394</v>
      </c>
      <c r="L129" s="276">
        <f t="shared" si="32"/>
        <v>0.57105745473232394</v>
      </c>
      <c r="M129" s="276">
        <f t="shared" si="32"/>
        <v>0.57105745473232394</v>
      </c>
      <c r="N129" s="276">
        <f t="shared" si="32"/>
        <v>0.57105745473232394</v>
      </c>
      <c r="O129" s="276">
        <f t="shared" si="32"/>
        <v>0.57105745473232405</v>
      </c>
      <c r="P129" s="276">
        <f t="shared" si="32"/>
        <v>0.57105745473232394</v>
      </c>
      <c r="Q129" s="276">
        <f t="shared" si="32"/>
        <v>0.57105745473232394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118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 t="shared" ref="B133:Q133" si="33">SUM(B$134:B$141)</f>
        <v>250.78449825497526</v>
      </c>
      <c r="C133" s="230">
        <f t="shared" si="33"/>
        <v>258.78223019516736</v>
      </c>
      <c r="D133" s="230">
        <f t="shared" si="33"/>
        <v>251.28781798031085</v>
      </c>
      <c r="E133" s="230">
        <f t="shared" si="33"/>
        <v>249.48381671317998</v>
      </c>
      <c r="F133" s="230">
        <f t="shared" si="33"/>
        <v>256.95806395392117</v>
      </c>
      <c r="G133" s="230">
        <f t="shared" si="33"/>
        <v>231.46442284273385</v>
      </c>
      <c r="H133" s="230">
        <f t="shared" si="33"/>
        <v>234.65309566712565</v>
      </c>
      <c r="I133" s="230">
        <f t="shared" si="33"/>
        <v>243.1469106934093</v>
      </c>
      <c r="J133" s="230">
        <f t="shared" si="33"/>
        <v>234.73278313979381</v>
      </c>
      <c r="K133" s="230">
        <f t="shared" si="33"/>
        <v>252.17677495337034</v>
      </c>
      <c r="L133" s="230">
        <f t="shared" si="33"/>
        <v>232.92830498455325</v>
      </c>
      <c r="M133" s="230">
        <f t="shared" si="33"/>
        <v>216.71736922398867</v>
      </c>
      <c r="N133" s="230">
        <f t="shared" si="33"/>
        <v>241.95909195733921</v>
      </c>
      <c r="O133" s="230">
        <f t="shared" si="33"/>
        <v>208.77974757319328</v>
      </c>
      <c r="P133" s="230">
        <f t="shared" si="33"/>
        <v>228.28126504988168</v>
      </c>
      <c r="Q133" s="230">
        <f t="shared" si="33"/>
        <v>251.26102568550911</v>
      </c>
    </row>
    <row r="134" spans="1:17" x14ac:dyDescent="0.25">
      <c r="A134" s="132" t="s">
        <v>83</v>
      </c>
      <c r="B134" s="229">
        <f>IF(B$6=0,0,B$6/PPA!B$10*1000)</f>
        <v>1.4866674253908736</v>
      </c>
      <c r="C134" s="229">
        <f>IF(C$6=0,0,C$6/PPA!C$10*1000)</f>
        <v>1.5340785199171514</v>
      </c>
      <c r="D134" s="229">
        <f>IF(D$6=0,0,D$6/PPA!D$10*1000)</f>
        <v>1.4896511386802505</v>
      </c>
      <c r="E134" s="229">
        <f>IF(E$6=0,0,E$6/PPA!E$10*1000)</f>
        <v>1.4789568974577307</v>
      </c>
      <c r="F134" s="229">
        <f>IF(F$6=0,0,F$6/PPA!F$10*1000)</f>
        <v>1.5232647393676007</v>
      </c>
      <c r="G134" s="229">
        <f>IF(G$6=0,0,G$6/PPA!G$10*1000)</f>
        <v>1.3721367148751382</v>
      </c>
      <c r="H134" s="229">
        <f>IF(H$6=0,0,H$6/PPA!H$10*1000)</f>
        <v>1.3910393825090555</v>
      </c>
      <c r="I134" s="229">
        <f>IF(I$6=0,0,I$6/PPA!I$10*1000)</f>
        <v>1.4413912910390352</v>
      </c>
      <c r="J134" s="229">
        <f>IF(J$6=0,0,J$6/PPA!J$10*1000)</f>
        <v>1.3915117752233253</v>
      </c>
      <c r="K134" s="229">
        <f>IF(K$6=0,0,K$6/PPA!K$10*1000)</f>
        <v>1.4949209355920114</v>
      </c>
      <c r="L134" s="229">
        <f>IF(L$6=0,0,L$6/PPA!L$10*1000)</f>
        <v>1.3808147069759165</v>
      </c>
      <c r="M134" s="229">
        <f>IF(M$6=0,0,M$6/PPA!M$10*1000)</f>
        <v>1.2847151860803612</v>
      </c>
      <c r="N134" s="229">
        <f>IF(N$6=0,0,N$6/PPA!N$10*1000)</f>
        <v>1.4343498214327719</v>
      </c>
      <c r="O134" s="229">
        <f>IF(O$6=0,0,O$6/PPA!O$10*1000)</f>
        <v>1.2376604294051019</v>
      </c>
      <c r="P134" s="229">
        <f>IF(P$6=0,0,P$6/PPA!P$10*1000)</f>
        <v>1.3532667407202725</v>
      </c>
      <c r="Q134" s="229">
        <f>IF(Q$6=0,0,Q$6/PPA!Q$10*1000)</f>
        <v>1.489492312149064</v>
      </c>
    </row>
    <row r="135" spans="1:17" x14ac:dyDescent="0.25">
      <c r="A135" s="76" t="s">
        <v>82</v>
      </c>
      <c r="B135" s="228">
        <f>IF(B$7=0,0,B$7/PPA!B$10*1000)</f>
        <v>2.0813343955472234</v>
      </c>
      <c r="C135" s="228">
        <f>IF(C$7=0,0,C$7/PPA!C$10*1000)</f>
        <v>2.1477099278840122</v>
      </c>
      <c r="D135" s="228">
        <f>IF(D$7=0,0,D$7/PPA!D$10*1000)</f>
        <v>2.0855115941523508</v>
      </c>
      <c r="E135" s="228">
        <f>IF(E$7=0,0,E$7/PPA!E$10*1000)</f>
        <v>2.0705396564408227</v>
      </c>
      <c r="F135" s="228">
        <f>IF(F$7=0,0,F$7/PPA!F$10*1000)</f>
        <v>2.1325706351146403</v>
      </c>
      <c r="G135" s="228">
        <f>IF(G$7=0,0,G$7/PPA!G$10*1000)</f>
        <v>1.9209914008251936</v>
      </c>
      <c r="H135" s="228">
        <f>IF(H$7=0,0,H$7/PPA!H$10*1000)</f>
        <v>1.9474551355126775</v>
      </c>
      <c r="I135" s="228">
        <f>IF(I$7=0,0,I$7/PPA!I$10*1000)</f>
        <v>2.0179478074546493</v>
      </c>
      <c r="J135" s="228">
        <f>IF(J$7=0,0,J$7/PPA!J$10*1000)</f>
        <v>1.9481164853126556</v>
      </c>
      <c r="K135" s="228">
        <f>IF(K$7=0,0,K$7/PPA!K$10*1000)</f>
        <v>2.0928893098288159</v>
      </c>
      <c r="L135" s="228">
        <f>IF(L$7=0,0,L$7/PPA!L$10*1000)</f>
        <v>1.9331405897662832</v>
      </c>
      <c r="M135" s="228">
        <f>IF(M$7=0,0,M$7/PPA!M$10*1000)</f>
        <v>1.7986012605125059</v>
      </c>
      <c r="N135" s="228">
        <f>IF(N$7=0,0,N$7/PPA!N$10*1000)</f>
        <v>2.008089750005881</v>
      </c>
      <c r="O135" s="228">
        <f>IF(O$7=0,0,O$7/PPA!O$10*1000)</f>
        <v>1.7327246011671429</v>
      </c>
      <c r="P135" s="228">
        <f>IF(P$7=0,0,P$7/PPA!P$10*1000)</f>
        <v>1.8945734370083811</v>
      </c>
      <c r="Q135" s="228">
        <f>IF(Q$7=0,0,Q$7/PPA!Q$10*1000)</f>
        <v>2.0852892370086895</v>
      </c>
    </row>
    <row r="136" spans="1:17" x14ac:dyDescent="0.25">
      <c r="A136" s="76" t="s">
        <v>81</v>
      </c>
      <c r="B136" s="228">
        <f>IF(B$8=0,0,B$8/PPA!B$10*1000)</f>
        <v>11.893339403126989</v>
      </c>
      <c r="C136" s="228">
        <f>IF(C$8=0,0,C$8/PPA!C$10*1000)</f>
        <v>12.272628159337211</v>
      </c>
      <c r="D136" s="228">
        <f>IF(D$8=0,0,D$8/PPA!D$10*1000)</f>
        <v>11.917209109442004</v>
      </c>
      <c r="E136" s="228">
        <f>IF(E$8=0,0,E$8/PPA!E$10*1000)</f>
        <v>11.831655179661846</v>
      </c>
      <c r="F136" s="228">
        <f>IF(F$8=0,0,F$8/PPA!F$10*1000)</f>
        <v>12.186117914940805</v>
      </c>
      <c r="G136" s="228">
        <f>IF(G$8=0,0,G$8/PPA!G$10*1000)</f>
        <v>10.977093719001106</v>
      </c>
      <c r="H136" s="228">
        <f>IF(H$8=0,0,H$8/PPA!H$10*1000)</f>
        <v>11.128315060072444</v>
      </c>
      <c r="I136" s="228">
        <f>IF(I$8=0,0,I$8/PPA!I$10*1000)</f>
        <v>11.531130328312281</v>
      </c>
      <c r="J136" s="228">
        <f>IF(J$8=0,0,J$8/PPA!J$10*1000)</f>
        <v>11.132094201786602</v>
      </c>
      <c r="K136" s="228">
        <f>IF(K$8=0,0,K$8/PPA!K$10*1000)</f>
        <v>11.959367484736092</v>
      </c>
      <c r="L136" s="228">
        <f>IF(L$8=0,0,L$8/PPA!L$10*1000)</f>
        <v>11.046517655807332</v>
      </c>
      <c r="M136" s="228">
        <f>IF(M$8=0,0,M$8/PPA!M$10*1000)</f>
        <v>10.277721488642889</v>
      </c>
      <c r="N136" s="228">
        <f>IF(N$8=0,0,N$8/PPA!N$10*1000)</f>
        <v>11.474798571462175</v>
      </c>
      <c r="O136" s="228">
        <f>IF(O$8=0,0,O$8/PPA!O$10*1000)</f>
        <v>9.9012834352408152</v>
      </c>
      <c r="P136" s="228">
        <f>IF(P$8=0,0,P$8/PPA!P$10*1000)</f>
        <v>10.82613392576218</v>
      </c>
      <c r="Q136" s="228">
        <f>IF(Q$8=0,0,Q$8/PPA!Q$10*1000)</f>
        <v>11.915938497192512</v>
      </c>
    </row>
    <row r="137" spans="1:17" x14ac:dyDescent="0.25">
      <c r="A137" s="76" t="s">
        <v>80</v>
      </c>
      <c r="B137" s="228">
        <f>IF(B$9=0,0,B$9/PPA!B$10*1000)</f>
        <v>5.9466697015634944</v>
      </c>
      <c r="C137" s="228">
        <f>IF(C$9=0,0,C$9/PPA!C$10*1000)</f>
        <v>6.1363140796686055</v>
      </c>
      <c r="D137" s="228">
        <f>IF(D$9=0,0,D$9/PPA!D$10*1000)</f>
        <v>5.9586045547210018</v>
      </c>
      <c r="E137" s="228">
        <f>IF(E$9=0,0,E$9/PPA!E$10*1000)</f>
        <v>5.9158275898309229</v>
      </c>
      <c r="F137" s="228">
        <f>IF(F$9=0,0,F$9/PPA!F$10*1000)</f>
        <v>6.0930589574704026</v>
      </c>
      <c r="G137" s="228">
        <f>IF(G$9=0,0,G$9/PPA!G$10*1000)</f>
        <v>5.4885468595005529</v>
      </c>
      <c r="H137" s="228">
        <f>IF(H$9=0,0,H$9/PPA!H$10*1000)</f>
        <v>5.5641575300362218</v>
      </c>
      <c r="I137" s="228">
        <f>IF(I$9=0,0,I$9/PPA!I$10*1000)</f>
        <v>5.7655651641561407</v>
      </c>
      <c r="J137" s="228">
        <f>IF(J$9=0,0,J$9/PPA!J$10*1000)</f>
        <v>5.566047100893301</v>
      </c>
      <c r="K137" s="228">
        <f>IF(K$9=0,0,K$9/PPA!K$10*1000)</f>
        <v>5.9796837423680458</v>
      </c>
      <c r="L137" s="228">
        <f>IF(L$9=0,0,L$9/PPA!L$10*1000)</f>
        <v>5.5232588279036658</v>
      </c>
      <c r="M137" s="228">
        <f>IF(M$9=0,0,M$9/PPA!M$10*1000)</f>
        <v>5.1388607443214447</v>
      </c>
      <c r="N137" s="228">
        <f>IF(N$9=0,0,N$9/PPA!N$10*1000)</f>
        <v>5.7373992857310876</v>
      </c>
      <c r="O137" s="228">
        <f>IF(O$9=0,0,O$9/PPA!O$10*1000)</f>
        <v>4.9506417176204076</v>
      </c>
      <c r="P137" s="228">
        <f>IF(P$9=0,0,P$9/PPA!P$10*1000)</f>
        <v>5.4130669628810901</v>
      </c>
      <c r="Q137" s="228">
        <f>IF(Q$9=0,0,Q$9/PPA!Q$10*1000)</f>
        <v>5.9579692485962559</v>
      </c>
    </row>
    <row r="138" spans="1:17" x14ac:dyDescent="0.25">
      <c r="A138" s="129" t="s">
        <v>79</v>
      </c>
      <c r="B138" s="227">
        <f>IF(B$10=0,0,B$10/PPA!B$10*1000)</f>
        <v>3.5680018209380968</v>
      </c>
      <c r="C138" s="227">
        <f>IF(C$10=0,0,C$10/PPA!C$10*1000)</f>
        <v>3.6817884478011638</v>
      </c>
      <c r="D138" s="227">
        <f>IF(D$10=0,0,D$10/PPA!D$10*1000)</f>
        <v>3.5751627328326014</v>
      </c>
      <c r="E138" s="227">
        <f>IF(E$10=0,0,E$10/PPA!E$10*1000)</f>
        <v>3.5494965538985537</v>
      </c>
      <c r="F138" s="227">
        <f>IF(F$10=0,0,F$10/PPA!F$10*1000)</f>
        <v>3.6558353744822409</v>
      </c>
      <c r="G138" s="227">
        <f>IF(G$10=0,0,G$10/PPA!G$10*1000)</f>
        <v>3.2931281157003314</v>
      </c>
      <c r="H138" s="227">
        <f>IF(H$10=0,0,H$10/PPA!H$10*1000)</f>
        <v>3.3384945180217325</v>
      </c>
      <c r="I138" s="227">
        <f>IF(I$10=0,0,I$10/PPA!I$10*1000)</f>
        <v>3.4593390984936847</v>
      </c>
      <c r="J138" s="227">
        <f>IF(J$10=0,0,J$10/PPA!J$10*1000)</f>
        <v>3.3396282605359811</v>
      </c>
      <c r="K138" s="227">
        <f>IF(K$10=0,0,K$10/PPA!K$10*1000)</f>
        <v>3.5878102454208278</v>
      </c>
      <c r="L138" s="227">
        <f>IF(L$10=0,0,L$10/PPA!L$10*1000)</f>
        <v>3.3139552967421997</v>
      </c>
      <c r="M138" s="227">
        <f>IF(M$10=0,0,M$10/PPA!M$10*1000)</f>
        <v>3.0833164465928671</v>
      </c>
      <c r="N138" s="227">
        <f>IF(N$10=0,0,N$10/PPA!N$10*1000)</f>
        <v>3.4424395714386526</v>
      </c>
      <c r="O138" s="227">
        <f>IF(O$10=0,0,O$10/PPA!O$10*1000)</f>
        <v>2.9703850305722446</v>
      </c>
      <c r="P138" s="227">
        <f>IF(P$10=0,0,P$10/PPA!P$10*1000)</f>
        <v>3.2478401777286536</v>
      </c>
      <c r="Q138" s="227">
        <f>IF(Q$10=0,0,Q$10/PPA!Q$10*1000)</f>
        <v>3.5747815491577537</v>
      </c>
    </row>
    <row r="139" spans="1:17" x14ac:dyDescent="0.25">
      <c r="A139" s="127" t="s">
        <v>241</v>
      </c>
      <c r="B139" s="225">
        <f>IF(B$15=0,0,B$15/PPA!B$10*1000)</f>
        <v>7.1950345919874525</v>
      </c>
      <c r="C139" s="225">
        <f>IF(C$15=0,0,C$15/PPA!C$10*1000)</f>
        <v>7.4048768158021696</v>
      </c>
      <c r="D139" s="225">
        <f>IF(D$15=0,0,D$15/PPA!D$10*1000)</f>
        <v>7.2289296651156301</v>
      </c>
      <c r="E139" s="225">
        <f>IF(E$15=0,0,E$15/PPA!E$10*1000)</f>
        <v>7.2525596244193586</v>
      </c>
      <c r="F139" s="225">
        <f>IF(F$15=0,0,F$15/PPA!F$10*1000)</f>
        <v>7.302071251073067</v>
      </c>
      <c r="G139" s="225">
        <f>IF(G$15=0,0,G$15/PPA!G$10*1000)</f>
        <v>6.8669902018643016</v>
      </c>
      <c r="H139" s="225">
        <f>IF(H$15=0,0,H$15/PPA!H$10*1000)</f>
        <v>6.8830946769486507</v>
      </c>
      <c r="I139" s="225">
        <f>IF(I$15=0,0,I$15/PPA!I$10*1000)</f>
        <v>6.9081662215224844</v>
      </c>
      <c r="J139" s="225">
        <f>IF(J$15=0,0,J$15/PPA!J$10*1000)</f>
        <v>6.9668645899877317</v>
      </c>
      <c r="K139" s="225">
        <f>IF(K$15=0,0,K$15/PPA!K$10*1000)</f>
        <v>7.3272311911206556</v>
      </c>
      <c r="L139" s="225">
        <f>IF(L$15=0,0,L$15/PPA!L$10*1000)</f>
        <v>7.0502588286169221</v>
      </c>
      <c r="M139" s="225">
        <f>IF(M$15=0,0,M$15/PPA!M$10*1000)</f>
        <v>6.8143140672120959</v>
      </c>
      <c r="N139" s="225">
        <f>IF(N$15=0,0,N$15/PPA!N$10*1000)</f>
        <v>7.1140768405111254</v>
      </c>
      <c r="O139" s="225">
        <f>IF(O$15=0,0,O$15/PPA!O$10*1000)</f>
        <v>6.8049039729900116</v>
      </c>
      <c r="P139" s="225">
        <f>IF(P$15=0,0,P$15/PPA!P$10*1000)</f>
        <v>6.7009599786193093</v>
      </c>
      <c r="Q139" s="225">
        <f>IF(Q$15=0,0,Q$15/PPA!Q$10*1000)</f>
        <v>7.0626962262263797</v>
      </c>
    </row>
    <row r="140" spans="1:17" x14ac:dyDescent="0.25">
      <c r="A140" s="127" t="s">
        <v>240</v>
      </c>
      <c r="B140" s="226">
        <f>IF(B$16=0,0,B$16/PPA!B$10*1000)</f>
        <v>202.62448515644908</v>
      </c>
      <c r="C140" s="226">
        <f>IF(C$16=0,0,C$16/PPA!C$10*1000)</f>
        <v>209.14955243186341</v>
      </c>
      <c r="D140" s="226">
        <f>IF(D$16=0,0,D$16/PPA!D$10*1000)</f>
        <v>202.96846104066569</v>
      </c>
      <c r="E140" s="226">
        <f>IF(E$16=0,0,E$16/PPA!E$10*1000)</f>
        <v>201.26798204609446</v>
      </c>
      <c r="F140" s="226">
        <f>IF(F$16=0,0,F$16/PPA!F$10*1000)</f>
        <v>207.83832007908788</v>
      </c>
      <c r="G140" s="226">
        <f>IF(G$16=0,0,G$16/PPA!G$10*1000)</f>
        <v>186.28555760460216</v>
      </c>
      <c r="H140" s="226">
        <f>IF(H$16=0,0,H$16/PPA!H$10*1000)</f>
        <v>189.10477341525015</v>
      </c>
      <c r="I140" s="226">
        <f>IF(I$16=0,0,I$16/PPA!I$10*1000)</f>
        <v>196.6718902901589</v>
      </c>
      <c r="J140" s="226">
        <f>IF(J$16=0,0,J$16/PPA!J$10*1000)</f>
        <v>188.90659941497043</v>
      </c>
      <c r="K140" s="226">
        <f>IF(K$16=0,0,K$16/PPA!K$10*1000)</f>
        <v>203.45213606403584</v>
      </c>
      <c r="L140" s="226">
        <f>IF(L$16=0,0,L$16/PPA!L$10*1000)</f>
        <v>187.01311723737007</v>
      </c>
      <c r="M140" s="226">
        <f>IF(M$16=0,0,M$16/PPA!M$10*1000)</f>
        <v>173.17691988126634</v>
      </c>
      <c r="N140" s="226">
        <f>IF(N$16=0,0,N$16/PPA!N$10*1000)</f>
        <v>194.9388784711773</v>
      </c>
      <c r="O140" s="226">
        <f>IF(O$16=0,0,O$16/PPA!O$10*1000)</f>
        <v>166.06013955733093</v>
      </c>
      <c r="P140" s="226">
        <f>IF(P$16=0,0,P$16/PPA!P$10*1000)</f>
        <v>183.95440165245228</v>
      </c>
      <c r="Q140" s="226">
        <f>IF(Q$16=0,0,Q$16/PPA!Q$10*1000)</f>
        <v>203.47997811245324</v>
      </c>
    </row>
    <row r="141" spans="1:17" x14ac:dyDescent="0.25">
      <c r="A141" s="72" t="s">
        <v>239</v>
      </c>
      <c r="B141" s="258">
        <f>IF(B$29=0,0,B$29/PPA!B$10*1000)</f>
        <v>15.988965759972048</v>
      </c>
      <c r="C141" s="258">
        <f>IF(C$29=0,0,C$29/PPA!C$10*1000)</f>
        <v>16.455281812893642</v>
      </c>
      <c r="D141" s="258">
        <f>IF(D$29=0,0,D$29/PPA!D$10*1000)</f>
        <v>16.064288144701333</v>
      </c>
      <c r="E141" s="258">
        <f>IF(E$29=0,0,E$29/PPA!E$10*1000)</f>
        <v>16.116799165376282</v>
      </c>
      <c r="F141" s="258">
        <f>IF(F$29=0,0,F$29/PPA!F$10*1000)</f>
        <v>16.226825002384523</v>
      </c>
      <c r="G141" s="258">
        <f>IF(G$29=0,0,G$29/PPA!G$10*1000)</f>
        <v>15.259978226365051</v>
      </c>
      <c r="H141" s="258">
        <f>IF(H$29=0,0,H$29/PPA!H$10*1000)</f>
        <v>15.295765948774719</v>
      </c>
      <c r="I141" s="258">
        <f>IF(I$29=0,0,I$29/PPA!I$10*1000)</f>
        <v>15.351480492272124</v>
      </c>
      <c r="J141" s="258">
        <f>IF(J$29=0,0,J$29/PPA!J$10*1000)</f>
        <v>15.481921311083784</v>
      </c>
      <c r="K141" s="258">
        <f>IF(K$29=0,0,K$29/PPA!K$10*1000)</f>
        <v>16.282735980268058</v>
      </c>
      <c r="L141" s="258">
        <f>IF(L$29=0,0,L$29/PPA!L$10*1000)</f>
        <v>15.667241841370874</v>
      </c>
      <c r="M141" s="258">
        <f>IF(M$29=0,0,M$29/PPA!M$10*1000)</f>
        <v>15.142920149360151</v>
      </c>
      <c r="N141" s="258">
        <f>IF(N$29=0,0,N$29/PPA!N$10*1000)</f>
        <v>15.809059645580215</v>
      </c>
      <c r="O141" s="258">
        <f>IF(O$29=0,0,O$29/PPA!O$10*1000)</f>
        <v>15.122008828866631</v>
      </c>
      <c r="P141" s="258">
        <f>IF(P$29=0,0,P$29/PPA!P$10*1000)</f>
        <v>14.891022174709514</v>
      </c>
      <c r="Q141" s="258">
        <f>IF(Q$29=0,0,Q$29/PPA!Q$10*1000)</f>
        <v>15.694880502725225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 t="shared" ref="B143:Q143" si="34">SUM(B$144:B$151)</f>
        <v>253.74477743192554</v>
      </c>
      <c r="C143" s="230">
        <f t="shared" si="34"/>
        <v>263.08513507671455</v>
      </c>
      <c r="D143" s="230">
        <f t="shared" si="34"/>
        <v>255.46610942576811</v>
      </c>
      <c r="E143" s="230">
        <f t="shared" si="34"/>
        <v>260.25720325824744</v>
      </c>
      <c r="F143" s="230">
        <f t="shared" si="34"/>
        <v>261.37445376946732</v>
      </c>
      <c r="G143" s="230">
        <f t="shared" si="34"/>
        <v>242.20978996786249</v>
      </c>
      <c r="H143" s="230">
        <f t="shared" si="34"/>
        <v>245.54649184881174</v>
      </c>
      <c r="I143" s="230">
        <f t="shared" si="34"/>
        <v>248.31885602089392</v>
      </c>
      <c r="J143" s="230">
        <f t="shared" si="34"/>
        <v>239.72575268855405</v>
      </c>
      <c r="K143" s="230">
        <f t="shared" si="34"/>
        <v>257.54079331247988</v>
      </c>
      <c r="L143" s="230">
        <f t="shared" si="34"/>
        <v>237.88289172048255</v>
      </c>
      <c r="M143" s="230">
        <f t="shared" si="34"/>
        <v>221.3271353194998</v>
      </c>
      <c r="N143" s="230">
        <f t="shared" si="34"/>
        <v>247.10577135179429</v>
      </c>
      <c r="O143" s="230">
        <f t="shared" si="34"/>
        <v>213.22067358313205</v>
      </c>
      <c r="P143" s="230">
        <f t="shared" si="34"/>
        <v>233.1370052226028</v>
      </c>
      <c r="Q143" s="230">
        <f t="shared" si="34"/>
        <v>238.76721299543573</v>
      </c>
    </row>
    <row r="144" spans="1:17" x14ac:dyDescent="0.25">
      <c r="A144" s="132" t="s">
        <v>83</v>
      </c>
      <c r="B144" s="229">
        <f>IF(B$32=0,0,B$32/PPA!B$11*1000)</f>
        <v>1.3186298109604897</v>
      </c>
      <c r="C144" s="229">
        <f>IF(C$32=0,0,C$32/PPA!C$11*1000)</f>
        <v>1.3671686386758926</v>
      </c>
      <c r="D144" s="229">
        <f>IF(D$32=0,0,D$32/PPA!D$11*1000)</f>
        <v>1.3275750184426407</v>
      </c>
      <c r="E144" s="229">
        <f>IF(E$32=0,0,E$32/PPA!E$11*1000)</f>
        <v>1.3524727886295018</v>
      </c>
      <c r="F144" s="229">
        <f>IF(F$32=0,0,F$32/PPA!F$11*1000)</f>
        <v>1.358278779378614</v>
      </c>
      <c r="G144" s="229">
        <f>IF(G$32=0,0,G$32/PPA!G$11*1000)</f>
        <v>1.2586861995368035</v>
      </c>
      <c r="H144" s="229">
        <f>IF(H$32=0,0,H$32/PPA!H$11*1000)</f>
        <v>1.2760259635904219</v>
      </c>
      <c r="I144" s="229">
        <f>IF(I$32=0,0,I$32/PPA!I$11*1000)</f>
        <v>1.290433046491378</v>
      </c>
      <c r="J144" s="229">
        <f>IF(J$32=0,0,J$32/PPA!J$11*1000)</f>
        <v>1.2457774585523234</v>
      </c>
      <c r="K144" s="229">
        <f>IF(K$32=0,0,K$32/PPA!K$11*1000)</f>
        <v>1.3383564818052571</v>
      </c>
      <c r="L144" s="229">
        <f>IF(L$32=0,0,L$32/PPA!L$11*1000)</f>
        <v>1.236200704167274</v>
      </c>
      <c r="M144" s="229">
        <f>IF(M$32=0,0,M$32/PPA!M$11*1000)</f>
        <v>1.1501657750771863</v>
      </c>
      <c r="N144" s="229">
        <f>IF(N$32=0,0,N$32/PPA!N$11*1000)</f>
        <v>1.2841290365169344</v>
      </c>
      <c r="O144" s="229">
        <f>IF(O$32=0,0,O$32/PPA!O$11*1000)</f>
        <v>1.1080391066382549</v>
      </c>
      <c r="P144" s="229">
        <f>IF(P$32=0,0,P$32/PPA!P$11*1000)</f>
        <v>1.2115378619252577</v>
      </c>
      <c r="Q144" s="229">
        <f>IF(Q$32=0,0,Q$32/PPA!Q$11*1000)</f>
        <v>1.2407962367627481</v>
      </c>
    </row>
    <row r="145" spans="1:17" x14ac:dyDescent="0.25">
      <c r="A145" s="76" t="s">
        <v>82</v>
      </c>
      <c r="B145" s="228">
        <f>IF(B$33=0,0,B$33/PPA!B$11*1000)</f>
        <v>1.8712347888042353</v>
      </c>
      <c r="C145" s="228">
        <f>IF(C$33=0,0,C$33/PPA!C$11*1000)</f>
        <v>1.9401150327315879</v>
      </c>
      <c r="D145" s="228">
        <f>IF(D$33=0,0,D$33/PPA!D$11*1000)</f>
        <v>1.8839287103996227</v>
      </c>
      <c r="E145" s="228">
        <f>IF(E$33=0,0,E$33/PPA!E$11*1000)</f>
        <v>1.9192605172115524</v>
      </c>
      <c r="F145" s="228">
        <f>IF(F$33=0,0,F$33/PPA!F$11*1000)</f>
        <v>1.9274996543696157</v>
      </c>
      <c r="G145" s="228">
        <f>IF(G$33=0,0,G$33/PPA!G$11*1000)</f>
        <v>1.7861702997943434</v>
      </c>
      <c r="H145" s="228">
        <f>IF(H$33=0,0,H$33/PPA!H$11*1000)</f>
        <v>1.8107767279647744</v>
      </c>
      <c r="I145" s="228">
        <f>IF(I$33=0,0,I$33/PPA!I$11*1000)</f>
        <v>1.831221461206334</v>
      </c>
      <c r="J145" s="228">
        <f>IF(J$33=0,0,J$33/PPA!J$11*1000)</f>
        <v>1.7678518263235918</v>
      </c>
      <c r="K145" s="228">
        <f>IF(K$33=0,0,K$33/PPA!K$11*1000)</f>
        <v>1.899228417072909</v>
      </c>
      <c r="L145" s="228">
        <f>IF(L$33=0,0,L$33/PPA!L$11*1000)</f>
        <v>1.7542616922160634</v>
      </c>
      <c r="M145" s="228">
        <f>IF(M$33=0,0,M$33/PPA!M$11*1000)</f>
        <v>1.6321716628329026</v>
      </c>
      <c r="N145" s="228">
        <f>IF(N$33=0,0,N$33/PPA!N$11*1000)</f>
        <v>1.8222755973443943</v>
      </c>
      <c r="O145" s="228">
        <f>IF(O$33=0,0,O$33/PPA!O$11*1000)</f>
        <v>1.5723907547538334</v>
      </c>
      <c r="P145" s="228">
        <f>IF(P$33=0,0,P$33/PPA!P$11*1000)</f>
        <v>1.7192632658112819</v>
      </c>
      <c r="Q145" s="228">
        <f>IF(Q$33=0,0,Q$33/PPA!Q$11*1000)</f>
        <v>1.7607830982955082</v>
      </c>
    </row>
    <row r="146" spans="1:17" x14ac:dyDescent="0.25">
      <c r="A146" s="76" t="s">
        <v>81</v>
      </c>
      <c r="B146" s="228">
        <f>IF(B$34=0,0,B$34/PPA!B$11*1000)</f>
        <v>6.6585968730857275</v>
      </c>
      <c r="C146" s="228">
        <f>IF(C$34=0,0,C$34/PPA!C$11*1000)</f>
        <v>6.9037001490488334</v>
      </c>
      <c r="D146" s="228">
        <f>IF(D$34=0,0,D$34/PPA!D$11*1000)</f>
        <v>6.7037668897762863</v>
      </c>
      <c r="E146" s="228">
        <f>IF(E$34=0,0,E$34/PPA!E$11*1000)</f>
        <v>6.829491496739541</v>
      </c>
      <c r="F146" s="228">
        <f>IF(F$34=0,0,F$34/PPA!F$11*1000)</f>
        <v>6.8588096203902156</v>
      </c>
      <c r="G146" s="228">
        <f>IF(G$34=0,0,G$34/PPA!G$11*1000)</f>
        <v>6.3559036226605077</v>
      </c>
      <c r="H146" s="228">
        <f>IF(H$34=0,0,H$34/PPA!H$11*1000)</f>
        <v>6.4434630709209477</v>
      </c>
      <c r="I146" s="228">
        <f>IF(I$34=0,0,I$34/PPA!I$11*1000)</f>
        <v>6.5162135550653311</v>
      </c>
      <c r="J146" s="228">
        <f>IF(J$34=0,0,J$34/PPA!J$11*1000)</f>
        <v>6.2907192156038194</v>
      </c>
      <c r="K146" s="228">
        <f>IF(K$34=0,0,K$34/PPA!K$11*1000)</f>
        <v>6.7582093251261401</v>
      </c>
      <c r="L146" s="228">
        <f>IF(L$34=0,0,L$34/PPA!L$11*1000)</f>
        <v>6.242360118704477</v>
      </c>
      <c r="M146" s="228">
        <f>IF(M$34=0,0,M$34/PPA!M$11*1000)</f>
        <v>5.807915284336497</v>
      </c>
      <c r="N146" s="228">
        <f>IF(N$34=0,0,N$34/PPA!N$11*1000)</f>
        <v>6.4843806169997524</v>
      </c>
      <c r="O146" s="228">
        <f>IF(O$34=0,0,O$34/PPA!O$11*1000)</f>
        <v>5.5951910607451412</v>
      </c>
      <c r="P146" s="228">
        <f>IF(P$34=0,0,P$34/PPA!P$11*1000)</f>
        <v>6.1178218116913214</v>
      </c>
      <c r="Q146" s="228">
        <f>IF(Q$34=0,0,Q$34/PPA!Q$11*1000)</f>
        <v>6.2655658726742729</v>
      </c>
    </row>
    <row r="147" spans="1:17" x14ac:dyDescent="0.25">
      <c r="A147" s="76" t="s">
        <v>80</v>
      </c>
      <c r="B147" s="228">
        <f>IF(B$35=0,0,B$35/PPA!B$11*1000)</f>
        <v>5.2745192438419588</v>
      </c>
      <c r="C147" s="228">
        <f>IF(C$35=0,0,C$35/PPA!C$11*1000)</f>
        <v>5.4686745547035702</v>
      </c>
      <c r="D147" s="228">
        <f>IF(D$35=0,0,D$35/PPA!D$11*1000)</f>
        <v>5.3103000737705628</v>
      </c>
      <c r="E147" s="228">
        <f>IF(E$35=0,0,E$35/PPA!E$11*1000)</f>
        <v>5.4098911545180073</v>
      </c>
      <c r="F147" s="228">
        <f>IF(F$35=0,0,F$35/PPA!F$11*1000)</f>
        <v>5.4331151175144559</v>
      </c>
      <c r="G147" s="228">
        <f>IF(G$35=0,0,G$35/PPA!G$11*1000)</f>
        <v>5.034744798147214</v>
      </c>
      <c r="H147" s="228">
        <f>IF(H$35=0,0,H$35/PPA!H$11*1000)</f>
        <v>5.1041038543616875</v>
      </c>
      <c r="I147" s="228">
        <f>IF(I$35=0,0,I$35/PPA!I$11*1000)</f>
        <v>5.1617321859655121</v>
      </c>
      <c r="J147" s="228">
        <f>IF(J$35=0,0,J$35/PPA!J$11*1000)</f>
        <v>4.9831098342092934</v>
      </c>
      <c r="K147" s="228">
        <f>IF(K$35=0,0,K$35/PPA!K$11*1000)</f>
        <v>5.3534259272210285</v>
      </c>
      <c r="L147" s="228">
        <f>IF(L$35=0,0,L$35/PPA!L$11*1000)</f>
        <v>4.944802816669096</v>
      </c>
      <c r="M147" s="228">
        <f>IF(M$35=0,0,M$35/PPA!M$11*1000)</f>
        <v>4.6006631003087453</v>
      </c>
      <c r="N147" s="228">
        <f>IF(N$35=0,0,N$35/PPA!N$11*1000)</f>
        <v>5.1365161460677378</v>
      </c>
      <c r="O147" s="228">
        <f>IF(O$35=0,0,O$35/PPA!O$11*1000)</f>
        <v>4.4321564265530196</v>
      </c>
      <c r="P147" s="228">
        <f>IF(P$35=0,0,P$35/PPA!P$11*1000)</f>
        <v>4.8461514477010308</v>
      </c>
      <c r="Q147" s="228">
        <f>IF(Q$35=0,0,Q$35/PPA!Q$11*1000)</f>
        <v>4.9631849470509923</v>
      </c>
    </row>
    <row r="148" spans="1:17" x14ac:dyDescent="0.25">
      <c r="A148" s="129" t="s">
        <v>79</v>
      </c>
      <c r="B148" s="227">
        <f>IF(B$36=0,0,B$36/PPA!B$11*1000)</f>
        <v>3.1647115463051754</v>
      </c>
      <c r="C148" s="227">
        <f>IF(C$36=0,0,C$36/PPA!C$11*1000)</f>
        <v>3.2812047328221419</v>
      </c>
      <c r="D148" s="227">
        <f>IF(D$36=0,0,D$36/PPA!D$11*1000)</f>
        <v>3.1861800442623376</v>
      </c>
      <c r="E148" s="227">
        <f>IF(E$36=0,0,E$36/PPA!E$11*1000)</f>
        <v>3.2459346927108044</v>
      </c>
      <c r="F148" s="227">
        <f>IF(F$36=0,0,F$36/PPA!F$11*1000)</f>
        <v>3.2598690705086732</v>
      </c>
      <c r="G148" s="227">
        <f>IF(G$36=0,0,G$36/PPA!G$11*1000)</f>
        <v>3.020846878888328</v>
      </c>
      <c r="H148" s="227">
        <f>IF(H$36=0,0,H$36/PPA!H$11*1000)</f>
        <v>3.0624623126170132</v>
      </c>
      <c r="I148" s="227">
        <f>IF(I$36=0,0,I$36/PPA!I$11*1000)</f>
        <v>3.0970393115793073</v>
      </c>
      <c r="J148" s="227">
        <f>IF(J$36=0,0,J$36/PPA!J$11*1000)</f>
        <v>2.9898659005255759</v>
      </c>
      <c r="K148" s="227">
        <f>IF(K$36=0,0,K$36/PPA!K$11*1000)</f>
        <v>3.2120555563326167</v>
      </c>
      <c r="L148" s="227">
        <f>IF(L$36=0,0,L$36/PPA!L$11*1000)</f>
        <v>2.9668816900014572</v>
      </c>
      <c r="M148" s="227">
        <f>IF(M$36=0,0,M$36/PPA!M$11*1000)</f>
        <v>2.7603978601852472</v>
      </c>
      <c r="N148" s="227">
        <f>IF(N$36=0,0,N$36/PPA!N$11*1000)</f>
        <v>3.0819096876406427</v>
      </c>
      <c r="O148" s="227">
        <f>IF(O$36=0,0,O$36/PPA!O$11*1000)</f>
        <v>2.6592938559318116</v>
      </c>
      <c r="P148" s="227">
        <f>IF(P$36=0,0,P$36/PPA!P$11*1000)</f>
        <v>2.9076908686206187</v>
      </c>
      <c r="Q148" s="227">
        <f>IF(Q$36=0,0,Q$36/PPA!Q$11*1000)</f>
        <v>2.9779109682305958</v>
      </c>
    </row>
    <row r="149" spans="1:17" x14ac:dyDescent="0.25">
      <c r="A149" s="127" t="s">
        <v>238</v>
      </c>
      <c r="B149" s="225">
        <f>IF(B$41=0,0,B$41/PPA!B$11*1000)</f>
        <v>20.887596122689523</v>
      </c>
      <c r="C149" s="225">
        <f>IF(C$41=0,0,C$41/PPA!C$11*1000)</f>
        <v>21.55964878987831</v>
      </c>
      <c r="D149" s="225">
        <f>IF(D$41=0,0,D$41/PPA!D$11*1000)</f>
        <v>21.125328453614447</v>
      </c>
      <c r="E149" s="225">
        <f>IF(E$41=0,0,E$41/PPA!E$11*1000)</f>
        <v>21.904089107396089</v>
      </c>
      <c r="F149" s="225">
        <f>IF(F$41=0,0,F$41/PPA!F$11*1000)</f>
        <v>21.169498518291064</v>
      </c>
      <c r="G149" s="225">
        <f>IF(G$41=0,0,G$41/PPA!G$11*1000)</f>
        <v>21.087667716025827</v>
      </c>
      <c r="H149" s="225">
        <f>IF(H$41=0,0,H$41/PPA!H$11*1000)</f>
        <v>20.979328845774187</v>
      </c>
      <c r="I149" s="225">
        <f>IF(I$41=0,0,I$41/PPA!I$11*1000)</f>
        <v>20.105003051743115</v>
      </c>
      <c r="J149" s="225">
        <f>IF(J$41=0,0,J$41/PPA!J$11*1000)</f>
        <v>20.8858291214685</v>
      </c>
      <c r="K149" s="225">
        <f>IF(K$41=0,0,K$41/PPA!K$11*1000)</f>
        <v>21.657548377985499</v>
      </c>
      <c r="L149" s="225">
        <f>IF(L$41=0,0,L$41/PPA!L$11*1000)</f>
        <v>21.404407378429244</v>
      </c>
      <c r="M149" s="225">
        <f>IF(M$41=0,0,M$41/PPA!M$11*1000)</f>
        <v>21.177921452604522</v>
      </c>
      <c r="N149" s="225">
        <f>IF(N$41=0,0,N$41/PPA!N$11*1000)</f>
        <v>21.195242816408076</v>
      </c>
      <c r="O149" s="225">
        <f>IF(O$41=0,0,O$41/PPA!O$11*1000)</f>
        <v>21.593265282764044</v>
      </c>
      <c r="P149" s="225">
        <f>IF(P$41=0,0,P$41/PPA!P$11*1000)</f>
        <v>19.942727930152238</v>
      </c>
      <c r="Q149" s="225">
        <f>IF(Q$41=0,0,Q$41/PPA!Q$11*1000)</f>
        <v>18.980958868022036</v>
      </c>
    </row>
    <row r="150" spans="1:17" x14ac:dyDescent="0.25">
      <c r="A150" s="127" t="s">
        <v>237</v>
      </c>
      <c r="B150" s="226">
        <f>IF(B$54=0,0,B$54/PPA!B$11*1000)</f>
        <v>189.3512671697309</v>
      </c>
      <c r="C150" s="226">
        <f>IF(C$54=0,0,C$54/PPA!C$11*1000)</f>
        <v>196.42728300417363</v>
      </c>
      <c r="D150" s="226">
        <f>IF(D$54=0,0,D$54/PPA!D$11*1000)</f>
        <v>190.53064368473989</v>
      </c>
      <c r="E150" s="226">
        <f>IF(E$54=0,0,E$54/PPA!E$11*1000)</f>
        <v>193.68513091733814</v>
      </c>
      <c r="F150" s="226">
        <f>IF(F$54=0,0,F$54/PPA!F$11*1000)</f>
        <v>195.42366086471191</v>
      </c>
      <c r="G150" s="226">
        <f>IF(G$54=0,0,G$54/PPA!G$11*1000)</f>
        <v>179.48511540347172</v>
      </c>
      <c r="H150" s="226">
        <f>IF(H$54=0,0,H$54/PPA!H$11*1000)</f>
        <v>182.3943185250904</v>
      </c>
      <c r="I150" s="226">
        <f>IF(I$54=0,0,I$54/PPA!I$11*1000)</f>
        <v>185.67004518205059</v>
      </c>
      <c r="J150" s="226">
        <f>IF(J$54=0,0,J$54/PPA!J$11*1000)</f>
        <v>177.62856835083838</v>
      </c>
      <c r="K150" s="226">
        <f>IF(K$54=0,0,K$54/PPA!K$11*1000)</f>
        <v>191.68317586787896</v>
      </c>
      <c r="L150" s="226">
        <f>IF(L$54=0,0,L$54/PPA!L$11*1000)</f>
        <v>175.51964478116193</v>
      </c>
      <c r="M150" s="226">
        <f>IF(M$54=0,0,M$54/PPA!M$11*1000)</f>
        <v>161.92137496648672</v>
      </c>
      <c r="N150" s="226">
        <f>IF(N$54=0,0,N$54/PPA!N$11*1000)</f>
        <v>183.46204832728819</v>
      </c>
      <c r="O150" s="226">
        <f>IF(O$54=0,0,O$54/PPA!O$11*1000)</f>
        <v>154.68697579997254</v>
      </c>
      <c r="P150" s="226">
        <f>IF(P$54=0,0,P$54/PPA!P$11*1000)</f>
        <v>173.15053443486011</v>
      </c>
      <c r="Q150" s="226">
        <f>IF(Q$54=0,0,Q$54/PPA!Q$11*1000)</f>
        <v>178.91210346428346</v>
      </c>
    </row>
    <row r="151" spans="1:17" x14ac:dyDescent="0.25">
      <c r="A151" s="72" t="s">
        <v>236</v>
      </c>
      <c r="B151" s="258">
        <f>IF(B$67=0,0,B$67/PPA!B$11*1000)</f>
        <v>25.218221876507535</v>
      </c>
      <c r="C151" s="258">
        <f>IF(C$67=0,0,C$67/PPA!C$11*1000)</f>
        <v>26.13734017468057</v>
      </c>
      <c r="D151" s="258">
        <f>IF(D$67=0,0,D$67/PPA!D$11*1000)</f>
        <v>25.398386550762336</v>
      </c>
      <c r="E151" s="258">
        <f>IF(E$67=0,0,E$67/PPA!E$11*1000)</f>
        <v>25.910932583703786</v>
      </c>
      <c r="F151" s="258">
        <f>IF(F$67=0,0,F$67/PPA!F$11*1000)</f>
        <v>25.943722144302797</v>
      </c>
      <c r="G151" s="258">
        <f>IF(G$67=0,0,G$67/PPA!G$11*1000)</f>
        <v>24.180655049337748</v>
      </c>
      <c r="H151" s="258">
        <f>IF(H$67=0,0,H$67/PPA!H$11*1000)</f>
        <v>24.476012548492303</v>
      </c>
      <c r="I151" s="258">
        <f>IF(I$67=0,0,I$67/PPA!I$11*1000)</f>
        <v>24.647168226792346</v>
      </c>
      <c r="J151" s="258">
        <f>IF(J$67=0,0,J$67/PPA!J$11*1000)</f>
        <v>23.934030981032585</v>
      </c>
      <c r="K151" s="258">
        <f>IF(K$67=0,0,K$67/PPA!K$11*1000)</f>
        <v>25.638793359057502</v>
      </c>
      <c r="L151" s="258">
        <f>IF(L$67=0,0,L$67/PPA!L$11*1000)</f>
        <v>23.814332539133012</v>
      </c>
      <c r="M151" s="258">
        <f>IF(M$67=0,0,M$67/PPA!M$11*1000)</f>
        <v>22.276525217668002</v>
      </c>
      <c r="N151" s="258">
        <f>IF(N$67=0,0,N$67/PPA!N$11*1000)</f>
        <v>24.639269123528589</v>
      </c>
      <c r="O151" s="258">
        <f>IF(O$67=0,0,O$67/PPA!O$11*1000)</f>
        <v>21.573361295773388</v>
      </c>
      <c r="P151" s="258">
        <f>IF(P$67=0,0,P$67/PPA!P$11*1000)</f>
        <v>23.241277601840952</v>
      </c>
      <c r="Q151" s="258">
        <f>IF(Q$67=0,0,Q$67/PPA!Q$11*1000)</f>
        <v>23.665909540116111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 t="shared" ref="B153:Q153" si="35">SUM(B$154:B$159)</f>
        <v>206.86414421849256</v>
      </c>
      <c r="C153" s="230">
        <f t="shared" si="35"/>
        <v>219.04243959301957</v>
      </c>
      <c r="D153" s="230">
        <f t="shared" si="35"/>
        <v>212.69890381925362</v>
      </c>
      <c r="E153" s="230">
        <f t="shared" si="35"/>
        <v>216.68792768059518</v>
      </c>
      <c r="F153" s="230">
        <f t="shared" si="35"/>
        <v>221.22513942565536</v>
      </c>
      <c r="G153" s="230">
        <f t="shared" si="35"/>
        <v>205.00432916508089</v>
      </c>
      <c r="H153" s="230">
        <f t="shared" si="35"/>
        <v>201.02939435424776</v>
      </c>
      <c r="I153" s="230">
        <f t="shared" si="35"/>
        <v>208.30612124181022</v>
      </c>
      <c r="J153" s="230">
        <f t="shared" si="35"/>
        <v>193.39437176045499</v>
      </c>
      <c r="K153" s="230">
        <f t="shared" si="35"/>
        <v>207.76633034525966</v>
      </c>
      <c r="L153" s="230">
        <f t="shared" si="35"/>
        <v>191.90767733916306</v>
      </c>
      <c r="M153" s="230">
        <f t="shared" si="35"/>
        <v>178.55162329708074</v>
      </c>
      <c r="N153" s="230">
        <f t="shared" si="35"/>
        <v>199.3480670015835</v>
      </c>
      <c r="O153" s="230">
        <f t="shared" si="35"/>
        <v>172.01188337709911</v>
      </c>
      <c r="P153" s="230">
        <f t="shared" si="35"/>
        <v>173.34228379255944</v>
      </c>
      <c r="Q153" s="230">
        <f t="shared" si="35"/>
        <v>190.79165349320289</v>
      </c>
    </row>
    <row r="154" spans="1:17" x14ac:dyDescent="0.25">
      <c r="A154" s="132" t="s">
        <v>83</v>
      </c>
      <c r="B154" s="275">
        <f>IF(B$82=0,0,B$82/PPA!B$12*1000)</f>
        <v>7.6474814026836855</v>
      </c>
      <c r="C154" s="275">
        <f>IF(C$82=0,0,C$82/PPA!C$12*1000)</f>
        <v>8.0976961450448126</v>
      </c>
      <c r="D154" s="275">
        <f>IF(D$82=0,0,D$82/PPA!D$12*1000)</f>
        <v>7.863184398021632</v>
      </c>
      <c r="E154" s="275">
        <f>IF(E$82=0,0,E$82/PPA!E$12*1000)</f>
        <v>8.0106530949759502</v>
      </c>
      <c r="F154" s="275">
        <f>IF(F$82=0,0,F$82/PPA!F$12*1000)</f>
        <v>8.1783875400702009</v>
      </c>
      <c r="G154" s="275">
        <f>IF(G$82=0,0,G$82/PPA!G$12*1000)</f>
        <v>7.5787266115277339</v>
      </c>
      <c r="H154" s="275">
        <f>IF(H$82=0,0,H$82/PPA!H$12*1000)</f>
        <v>7.4317787672912807</v>
      </c>
      <c r="I154" s="275">
        <f>IF(I$82=0,0,I$82/PPA!I$12*1000)</f>
        <v>7.7007892995673108</v>
      </c>
      <c r="J154" s="275">
        <f>IF(J$82=0,0,J$82/PPA!J$12*1000)</f>
        <v>7.1495225381333212</v>
      </c>
      <c r="K154" s="275">
        <f>IF(K$82=0,0,K$82/PPA!K$12*1000)</f>
        <v>7.6808339764333606</v>
      </c>
      <c r="L154" s="275">
        <f>IF(L$82=0,0,L$82/PPA!L$12*1000)</f>
        <v>7.0945615008725813</v>
      </c>
      <c r="M154" s="275">
        <f>IF(M$82=0,0,M$82/PPA!M$12*1000)</f>
        <v>6.6008066489337116</v>
      </c>
      <c r="N154" s="275">
        <f>IF(N$82=0,0,N$82/PPA!N$12*1000)</f>
        <v>7.3696224196559816</v>
      </c>
      <c r="O154" s="275">
        <f>IF(O$82=0,0,O$82/PPA!O$12*1000)</f>
        <v>6.3590415058955658</v>
      </c>
      <c r="P154" s="275">
        <f>IF(P$82=0,0,P$82/PPA!P$12*1000)</f>
        <v>6.4082245698518276</v>
      </c>
      <c r="Q154" s="275">
        <f>IF(Q$82=0,0,Q$82/PPA!Q$12*1000)</f>
        <v>7.0533036422950346</v>
      </c>
    </row>
    <row r="155" spans="1:17" x14ac:dyDescent="0.25">
      <c r="A155" s="76" t="s">
        <v>82</v>
      </c>
      <c r="B155" s="274">
        <f>IF(B$83=0,0,B$83/PPA!B$12*1000)</f>
        <v>3.3720579784622657</v>
      </c>
      <c r="C155" s="274">
        <f>IF(C$83=0,0,C$83/PPA!C$12*1000)</f>
        <v>3.5705743440551809</v>
      </c>
      <c r="D155" s="274">
        <f>IF(D$83=0,0,D$83/PPA!D$12*1000)</f>
        <v>3.4671694234083477</v>
      </c>
      <c r="E155" s="274">
        <f>IF(E$83=0,0,E$83/PPA!E$12*1000)</f>
        <v>3.5321938373237236</v>
      </c>
      <c r="F155" s="274">
        <f>IF(F$83=0,0,F$83/PPA!F$12*1000)</f>
        <v>3.6061541706753704</v>
      </c>
      <c r="G155" s="274">
        <f>IF(G$83=0,0,G$83/PPA!G$12*1000)</f>
        <v>3.3417414428779395</v>
      </c>
      <c r="H155" s="274">
        <f>IF(H$83=0,0,H$83/PPA!H$12*1000)</f>
        <v>3.2769466922295138</v>
      </c>
      <c r="I155" s="274">
        <f>IF(I$83=0,0,I$83/PPA!I$12*1000)</f>
        <v>3.3955634058750599</v>
      </c>
      <c r="J155" s="274">
        <f>IF(J$83=0,0,J$83/PPA!J$12*1000)</f>
        <v>3.1524894599217941</v>
      </c>
      <c r="K155" s="274">
        <f>IF(K$83=0,0,K$83/PPA!K$12*1000)</f>
        <v>3.3867643643287786</v>
      </c>
      <c r="L155" s="274">
        <f>IF(L$83=0,0,L$83/PPA!L$12*1000)</f>
        <v>3.1282551016486768</v>
      </c>
      <c r="M155" s="274">
        <f>IF(M$83=0,0,M$83/PPA!M$12*1000)</f>
        <v>2.9105402880761133</v>
      </c>
      <c r="N155" s="274">
        <f>IF(N$83=0,0,N$83/PPA!N$12*1000)</f>
        <v>3.2495396549424234</v>
      </c>
      <c r="O155" s="274">
        <f>IF(O$83=0,0,O$83/PPA!O$12*1000)</f>
        <v>2.8039370763037041</v>
      </c>
      <c r="P155" s="274">
        <f>IF(P$83=0,0,P$83/PPA!P$12*1000)</f>
        <v>2.8256237120058496</v>
      </c>
      <c r="Q155" s="274">
        <f>IF(Q$83=0,0,Q$83/PPA!Q$12*1000)</f>
        <v>3.110062982718925</v>
      </c>
    </row>
    <row r="156" spans="1:17" x14ac:dyDescent="0.25">
      <c r="A156" s="76" t="s">
        <v>81</v>
      </c>
      <c r="B156" s="274">
        <f>IF(B$84=0,0,B$84/PPA!B$12*1000)</f>
        <v>26.155839616804059</v>
      </c>
      <c r="C156" s="274">
        <f>IF(C$84=0,0,C$84/PPA!C$12*1000)</f>
        <v>27.695659588146</v>
      </c>
      <c r="D156" s="274">
        <f>IF(D$84=0,0,D$84/PPA!D$12*1000)</f>
        <v>26.89358485001819</v>
      </c>
      <c r="E156" s="274">
        <f>IF(E$84=0,0,E$84/PPA!E$12*1000)</f>
        <v>27.397955816475541</v>
      </c>
      <c r="F156" s="274">
        <f>IF(F$84=0,0,F$84/PPA!F$12*1000)</f>
        <v>27.971639492588732</v>
      </c>
      <c r="G156" s="274">
        <f>IF(G$84=0,0,G$84/PPA!G$12*1000)</f>
        <v>25.920685165858831</v>
      </c>
      <c r="H156" s="274">
        <f>IF(H$84=0,0,H$84/PPA!H$12*1000)</f>
        <v>25.418095614672087</v>
      </c>
      <c r="I156" s="274">
        <f>IF(I$84=0,0,I$84/PPA!I$12*1000)</f>
        <v>26.338162754027767</v>
      </c>
      <c r="J156" s="274">
        <f>IF(J$84=0,0,J$84/PPA!J$12*1000)</f>
        <v>24.452725674954578</v>
      </c>
      <c r="K156" s="274">
        <f>IF(K$84=0,0,K$84/PPA!K$12*1000)</f>
        <v>26.269911756881182</v>
      </c>
      <c r="L156" s="274">
        <f>IF(L$84=0,0,L$84/PPA!L$12*1000)</f>
        <v>24.264748483501638</v>
      </c>
      <c r="M156" s="274">
        <f>IF(M$84=0,0,M$84/PPA!M$12*1000)</f>
        <v>22.576013063654802</v>
      </c>
      <c r="N156" s="274">
        <f>IF(N$84=0,0,N$84/PPA!N$12*1000)</f>
        <v>25.205509094442732</v>
      </c>
      <c r="O156" s="274">
        <f>IF(O$84=0,0,O$84/PPA!O$12*1000)</f>
        <v>21.749130332822617</v>
      </c>
      <c r="P156" s="274">
        <f>IF(P$84=0,0,P$84/PPA!P$12*1000)</f>
        <v>21.917345757609599</v>
      </c>
      <c r="Q156" s="274">
        <f>IF(Q$84=0,0,Q$84/PPA!Q$12*1000)</f>
        <v>24.123638767104236</v>
      </c>
    </row>
    <row r="157" spans="1:17" x14ac:dyDescent="0.25">
      <c r="A157" s="76" t="s">
        <v>80</v>
      </c>
      <c r="B157" s="274">
        <f>IF(B$85=0,0,B$85/PPA!B$12*1000)</f>
        <v>11.549267211973795</v>
      </c>
      <c r="C157" s="274">
        <f>IF(C$85=0,0,C$85/PPA!C$12*1000)</f>
        <v>12.229183917684765</v>
      </c>
      <c r="D157" s="274">
        <f>IF(D$85=0,0,D$85/PPA!D$12*1000)</f>
        <v>11.875023026261472</v>
      </c>
      <c r="E157" s="274">
        <f>IF(E$85=0,0,E$85/PPA!E$12*1000)</f>
        <v>12.09773103911513</v>
      </c>
      <c r="F157" s="274">
        <f>IF(F$85=0,0,F$85/PPA!F$12*1000)</f>
        <v>12.351044492923052</v>
      </c>
      <c r="G157" s="274">
        <f>IF(G$85=0,0,G$85/PPA!G$12*1000)</f>
        <v>11.445433359578301</v>
      </c>
      <c r="H157" s="274">
        <f>IF(H$85=0,0,H$85/PPA!H$12*1000)</f>
        <v>11.223511941277796</v>
      </c>
      <c r="I157" s="274">
        <f>IF(I$85=0,0,I$85/PPA!I$12*1000)</f>
        <v>11.629773082233417</v>
      </c>
      <c r="J157" s="274">
        <f>IF(J$85=0,0,J$85/PPA!J$12*1000)</f>
        <v>10.797247078228187</v>
      </c>
      <c r="K157" s="274">
        <f>IF(K$85=0,0,K$85/PPA!K$12*1000)</f>
        <v>11.599636446779241</v>
      </c>
      <c r="L157" s="274">
        <f>IF(L$85=0,0,L$85/PPA!L$12*1000)</f>
        <v>10.714244626551906</v>
      </c>
      <c r="M157" s="274">
        <f>IF(M$85=0,0,M$85/PPA!M$12*1000)</f>
        <v>9.9685734150796641</v>
      </c>
      <c r="N157" s="274">
        <f>IF(N$85=0,0,N$85/PPA!N$12*1000)</f>
        <v>11.129643093488443</v>
      </c>
      <c r="O157" s="274">
        <f>IF(O$85=0,0,O$85/PPA!O$12*1000)</f>
        <v>9.6034584062992892</v>
      </c>
      <c r="P157" s="274">
        <f>IF(P$85=0,0,P$85/PPA!P$12*1000)</f>
        <v>9.6777349318669259</v>
      </c>
      <c r="Q157" s="274">
        <f>IF(Q$85=0,0,Q$85/PPA!Q$12*1000)</f>
        <v>10.65193678842644</v>
      </c>
    </row>
    <row r="158" spans="1:17" x14ac:dyDescent="0.25">
      <c r="A158" s="129" t="s">
        <v>79</v>
      </c>
      <c r="B158" s="273">
        <f>IF(B$86=0,0,B$86/PPA!B$12*1000)</f>
        <v>40.00818633577601</v>
      </c>
      <c r="C158" s="273">
        <f>IF(C$86=0,0,C$86/PPA!C$12*1000)</f>
        <v>42.363507565740228</v>
      </c>
      <c r="D158" s="273">
        <f>IF(D$86=0,0,D$86/PPA!D$12*1000)</f>
        <v>41.136647482165621</v>
      </c>
      <c r="E158" s="273">
        <f>IF(E$86=0,0,E$86/PPA!E$12*1000)</f>
        <v>41.90813744020226</v>
      </c>
      <c r="F158" s="273">
        <f>IF(F$86=0,0,F$86/PPA!F$12*1000)</f>
        <v>42.785648686179762</v>
      </c>
      <c r="G158" s="273">
        <f>IF(G$86=0,0,G$86/PPA!G$12*1000)</f>
        <v>39.648492163119457</v>
      </c>
      <c r="H158" s="273">
        <f>IF(H$86=0,0,H$86/PPA!H$12*1000)</f>
        <v>38.879727072459751</v>
      </c>
      <c r="I158" s="273">
        <f>IF(I$86=0,0,I$86/PPA!I$12*1000)</f>
        <v>40.28706929859564</v>
      </c>
      <c r="J158" s="273">
        <f>IF(J$86=0,0,J$86/PPA!J$12*1000)</f>
        <v>37.403089312134846</v>
      </c>
      <c r="K158" s="273">
        <f>IF(K$86=0,0,K$86/PPA!K$12*1000)</f>
        <v>40.182672014797923</v>
      </c>
      <c r="L158" s="273">
        <f>IF(L$86=0,0,L$86/PPA!L$12*1000)</f>
        <v>37.115557861693716</v>
      </c>
      <c r="M158" s="273">
        <f>IF(M$86=0,0,M$86/PPA!M$12*1000)</f>
        <v>34.532454342980806</v>
      </c>
      <c r="N158" s="273">
        <f>IF(N$86=0,0,N$86/PPA!N$12*1000)</f>
        <v>38.554552991320861</v>
      </c>
      <c r="O158" s="273">
        <f>IF(O$86=0,0,O$86/PPA!O$12*1000)</f>
        <v>33.267647750738377</v>
      </c>
      <c r="P158" s="273">
        <f>IF(P$86=0,0,P$86/PPA!P$12*1000)</f>
        <v>33.524951441158073</v>
      </c>
      <c r="Q158" s="273">
        <f>IF(Q$86=0,0,Q$86/PPA!Q$12*1000)</f>
        <v>36.899715284658313</v>
      </c>
    </row>
    <row r="159" spans="1:17" x14ac:dyDescent="0.25">
      <c r="A159" s="72" t="s">
        <v>235</v>
      </c>
      <c r="B159" s="272">
        <f>IF(B$91=0,0,B$91/PPA!B$12*1000)</f>
        <v>118.13131167279275</v>
      </c>
      <c r="C159" s="272">
        <f>IF(C$91=0,0,C$91/PPA!C$12*1000)</f>
        <v>125.08581803234858</v>
      </c>
      <c r="D159" s="272">
        <f>IF(D$91=0,0,D$91/PPA!D$12*1000)</f>
        <v>121.46329463937835</v>
      </c>
      <c r="E159" s="272">
        <f>IF(E$91=0,0,E$91/PPA!E$12*1000)</f>
        <v>123.74125645250255</v>
      </c>
      <c r="F159" s="272">
        <f>IF(F$91=0,0,F$91/PPA!F$12*1000)</f>
        <v>126.33226504321823</v>
      </c>
      <c r="G159" s="272">
        <f>IF(G$91=0,0,G$91/PPA!G$12*1000)</f>
        <v>117.06925042211861</v>
      </c>
      <c r="H159" s="272">
        <f>IF(H$91=0,0,H$91/PPA!H$12*1000)</f>
        <v>114.79933426631733</v>
      </c>
      <c r="I159" s="272">
        <f>IF(I$91=0,0,I$91/PPA!I$12*1000)</f>
        <v>118.95476340151102</v>
      </c>
      <c r="J159" s="272">
        <f>IF(J$91=0,0,J$91/PPA!J$12*1000)</f>
        <v>110.43929769708224</v>
      </c>
      <c r="K159" s="272">
        <f>IF(K$91=0,0,K$91/PPA!K$12*1000)</f>
        <v>118.64651178603918</v>
      </c>
      <c r="L159" s="272">
        <f>IF(L$91=0,0,L$91/PPA!L$12*1000)</f>
        <v>109.59030976489453</v>
      </c>
      <c r="M159" s="272">
        <f>IF(M$91=0,0,M$91/PPA!M$12*1000)</f>
        <v>101.96323553835563</v>
      </c>
      <c r="N159" s="272">
        <f>IF(N$91=0,0,N$91/PPA!N$12*1000)</f>
        <v>113.83919974773305</v>
      </c>
      <c r="O159" s="272">
        <f>IF(O$91=0,0,O$91/PPA!O$12*1000)</f>
        <v>98.228668305039562</v>
      </c>
      <c r="P159" s="272">
        <f>IF(P$91=0,0,P$91/PPA!P$12*1000)</f>
        <v>98.988403380067155</v>
      </c>
      <c r="Q159" s="272">
        <f>IF(Q$91=0,0,Q$91/PPA!Q$12*1000)</f>
        <v>108.95299602799994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60.507419736979408</v>
      </c>
      <c r="C5" s="96">
        <v>59.906422846795294</v>
      </c>
      <c r="D5" s="96">
        <v>63.110754284546644</v>
      </c>
      <c r="E5" s="96">
        <v>67.123967848749245</v>
      </c>
      <c r="F5" s="96">
        <v>78.442668316724948</v>
      </c>
      <c r="G5" s="96">
        <v>74.766760052156698</v>
      </c>
      <c r="H5" s="96">
        <v>73.781009675658737</v>
      </c>
      <c r="I5" s="96">
        <v>76.047540503802523</v>
      </c>
      <c r="J5" s="96">
        <v>71.696765327374052</v>
      </c>
      <c r="K5" s="96">
        <v>59.522550778722938</v>
      </c>
      <c r="L5" s="96">
        <v>57.587906241519228</v>
      </c>
      <c r="M5" s="96">
        <v>52.273814835981653</v>
      </c>
      <c r="N5" s="96">
        <v>57.033145490113377</v>
      </c>
      <c r="O5" s="96">
        <v>49.487094720584594</v>
      </c>
      <c r="P5" s="96">
        <v>57.054306460853233</v>
      </c>
      <c r="Q5" s="96">
        <v>61.464894338474195</v>
      </c>
    </row>
    <row r="6" spans="1:17" x14ac:dyDescent="0.25">
      <c r="A6" s="132" t="s">
        <v>83</v>
      </c>
      <c r="B6" s="160">
        <v>0.2748205001077641</v>
      </c>
      <c r="C6" s="160">
        <v>0.27200881036762958</v>
      </c>
      <c r="D6" s="160">
        <v>0.28651568889830792</v>
      </c>
      <c r="E6" s="160">
        <v>0.30455345640940668</v>
      </c>
      <c r="F6" s="160">
        <v>0.32624004443959187</v>
      </c>
      <c r="G6" s="160">
        <v>0.31143121906646409</v>
      </c>
      <c r="H6" s="160">
        <v>0.30719098958022367</v>
      </c>
      <c r="I6" s="160">
        <v>0.31625453300003958</v>
      </c>
      <c r="J6" s="160">
        <v>0.29864548954233688</v>
      </c>
      <c r="K6" s="160">
        <v>0.24777484606162359</v>
      </c>
      <c r="L6" s="160">
        <v>0.24011431111003387</v>
      </c>
      <c r="M6" s="160">
        <v>0.21826215351078085</v>
      </c>
      <c r="N6" s="160">
        <v>0.2374576810855189</v>
      </c>
      <c r="O6" s="160">
        <v>0.20691152007848679</v>
      </c>
      <c r="P6" s="160">
        <v>0.2375181071811896</v>
      </c>
      <c r="Q6" s="160">
        <v>0.25546593683720809</v>
      </c>
    </row>
    <row r="7" spans="1:17" x14ac:dyDescent="0.25">
      <c r="A7" s="76" t="s">
        <v>82</v>
      </c>
      <c r="B7" s="159">
        <v>0.10037399926561749</v>
      </c>
      <c r="C7" s="159">
        <v>9.9347072439559217E-2</v>
      </c>
      <c r="D7" s="159">
        <v>0.10464548873097027</v>
      </c>
      <c r="E7" s="159">
        <v>0.11123350841000605</v>
      </c>
      <c r="F7" s="159">
        <v>0.11915420417383003</v>
      </c>
      <c r="G7" s="159">
        <v>0.11374550640003182</v>
      </c>
      <c r="H7" s="159">
        <v>0.11219682720335232</v>
      </c>
      <c r="I7" s="159">
        <v>0.11550714830460845</v>
      </c>
      <c r="J7" s="159">
        <v>0.10907571355211149</v>
      </c>
      <c r="K7" s="159">
        <v>9.0495986314251195E-2</v>
      </c>
      <c r="L7" s="159">
        <v>8.7698092673479902E-2</v>
      </c>
      <c r="M7" s="159">
        <v>7.9716925147915049E-2</v>
      </c>
      <c r="N7" s="159">
        <v>8.672779904536583E-2</v>
      </c>
      <c r="O7" s="159">
        <v>7.557127927597089E-2</v>
      </c>
      <c r="P7" s="159">
        <v>8.674986875588632E-2</v>
      </c>
      <c r="Q7" s="159">
        <v>9.330504000405089E-2</v>
      </c>
    </row>
    <row r="8" spans="1:17" x14ac:dyDescent="0.25">
      <c r="A8" s="76" t="s">
        <v>81</v>
      </c>
      <c r="B8" s="159">
        <v>3.164117432902664</v>
      </c>
      <c r="C8" s="159">
        <v>3.1317453335898948</v>
      </c>
      <c r="D8" s="159">
        <v>3.2987687806687034</v>
      </c>
      <c r="E8" s="159">
        <v>3.506444753203986</v>
      </c>
      <c r="F8" s="159">
        <v>3.7561310437812176</v>
      </c>
      <c r="G8" s="159">
        <v>3.5856311629297126</v>
      </c>
      <c r="H8" s="159">
        <v>3.5368117188501764</v>
      </c>
      <c r="I8" s="159">
        <v>3.641163889548011</v>
      </c>
      <c r="J8" s="159">
        <v>3.4384239871047444</v>
      </c>
      <c r="K8" s="159">
        <v>2.8527300894617946</v>
      </c>
      <c r="L8" s="159">
        <v>2.7645313118008104</v>
      </c>
      <c r="M8" s="159">
        <v>2.5129387530971465</v>
      </c>
      <c r="N8" s="159">
        <v>2.7339444765027006</v>
      </c>
      <c r="O8" s="159">
        <v>2.3822544078480608</v>
      </c>
      <c r="P8" s="159">
        <v>2.7346401861118412</v>
      </c>
      <c r="Q8" s="159">
        <v>2.9412806684452448</v>
      </c>
    </row>
    <row r="9" spans="1:17" x14ac:dyDescent="0.25">
      <c r="A9" s="76" t="s">
        <v>80</v>
      </c>
      <c r="B9" s="159">
        <v>1.1072993532090682</v>
      </c>
      <c r="C9" s="159">
        <v>1.0959705686771475</v>
      </c>
      <c r="D9" s="159">
        <v>1.154421292723584</v>
      </c>
      <c r="E9" s="159">
        <v>1.2270985795000189</v>
      </c>
      <c r="F9" s="159">
        <v>1.3144775955840418</v>
      </c>
      <c r="G9" s="159">
        <v>1.2548102754568302</v>
      </c>
      <c r="H9" s="159">
        <v>1.2377256570759927</v>
      </c>
      <c r="I9" s="159">
        <v>1.2742442419799902</v>
      </c>
      <c r="J9" s="159">
        <v>1.2032943586063019</v>
      </c>
      <c r="K9" s="159">
        <v>0.99832773274893361</v>
      </c>
      <c r="L9" s="159">
        <v>0.96746211175703334</v>
      </c>
      <c r="M9" s="159">
        <v>0.87941598722706815</v>
      </c>
      <c r="N9" s="159">
        <v>0.95675808965275899</v>
      </c>
      <c r="O9" s="159">
        <v>0.83368232087698146</v>
      </c>
      <c r="P9" s="159">
        <v>0.95700155684908128</v>
      </c>
      <c r="Q9" s="159">
        <v>1.0293164684434595</v>
      </c>
    </row>
    <row r="10" spans="1:17" x14ac:dyDescent="0.25">
      <c r="A10" s="129" t="s">
        <v>79</v>
      </c>
      <c r="B10" s="158">
        <v>1.0189332311848902</v>
      </c>
      <c r="C10" s="158">
        <v>1.0096023841894122</v>
      </c>
      <c r="D10" s="158">
        <v>1.0637056671704361</v>
      </c>
      <c r="E10" s="158">
        <v>1.1306235342331148</v>
      </c>
      <c r="F10" s="158">
        <v>1.2419747323436017</v>
      </c>
      <c r="G10" s="158">
        <v>1.1961642668310257</v>
      </c>
      <c r="H10" s="158">
        <v>1.1789054198243969</v>
      </c>
      <c r="I10" s="158">
        <v>1.2091952194543767</v>
      </c>
      <c r="J10" s="158">
        <v>1.1477876019154583</v>
      </c>
      <c r="K10" s="158">
        <v>0.94079019917811046</v>
      </c>
      <c r="L10" s="158">
        <v>0.91134293121643406</v>
      </c>
      <c r="M10" s="158">
        <v>0.83810233909138421</v>
      </c>
      <c r="N10" s="158">
        <v>0.9172305101592968</v>
      </c>
      <c r="O10" s="158">
        <v>0.803163223275694</v>
      </c>
      <c r="P10" s="158">
        <v>0.92042746774379725</v>
      </c>
      <c r="Q10" s="158">
        <v>0.98912396803811986</v>
      </c>
    </row>
    <row r="11" spans="1:17" x14ac:dyDescent="0.25">
      <c r="A11" s="92" t="s">
        <v>125</v>
      </c>
      <c r="B11" s="91">
        <v>6.5395019470939801E-3</v>
      </c>
      <c r="C11" s="91">
        <v>5.4397078951789538E-3</v>
      </c>
      <c r="D11" s="91">
        <v>6.6761775620329932E-3</v>
      </c>
      <c r="E11" s="91">
        <v>8.3650328727236118E-3</v>
      </c>
      <c r="F11" s="91">
        <v>1.5451171008934126E-2</v>
      </c>
      <c r="G11" s="91">
        <v>1.4247166268931312E-2</v>
      </c>
      <c r="H11" s="91">
        <v>1.1414111062248856E-2</v>
      </c>
      <c r="I11" s="91">
        <v>1.0506905342747968E-2</v>
      </c>
      <c r="J11" s="91">
        <v>1.0787938141602194E-2</v>
      </c>
      <c r="K11" s="91">
        <v>7.0052173084505327E-3</v>
      </c>
      <c r="L11" s="91">
        <v>1.0180380831808684E-2</v>
      </c>
      <c r="M11" s="91">
        <v>7.5508728000267663E-3</v>
      </c>
      <c r="N11" s="91">
        <v>7.0822407973526553E-3</v>
      </c>
      <c r="O11" s="91">
        <v>5.99468377029187E-3</v>
      </c>
      <c r="P11" s="91">
        <v>8.2054127852606521E-3</v>
      </c>
      <c r="Q11" s="91">
        <v>9.2845907344489432E-3</v>
      </c>
    </row>
    <row r="12" spans="1:17" x14ac:dyDescent="0.25">
      <c r="A12" s="92" t="s">
        <v>26</v>
      </c>
      <c r="B12" s="91">
        <v>0.60610435822325548</v>
      </c>
      <c r="C12" s="91">
        <v>0.5970622194368993</v>
      </c>
      <c r="D12" s="91">
        <v>0.62638225789632196</v>
      </c>
      <c r="E12" s="91">
        <v>0.66404155317414471</v>
      </c>
      <c r="F12" s="91">
        <v>0.57587142259975077</v>
      </c>
      <c r="G12" s="91">
        <v>0.50756422054690009</v>
      </c>
      <c r="H12" s="91">
        <v>0.50870910963765903</v>
      </c>
      <c r="I12" s="91">
        <v>0.54391635450739173</v>
      </c>
      <c r="J12" s="91">
        <v>0.48821985924896955</v>
      </c>
      <c r="K12" s="91">
        <v>0.45476807349596304</v>
      </c>
      <c r="L12" s="91">
        <v>0.43690205690869677</v>
      </c>
      <c r="M12" s="91">
        <v>0.36036562317108978</v>
      </c>
      <c r="N12" s="91">
        <v>0.37178983322696496</v>
      </c>
      <c r="O12" s="91">
        <v>0.30828843650312365</v>
      </c>
      <c r="P12" s="91">
        <v>0.35809527087882287</v>
      </c>
      <c r="Q12" s="91">
        <v>0.38791512716088794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0.40628937101454082</v>
      </c>
      <c r="C14" s="157">
        <v>0.40710045685733393</v>
      </c>
      <c r="D14" s="157">
        <v>0.43064723171208125</v>
      </c>
      <c r="E14" s="157">
        <v>0.45821694818624648</v>
      </c>
      <c r="F14" s="157">
        <v>0.6506521387349169</v>
      </c>
      <c r="G14" s="157">
        <v>0.67435288001519433</v>
      </c>
      <c r="H14" s="157">
        <v>0.65878219912448899</v>
      </c>
      <c r="I14" s="157">
        <v>0.65477195960423706</v>
      </c>
      <c r="J14" s="157">
        <v>0.64877980452488659</v>
      </c>
      <c r="K14" s="157">
        <v>0.47901690837369687</v>
      </c>
      <c r="L14" s="157">
        <v>0.46426049347592863</v>
      </c>
      <c r="M14" s="157">
        <v>0.47018584312026768</v>
      </c>
      <c r="N14" s="157">
        <v>0.53835843613497913</v>
      </c>
      <c r="O14" s="157">
        <v>0.48888010300227847</v>
      </c>
      <c r="P14" s="157">
        <v>0.55412678407971372</v>
      </c>
      <c r="Q14" s="157">
        <v>0.59192425014278294</v>
      </c>
    </row>
    <row r="15" spans="1:17" x14ac:dyDescent="0.25">
      <c r="A15" s="156" t="s">
        <v>241</v>
      </c>
      <c r="B15" s="155">
        <v>1.6538825249640852</v>
      </c>
      <c r="C15" s="155">
        <v>1.6326372176465926</v>
      </c>
      <c r="D15" s="155">
        <v>1.7289176440065961</v>
      </c>
      <c r="E15" s="155">
        <v>1.8571021623609358</v>
      </c>
      <c r="F15" s="155">
        <v>1.9446632947077584</v>
      </c>
      <c r="G15" s="155">
        <v>1.9380619744829719</v>
      </c>
      <c r="H15" s="155">
        <v>1.8901195005085598</v>
      </c>
      <c r="I15" s="155">
        <v>1.8847515819346063</v>
      </c>
      <c r="J15" s="155">
        <v>1.8592719441064798</v>
      </c>
      <c r="K15" s="155">
        <v>1.510133556092639</v>
      </c>
      <c r="L15" s="155">
        <v>1.5244885770991587</v>
      </c>
      <c r="M15" s="155">
        <v>1.4395614109962969</v>
      </c>
      <c r="N15" s="155">
        <v>1.4644891641574205</v>
      </c>
      <c r="O15" s="155">
        <v>1.4146260091052447</v>
      </c>
      <c r="P15" s="155">
        <v>1.4624694802404301</v>
      </c>
      <c r="Q15" s="155">
        <v>1.5062662112919747</v>
      </c>
    </row>
    <row r="16" spans="1:17" x14ac:dyDescent="0.25">
      <c r="A16" s="156" t="s">
        <v>240</v>
      </c>
      <c r="B16" s="206">
        <v>49.494715977511262</v>
      </c>
      <c r="C16" s="206">
        <v>49.019277530577128</v>
      </c>
      <c r="D16" s="206">
        <v>51.612942458951274</v>
      </c>
      <c r="E16" s="206">
        <v>54.839826390362866</v>
      </c>
      <c r="F16" s="206">
        <v>65.397409614783697</v>
      </c>
      <c r="G16" s="206">
        <v>62.039039234949499</v>
      </c>
      <c r="H16" s="206">
        <v>61.297243247198459</v>
      </c>
      <c r="I16" s="206">
        <v>63.397594646034008</v>
      </c>
      <c r="J16" s="206">
        <v>59.488335439614595</v>
      </c>
      <c r="K16" s="206">
        <v>49.510026747785354</v>
      </c>
      <c r="L16" s="206">
        <v>47.687941159835354</v>
      </c>
      <c r="M16" s="206">
        <v>43.091139946803068</v>
      </c>
      <c r="N16" s="206">
        <v>47.36619440965147</v>
      </c>
      <c r="O16" s="206">
        <v>40.611891760107213</v>
      </c>
      <c r="P16" s="206">
        <v>47.389666580072003</v>
      </c>
      <c r="Q16" s="206">
        <v>51.286500572486219</v>
      </c>
    </row>
    <row r="17" spans="1:17" x14ac:dyDescent="0.25">
      <c r="A17" s="152" t="s">
        <v>249</v>
      </c>
      <c r="B17" s="264">
        <v>30.935631518264117</v>
      </c>
      <c r="C17" s="264">
        <v>30.698597823128523</v>
      </c>
      <c r="D17" s="264">
        <v>32.211849519234903</v>
      </c>
      <c r="E17" s="264">
        <v>34.00030764555023</v>
      </c>
      <c r="F17" s="264">
        <v>43.57532141534351</v>
      </c>
      <c r="G17" s="264">
        <v>40.291027916874874</v>
      </c>
      <c r="H17" s="264">
        <v>40.087219609775879</v>
      </c>
      <c r="I17" s="264">
        <v>42.24780724224992</v>
      </c>
      <c r="J17" s="264">
        <v>38.624468434229726</v>
      </c>
      <c r="K17" s="264">
        <v>32.564024967595351</v>
      </c>
      <c r="L17" s="264">
        <v>30.580854149435275</v>
      </c>
      <c r="M17" s="264">
        <v>26.937065272404151</v>
      </c>
      <c r="N17" s="264">
        <v>30.932392324560791</v>
      </c>
      <c r="O17" s="264">
        <v>24.737630326815829</v>
      </c>
      <c r="P17" s="264">
        <v>30.978528428985474</v>
      </c>
      <c r="Q17" s="264">
        <v>34.383896299498325</v>
      </c>
    </row>
    <row r="18" spans="1:17" x14ac:dyDescent="0.25">
      <c r="A18" s="150" t="s">
        <v>33</v>
      </c>
      <c r="B18" s="87">
        <v>1.3509450947727599</v>
      </c>
      <c r="C18" s="87">
        <v>0.68917892625594113</v>
      </c>
      <c r="D18" s="87">
        <v>0.68918953096644542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29.584686423491355</v>
      </c>
      <c r="C22" s="87">
        <v>30.009418896872582</v>
      </c>
      <c r="D22" s="87">
        <v>31.522659988268455</v>
      </c>
      <c r="E22" s="87">
        <v>34.00030764555023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1.329827356365936E-2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43.57532141534351</v>
      </c>
      <c r="G27" s="87">
        <v>40.291027916874874</v>
      </c>
      <c r="H27" s="87">
        <v>40.087219609775879</v>
      </c>
      <c r="I27" s="87">
        <v>42.24780724224992</v>
      </c>
      <c r="J27" s="87">
        <v>38.624468434229726</v>
      </c>
      <c r="K27" s="87">
        <v>32.564024967595351</v>
      </c>
      <c r="L27" s="87">
        <v>30.580854149435275</v>
      </c>
      <c r="M27" s="87">
        <v>26.937065272404151</v>
      </c>
      <c r="N27" s="87">
        <v>30.932392324560791</v>
      </c>
      <c r="O27" s="87">
        <v>24.737630326815829</v>
      </c>
      <c r="P27" s="87">
        <v>30.978528428985474</v>
      </c>
      <c r="Q27" s="87">
        <v>34.370598025934669</v>
      </c>
    </row>
    <row r="28" spans="1:17" x14ac:dyDescent="0.25">
      <c r="A28" s="152" t="s">
        <v>248</v>
      </c>
      <c r="B28" s="151">
        <v>18.559084459247142</v>
      </c>
      <c r="C28" s="151">
        <v>18.320679707448601</v>
      </c>
      <c r="D28" s="151">
        <v>19.401092939716371</v>
      </c>
      <c r="E28" s="151">
        <v>20.839518744812636</v>
      </c>
      <c r="F28" s="151">
        <v>21.822088199440195</v>
      </c>
      <c r="G28" s="151">
        <v>21.748011318074624</v>
      </c>
      <c r="H28" s="151">
        <v>21.21002363742258</v>
      </c>
      <c r="I28" s="151">
        <v>21.149787403784085</v>
      </c>
      <c r="J28" s="151">
        <v>20.863867005384868</v>
      </c>
      <c r="K28" s="151">
        <v>16.946001780190002</v>
      </c>
      <c r="L28" s="151">
        <v>17.107087010400079</v>
      </c>
      <c r="M28" s="151">
        <v>16.154074674398917</v>
      </c>
      <c r="N28" s="151">
        <v>16.433802085090679</v>
      </c>
      <c r="O28" s="151">
        <v>15.874261433291387</v>
      </c>
      <c r="P28" s="151">
        <v>16.411138151086529</v>
      </c>
      <c r="Q28" s="151">
        <v>16.902604272987897</v>
      </c>
    </row>
    <row r="29" spans="1:17" x14ac:dyDescent="0.25">
      <c r="A29" s="243" t="s">
        <v>239</v>
      </c>
      <c r="B29" s="278">
        <v>3.6932767178340637</v>
      </c>
      <c r="C29" s="278">
        <v>3.6458339293079387</v>
      </c>
      <c r="D29" s="278">
        <v>3.8608372633967729</v>
      </c>
      <c r="E29" s="278">
        <v>4.1470854642689217</v>
      </c>
      <c r="F29" s="278">
        <v>4.3426177869112026</v>
      </c>
      <c r="G29" s="278">
        <v>4.3278764120401547</v>
      </c>
      <c r="H29" s="278">
        <v>4.2208163154175686</v>
      </c>
      <c r="I29" s="278">
        <v>4.2088292435468855</v>
      </c>
      <c r="J29" s="278">
        <v>4.1519307929320162</v>
      </c>
      <c r="K29" s="278">
        <v>3.3722716210802335</v>
      </c>
      <c r="L29" s="278">
        <v>3.404327746026925</v>
      </c>
      <c r="M29" s="278">
        <v>3.2146773201079877</v>
      </c>
      <c r="N29" s="278">
        <v>3.2703433598588414</v>
      </c>
      <c r="O29" s="278">
        <v>3.1589942000169415</v>
      </c>
      <c r="P29" s="278">
        <v>3.2658332138990089</v>
      </c>
      <c r="Q29" s="278">
        <v>3.3636354729279083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1551.9928671496482</v>
      </c>
      <c r="C31" s="96">
        <v>1574.3773215916121</v>
      </c>
      <c r="D31" s="96">
        <v>1595.6208256970206</v>
      </c>
      <c r="E31" s="96">
        <v>1653.8985318652012</v>
      </c>
      <c r="F31" s="96">
        <v>1713.8935461425278</v>
      </c>
      <c r="G31" s="96">
        <v>1634.936494135924</v>
      </c>
      <c r="H31" s="96">
        <v>1660.8178295513724</v>
      </c>
      <c r="I31" s="96">
        <v>1728.0169812714398</v>
      </c>
      <c r="J31" s="96">
        <v>1552.1081062575515</v>
      </c>
      <c r="K31" s="96">
        <v>1491.7226878469787</v>
      </c>
      <c r="L31" s="96">
        <v>1490.047818446533</v>
      </c>
      <c r="M31" s="96">
        <v>1387.8986560718606</v>
      </c>
      <c r="N31" s="96">
        <v>1465.4465273277724</v>
      </c>
      <c r="O31" s="96">
        <v>1241.4178421460128</v>
      </c>
      <c r="P31" s="96">
        <v>1391.5355471628611</v>
      </c>
      <c r="Q31" s="96">
        <v>1580.0252577307231</v>
      </c>
    </row>
    <row r="32" spans="1:17" x14ac:dyDescent="0.25">
      <c r="A32" s="132" t="s">
        <v>83</v>
      </c>
      <c r="B32" s="160">
        <v>5.0467825422626511</v>
      </c>
      <c r="C32" s="160">
        <v>5.1285691671231204</v>
      </c>
      <c r="D32" s="160">
        <v>5.1983382268084899</v>
      </c>
      <c r="E32" s="160">
        <v>5.3945814707595066</v>
      </c>
      <c r="F32" s="160">
        <v>5.6193100295352005</v>
      </c>
      <c r="G32" s="160">
        <v>5.3863239364807969</v>
      </c>
      <c r="H32" s="160">
        <v>5.4654356981654795</v>
      </c>
      <c r="I32" s="160">
        <v>5.668716670214847</v>
      </c>
      <c r="J32" s="160">
        <v>5.1234757881399045</v>
      </c>
      <c r="K32" s="160">
        <v>4.8862711199831788</v>
      </c>
      <c r="L32" s="160">
        <v>4.8798780558829344</v>
      </c>
      <c r="M32" s="160">
        <v>4.5619919081341287</v>
      </c>
      <c r="N32" s="160">
        <v>4.7906164215060825</v>
      </c>
      <c r="O32" s="160">
        <v>4.1088560734544908</v>
      </c>
      <c r="P32" s="160">
        <v>4.5521737963395186</v>
      </c>
      <c r="Q32" s="160">
        <v>5.1475398842427547</v>
      </c>
    </row>
    <row r="33" spans="1:17" x14ac:dyDescent="0.25">
      <c r="A33" s="76" t="s">
        <v>82</v>
      </c>
      <c r="B33" s="159">
        <v>1.8689448526245467</v>
      </c>
      <c r="C33" s="159">
        <v>1.8992324051922418</v>
      </c>
      <c r="D33" s="159">
        <v>1.9250695645862672</v>
      </c>
      <c r="E33" s="159">
        <v>1.9977431536646988</v>
      </c>
      <c r="F33" s="159">
        <v>2.0809655393419826</v>
      </c>
      <c r="G33" s="159">
        <v>1.9946851902877696</v>
      </c>
      <c r="H33" s="159">
        <v>2.0239821767428978</v>
      </c>
      <c r="I33" s="159">
        <v>2.0992620056569939</v>
      </c>
      <c r="J33" s="159">
        <v>1.897346204557792</v>
      </c>
      <c r="K33" s="159">
        <v>1.8095036157682873</v>
      </c>
      <c r="L33" s="159">
        <v>1.8071361105027859</v>
      </c>
      <c r="M33" s="159">
        <v>1.6894152309957773</v>
      </c>
      <c r="N33" s="159">
        <v>1.7740803822821922</v>
      </c>
      <c r="O33" s="159">
        <v>1.5216081422868297</v>
      </c>
      <c r="P33" s="159">
        <v>1.6857793482630918</v>
      </c>
      <c r="Q33" s="159">
        <v>1.9062577176194031</v>
      </c>
    </row>
    <row r="34" spans="1:17" x14ac:dyDescent="0.25">
      <c r="A34" s="76" t="s">
        <v>81</v>
      </c>
      <c r="B34" s="159">
        <v>36.53695015124633</v>
      </c>
      <c r="C34" s="159">
        <v>37.129056866869924</v>
      </c>
      <c r="D34" s="159">
        <v>37.634160590772559</v>
      </c>
      <c r="E34" s="159">
        <v>39.054893416431916</v>
      </c>
      <c r="F34" s="159">
        <v>40.681850013192232</v>
      </c>
      <c r="G34" s="159">
        <v>38.995111740525175</v>
      </c>
      <c r="H34" s="159">
        <v>39.567853377170891</v>
      </c>
      <c r="I34" s="159">
        <v>41.039536906284219</v>
      </c>
      <c r="J34" s="159">
        <v>37.092182574694121</v>
      </c>
      <c r="K34" s="159">
        <v>35.374903285660267</v>
      </c>
      <c r="L34" s="159">
        <v>35.328619725314987</v>
      </c>
      <c r="M34" s="159">
        <v>33.027234587990925</v>
      </c>
      <c r="N34" s="159">
        <v>34.682396540873285</v>
      </c>
      <c r="O34" s="159">
        <v>29.746688762053559</v>
      </c>
      <c r="P34" s="159">
        <v>32.956154873694729</v>
      </c>
      <c r="Q34" s="159">
        <v>37.266398260109888</v>
      </c>
    </row>
    <row r="35" spans="1:17" x14ac:dyDescent="0.25">
      <c r="A35" s="76" t="s">
        <v>80</v>
      </c>
      <c r="B35" s="159">
        <v>20.352091888912597</v>
      </c>
      <c r="C35" s="159">
        <v>20.681911707877493</v>
      </c>
      <c r="D35" s="159">
        <v>20.963268453849562</v>
      </c>
      <c r="E35" s="159">
        <v>21.754655936869337</v>
      </c>
      <c r="F35" s="159">
        <v>22.660915764782441</v>
      </c>
      <c r="G35" s="159">
        <v>21.721355889758371</v>
      </c>
      <c r="H35" s="159">
        <v>22.040388824071915</v>
      </c>
      <c r="I35" s="159">
        <v>22.86015725827145</v>
      </c>
      <c r="J35" s="159">
        <v>20.661371707149627</v>
      </c>
      <c r="K35" s="159">
        <v>19.704799641209107</v>
      </c>
      <c r="L35" s="159">
        <v>19.679018417839508</v>
      </c>
      <c r="M35" s="159">
        <v>18.39708323735211</v>
      </c>
      <c r="N35" s="159">
        <v>19.319054228818256</v>
      </c>
      <c r="O35" s="159">
        <v>16.569728468580081</v>
      </c>
      <c r="P35" s="159">
        <v>18.357489870341304</v>
      </c>
      <c r="Q35" s="159">
        <v>20.758414662935323</v>
      </c>
    </row>
    <row r="36" spans="1:17" x14ac:dyDescent="0.25">
      <c r="A36" s="129" t="s">
        <v>79</v>
      </c>
      <c r="B36" s="158">
        <v>18.714202004427957</v>
      </c>
      <c r="C36" s="158">
        <v>19.038105695074286</v>
      </c>
      <c r="D36" s="158">
        <v>19.301795877280085</v>
      </c>
      <c r="E36" s="158">
        <v>20.029604084891218</v>
      </c>
      <c r="F36" s="158">
        <v>21.395311139378123</v>
      </c>
      <c r="G36" s="158">
        <v>20.690989839140876</v>
      </c>
      <c r="H36" s="158">
        <v>20.977580703126762</v>
      </c>
      <c r="I36" s="158">
        <v>21.67726732710107</v>
      </c>
      <c r="J36" s="158">
        <v>19.693838749837738</v>
      </c>
      <c r="K36" s="158">
        <v>18.555525153262074</v>
      </c>
      <c r="L36" s="158">
        <v>18.523919014088857</v>
      </c>
      <c r="M36" s="158">
        <v>17.519965537021456</v>
      </c>
      <c r="N36" s="158">
        <v>18.507330858812708</v>
      </c>
      <c r="O36" s="158">
        <v>15.951450910510951</v>
      </c>
      <c r="P36" s="158">
        <v>17.642974302347024</v>
      </c>
      <c r="Q36" s="158">
        <v>19.93322483663691</v>
      </c>
    </row>
    <row r="37" spans="1:17" x14ac:dyDescent="0.25">
      <c r="A37" s="92" t="s">
        <v>125</v>
      </c>
      <c r="B37" s="91">
        <v>0.12010753668712169</v>
      </c>
      <c r="C37" s="91">
        <v>0.10257675247260285</v>
      </c>
      <c r="D37" s="91">
        <v>0.12114461783927942</v>
      </c>
      <c r="E37" s="91">
        <v>0.14819105699175072</v>
      </c>
      <c r="F37" s="91">
        <v>0.26617498938974099</v>
      </c>
      <c r="G37" s="91">
        <v>0.24644438952183745</v>
      </c>
      <c r="H37" s="91">
        <v>0.20310402508662909</v>
      </c>
      <c r="I37" s="91">
        <v>0.18835750607587282</v>
      </c>
      <c r="J37" s="91">
        <v>0.18510037384040898</v>
      </c>
      <c r="K37" s="91">
        <v>0.13816628413495183</v>
      </c>
      <c r="L37" s="91">
        <v>0.20692600293645197</v>
      </c>
      <c r="M37" s="91">
        <v>0.15784591577959672</v>
      </c>
      <c r="N37" s="91">
        <v>0.14290123606510149</v>
      </c>
      <c r="O37" s="91">
        <v>0.11905911664611118</v>
      </c>
      <c r="P37" s="91">
        <v>0.15728331887505109</v>
      </c>
      <c r="Q37" s="91">
        <v>0.18710681431874288</v>
      </c>
    </row>
    <row r="38" spans="1:17" x14ac:dyDescent="0.25">
      <c r="A38" s="92" t="s">
        <v>26</v>
      </c>
      <c r="B38" s="91">
        <v>11.131994765117215</v>
      </c>
      <c r="C38" s="91">
        <v>11.258822104804745</v>
      </c>
      <c r="D38" s="91">
        <v>11.366210462360359</v>
      </c>
      <c r="E38" s="91">
        <v>11.763853310391141</v>
      </c>
      <c r="F38" s="91">
        <v>9.9204500236074757</v>
      </c>
      <c r="G38" s="91">
        <v>8.7797357112749435</v>
      </c>
      <c r="H38" s="91">
        <v>9.0520292997120286</v>
      </c>
      <c r="I38" s="91">
        <v>9.7507995653168962</v>
      </c>
      <c r="J38" s="91">
        <v>8.3769184877690304</v>
      </c>
      <c r="K38" s="91">
        <v>8.969545424715152</v>
      </c>
      <c r="L38" s="91">
        <v>8.8804532762031236</v>
      </c>
      <c r="M38" s="91">
        <v>7.5332009042350823</v>
      </c>
      <c r="N38" s="91">
        <v>7.501753787365006</v>
      </c>
      <c r="O38" s="91">
        <v>6.1228498998013965</v>
      </c>
      <c r="P38" s="91">
        <v>6.8640559775924235</v>
      </c>
      <c r="Q38" s="91">
        <v>7.8174219785285572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7.4620997026236191</v>
      </c>
      <c r="C40" s="157">
        <v>7.6767068377969396</v>
      </c>
      <c r="D40" s="157">
        <v>7.8144407970804473</v>
      </c>
      <c r="E40" s="157">
        <v>8.1175597175083283</v>
      </c>
      <c r="F40" s="157">
        <v>11.208686126380904</v>
      </c>
      <c r="G40" s="157">
        <v>11.664809738344093</v>
      </c>
      <c r="H40" s="157">
        <v>11.722447378328106</v>
      </c>
      <c r="I40" s="157">
        <v>11.7381102557083</v>
      </c>
      <c r="J40" s="157">
        <v>11.131819888228298</v>
      </c>
      <c r="K40" s="157">
        <v>9.4478134444119704</v>
      </c>
      <c r="L40" s="157">
        <v>9.4365397349492817</v>
      </c>
      <c r="M40" s="157">
        <v>9.8289187170067773</v>
      </c>
      <c r="N40" s="157">
        <v>10.862675835382602</v>
      </c>
      <c r="O40" s="157">
        <v>9.7095418940634435</v>
      </c>
      <c r="P40" s="157">
        <v>10.621635005879551</v>
      </c>
      <c r="Q40" s="157">
        <v>11.928696043789609</v>
      </c>
    </row>
    <row r="41" spans="1:17" x14ac:dyDescent="0.25">
      <c r="A41" s="156" t="s">
        <v>238</v>
      </c>
      <c r="B41" s="204">
        <v>111.47732078704755</v>
      </c>
      <c r="C41" s="204">
        <v>112.72765130243714</v>
      </c>
      <c r="D41" s="204">
        <v>115.23895909569856</v>
      </c>
      <c r="E41" s="204">
        <v>121.55050723331368</v>
      </c>
      <c r="F41" s="204">
        <v>121.8279488367068</v>
      </c>
      <c r="G41" s="204">
        <v>124.86333400909922</v>
      </c>
      <c r="H41" s="204">
        <v>124.4933123055626</v>
      </c>
      <c r="I41" s="204">
        <v>122.82942436773521</v>
      </c>
      <c r="J41" s="204">
        <v>118.76440679478307</v>
      </c>
      <c r="K41" s="204">
        <v>109.82532242036177</v>
      </c>
      <c r="L41" s="204">
        <v>116.98685348417757</v>
      </c>
      <c r="M41" s="204">
        <v>115.83663303203312</v>
      </c>
      <c r="N41" s="204">
        <v>109.79259230289263</v>
      </c>
      <c r="O41" s="204">
        <v>109.9209138186058</v>
      </c>
      <c r="P41" s="204">
        <v>104.02992655780342</v>
      </c>
      <c r="Q41" s="204">
        <v>109.90775719281774</v>
      </c>
    </row>
    <row r="42" spans="1:17" x14ac:dyDescent="0.25">
      <c r="A42" s="152" t="s">
        <v>247</v>
      </c>
      <c r="B42" s="151">
        <v>32.752547338462911</v>
      </c>
      <c r="C42" s="151">
        <v>33.258329606845706</v>
      </c>
      <c r="D42" s="151">
        <v>33.600030077373354</v>
      </c>
      <c r="E42" s="151">
        <v>34.597642245418463</v>
      </c>
      <c r="F42" s="151">
        <v>36.266963802746986</v>
      </c>
      <c r="G42" s="151">
        <v>33.64637843712211</v>
      </c>
      <c r="H42" s="151">
        <v>34.435328089719064</v>
      </c>
      <c r="I42" s="151">
        <v>36.561676375283518</v>
      </c>
      <c r="J42" s="151">
        <v>31.911954576246522</v>
      </c>
      <c r="K42" s="151">
        <v>31.161376248901746</v>
      </c>
      <c r="L42" s="151">
        <v>30.342575653460337</v>
      </c>
      <c r="M42" s="151">
        <v>27.508162247907951</v>
      </c>
      <c r="N42" s="151">
        <v>30.402881679231758</v>
      </c>
      <c r="O42" s="151">
        <v>23.905956314918665</v>
      </c>
      <c r="P42" s="151">
        <v>28.890410903836852</v>
      </c>
      <c r="Q42" s="151">
        <v>33.699455210194856</v>
      </c>
    </row>
    <row r="43" spans="1:17" x14ac:dyDescent="0.25">
      <c r="A43" s="150" t="s">
        <v>33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0.14731607699790195</v>
      </c>
      <c r="C45" s="87">
        <v>0.14777725872234987</v>
      </c>
      <c r="D45" s="87">
        <v>0.12680033210928249</v>
      </c>
      <c r="E45" s="87">
        <v>0.14783083154055707</v>
      </c>
      <c r="F45" s="87">
        <v>0.19354563542080894</v>
      </c>
      <c r="G45" s="87">
        <v>0.19334974146125358</v>
      </c>
      <c r="H45" s="87">
        <v>0.19355678093881917</v>
      </c>
      <c r="I45" s="87">
        <v>0.17464213148822463</v>
      </c>
      <c r="J45" s="87">
        <v>0.15287495938341264</v>
      </c>
      <c r="K45" s="87">
        <v>0.13094363781130777</v>
      </c>
      <c r="L45" s="87">
        <v>0.17446154502607805</v>
      </c>
      <c r="M45" s="87">
        <v>0.13084576721790181</v>
      </c>
      <c r="N45" s="87">
        <v>0.13084723391550335</v>
      </c>
      <c r="O45" s="87">
        <v>8.7230266410962778E-2</v>
      </c>
      <c r="P45" s="87">
        <v>8.7230917679922318E-2</v>
      </c>
      <c r="Q45" s="87">
        <v>0.11778036935710352</v>
      </c>
    </row>
    <row r="46" spans="1:17" x14ac:dyDescent="0.25">
      <c r="A46" s="150" t="s">
        <v>125</v>
      </c>
      <c r="B46" s="87">
        <v>0.35015708602767481</v>
      </c>
      <c r="C46" s="87">
        <v>0.29570273925144452</v>
      </c>
      <c r="D46" s="87">
        <v>0.350588432617569</v>
      </c>
      <c r="E46" s="87">
        <v>0.42566907489685751</v>
      </c>
      <c r="F46" s="87">
        <v>0.55909585848361543</v>
      </c>
      <c r="G46" s="87">
        <v>0.50352161171792875</v>
      </c>
      <c r="H46" s="87">
        <v>0.41056739498024514</v>
      </c>
      <c r="I46" s="87">
        <v>0.37752280937432164</v>
      </c>
      <c r="J46" s="87">
        <v>0.37796773351538643</v>
      </c>
      <c r="K46" s="87">
        <v>0.30410936662774091</v>
      </c>
      <c r="L46" s="87">
        <v>0.47617985093042881</v>
      </c>
      <c r="M46" s="87">
        <v>0.34250910088238168</v>
      </c>
      <c r="N46" s="87">
        <v>0.26487218673429769</v>
      </c>
      <c r="O46" s="87">
        <v>0.24726224843596845</v>
      </c>
      <c r="P46" s="87">
        <v>0.28365855106519383</v>
      </c>
      <c r="Q46" s="87">
        <v>0.32553376647450322</v>
      </c>
    </row>
    <row r="47" spans="1:17" x14ac:dyDescent="0.25">
      <c r="A47" s="150" t="s">
        <v>29</v>
      </c>
      <c r="B47" s="87">
        <v>1.2442048966587014</v>
      </c>
      <c r="C47" s="87">
        <v>1.8015734207744962</v>
      </c>
      <c r="D47" s="87">
        <v>1.6916962631476087</v>
      </c>
      <c r="E47" s="87">
        <v>1.7356332768470133</v>
      </c>
      <c r="F47" s="87">
        <v>2.9107023865300068</v>
      </c>
      <c r="G47" s="87">
        <v>2.7463978627852432</v>
      </c>
      <c r="H47" s="87">
        <v>2.8454539402542767</v>
      </c>
      <c r="I47" s="87">
        <v>3.0557856837628519</v>
      </c>
      <c r="J47" s="87">
        <v>3.1732424670051826</v>
      </c>
      <c r="K47" s="87">
        <v>1.8696721212408707</v>
      </c>
      <c r="L47" s="87">
        <v>0.6844477809766375</v>
      </c>
      <c r="M47" s="87">
        <v>0.33387596164597144</v>
      </c>
      <c r="N47" s="87">
        <v>0.60098080819415134</v>
      </c>
      <c r="O47" s="87">
        <v>0.78461244845661171</v>
      </c>
      <c r="P47" s="87">
        <v>0.71783426711746079</v>
      </c>
      <c r="Q47" s="87">
        <v>0.86554494701451334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31.010869278778632</v>
      </c>
      <c r="C49" s="87">
        <v>31.013276188097418</v>
      </c>
      <c r="D49" s="87">
        <v>31.430945049498895</v>
      </c>
      <c r="E49" s="87">
        <v>32.288509062134032</v>
      </c>
      <c r="F49" s="87">
        <v>19.911257589607633</v>
      </c>
      <c r="G49" s="87">
        <v>17.14071407331155</v>
      </c>
      <c r="H49" s="87">
        <v>17.484779719832407</v>
      </c>
      <c r="I49" s="87">
        <v>18.67449134360178</v>
      </c>
      <c r="J49" s="87">
        <v>16.344814929558602</v>
      </c>
      <c r="K49" s="87">
        <v>18.864549569664447</v>
      </c>
      <c r="L49" s="87">
        <v>19.527172686806718</v>
      </c>
      <c r="M49" s="87">
        <v>15.619481169555069</v>
      </c>
      <c r="N49" s="87">
        <v>13.286526720566169</v>
      </c>
      <c r="O49" s="87">
        <v>12.1505813786357</v>
      </c>
      <c r="P49" s="87">
        <v>11.828844412582402</v>
      </c>
      <c r="Q49" s="87">
        <v>12.996256717108182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12.692362332704922</v>
      </c>
      <c r="G52" s="87">
        <v>13.062395147846132</v>
      </c>
      <c r="H52" s="87">
        <v>13.500970253713316</v>
      </c>
      <c r="I52" s="87">
        <v>14.27923440705634</v>
      </c>
      <c r="J52" s="87">
        <v>11.863054486783938</v>
      </c>
      <c r="K52" s="87">
        <v>9.9921015535573812</v>
      </c>
      <c r="L52" s="87">
        <v>9.4803137897204728</v>
      </c>
      <c r="M52" s="87">
        <v>11.081450248606625</v>
      </c>
      <c r="N52" s="87">
        <v>16.119654729821637</v>
      </c>
      <c r="O52" s="87">
        <v>10.636269972979424</v>
      </c>
      <c r="P52" s="87">
        <v>15.972842755391873</v>
      </c>
      <c r="Q52" s="87">
        <v>19.394339410240558</v>
      </c>
    </row>
    <row r="53" spans="1:17" x14ac:dyDescent="0.25">
      <c r="A53" s="152" t="s">
        <v>246</v>
      </c>
      <c r="B53" s="151">
        <v>78.724773448584628</v>
      </c>
      <c r="C53" s="151">
        <v>79.469321695591432</v>
      </c>
      <c r="D53" s="151">
        <v>81.638929018325214</v>
      </c>
      <c r="E53" s="151">
        <v>86.952864987895225</v>
      </c>
      <c r="F53" s="151">
        <v>85.56098503395981</v>
      </c>
      <c r="G53" s="151">
        <v>91.21695557197711</v>
      </c>
      <c r="H53" s="151">
        <v>90.057984215843533</v>
      </c>
      <c r="I53" s="151">
        <v>86.267747992451703</v>
      </c>
      <c r="J53" s="151">
        <v>86.852452218536541</v>
      </c>
      <c r="K53" s="151">
        <v>78.663946171460026</v>
      </c>
      <c r="L53" s="151">
        <v>86.644277830717243</v>
      </c>
      <c r="M53" s="151">
        <v>88.328470784125173</v>
      </c>
      <c r="N53" s="151">
        <v>79.389710623660875</v>
      </c>
      <c r="O53" s="151">
        <v>86.014957503687128</v>
      </c>
      <c r="P53" s="151">
        <v>75.139515653966569</v>
      </c>
      <c r="Q53" s="151">
        <v>76.208301982622885</v>
      </c>
    </row>
    <row r="54" spans="1:17" x14ac:dyDescent="0.25">
      <c r="A54" s="156" t="s">
        <v>237</v>
      </c>
      <c r="B54" s="204">
        <v>1203.2748976310052</v>
      </c>
      <c r="C54" s="204">
        <v>1220.8815661021604</v>
      </c>
      <c r="D54" s="204">
        <v>1236.225003163732</v>
      </c>
      <c r="E54" s="204">
        <v>1278.9096295982515</v>
      </c>
      <c r="F54" s="204">
        <v>1329.0550145690659</v>
      </c>
      <c r="G54" s="204">
        <v>1257.5164095881039</v>
      </c>
      <c r="H54" s="204">
        <v>1280.1789819921928</v>
      </c>
      <c r="I54" s="204">
        <v>1339.8789296816892</v>
      </c>
      <c r="J54" s="204">
        <v>1193.3917733233093</v>
      </c>
      <c r="K54" s="204">
        <v>1152.6059501802074</v>
      </c>
      <c r="L54" s="204">
        <v>1143.1101522015335</v>
      </c>
      <c r="M54" s="204">
        <v>1056.5608309222866</v>
      </c>
      <c r="N54" s="204">
        <v>1130.014368696925</v>
      </c>
      <c r="O54" s="204">
        <v>937.35062192450414</v>
      </c>
      <c r="P54" s="204">
        <v>1073.1765375416758</v>
      </c>
      <c r="Q54" s="204">
        <v>1228.1459829796665</v>
      </c>
    </row>
    <row r="55" spans="1:17" x14ac:dyDescent="0.25">
      <c r="A55" s="152" t="s">
        <v>245</v>
      </c>
      <c r="B55" s="151">
        <v>1040.3750331041163</v>
      </c>
      <c r="C55" s="151">
        <v>1056.4410580998049</v>
      </c>
      <c r="D55" s="151">
        <v>1067.2950730459772</v>
      </c>
      <c r="E55" s="151">
        <v>1098.9839301485868</v>
      </c>
      <c r="F55" s="151">
        <v>1152.0094384401987</v>
      </c>
      <c r="G55" s="151">
        <v>1068.7673150615262</v>
      </c>
      <c r="H55" s="151">
        <v>1093.8280687322529</v>
      </c>
      <c r="I55" s="151">
        <v>1161.3708966266531</v>
      </c>
      <c r="J55" s="151">
        <v>1013.6738512454776</v>
      </c>
      <c r="K55" s="151">
        <v>989.83195143570288</v>
      </c>
      <c r="L55" s="151">
        <v>963.82299134521077</v>
      </c>
      <c r="M55" s="151">
        <v>873.78868316884086</v>
      </c>
      <c r="N55" s="151">
        <v>965.73859451677367</v>
      </c>
      <c r="O55" s="151">
        <v>759.36567117976938</v>
      </c>
      <c r="P55" s="151">
        <v>917.69540518070016</v>
      </c>
      <c r="Q55" s="151">
        <v>1070.4532831473662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4.6794518575804149</v>
      </c>
      <c r="C58" s="87">
        <v>4.69410115941582</v>
      </c>
      <c r="D58" s="87">
        <v>4.0277752552360324</v>
      </c>
      <c r="E58" s="87">
        <v>4.6958028842294599</v>
      </c>
      <c r="F58" s="87">
        <v>6.1479201839551072</v>
      </c>
      <c r="G58" s="87">
        <v>6.141697669945704</v>
      </c>
      <c r="H58" s="87">
        <v>6.1482742180566099</v>
      </c>
      <c r="I58" s="87">
        <v>5.5474559413906643</v>
      </c>
      <c r="J58" s="87">
        <v>4.8560281215907564</v>
      </c>
      <c r="K58" s="87">
        <v>4.1593861422415426</v>
      </c>
      <c r="L58" s="87">
        <v>5.5417196655342451</v>
      </c>
      <c r="M58" s="87">
        <v>4.1562773116274698</v>
      </c>
      <c r="N58" s="87">
        <v>4.1563239008454005</v>
      </c>
      <c r="O58" s="87">
        <v>2.7708437565835236</v>
      </c>
      <c r="P58" s="87">
        <v>2.770864443950475</v>
      </c>
      <c r="Q58" s="87">
        <v>3.7412587913432893</v>
      </c>
    </row>
    <row r="59" spans="1:17" x14ac:dyDescent="0.25">
      <c r="A59" s="150" t="s">
        <v>125</v>
      </c>
      <c r="B59" s="87">
        <v>11.122636850290851</v>
      </c>
      <c r="C59" s="87">
        <v>9.3929105409282361</v>
      </c>
      <c r="D59" s="87">
        <v>11.136338447852195</v>
      </c>
      <c r="E59" s="87">
        <v>13.521252967311947</v>
      </c>
      <c r="F59" s="87">
        <v>17.759515504773663</v>
      </c>
      <c r="G59" s="87">
        <v>15.994215901628325</v>
      </c>
      <c r="H59" s="87">
        <v>13.041552546431321</v>
      </c>
      <c r="I59" s="87">
        <v>11.991901003654926</v>
      </c>
      <c r="J59" s="87">
        <v>12.006033888135804</v>
      </c>
      <c r="K59" s="87">
        <v>9.6599445869988312</v>
      </c>
      <c r="L59" s="87">
        <v>15.12571291190774</v>
      </c>
      <c r="M59" s="87">
        <v>10.879700851558011</v>
      </c>
      <c r="N59" s="87">
        <v>8.4135871080306313</v>
      </c>
      <c r="O59" s="87">
        <v>7.8542125973778214</v>
      </c>
      <c r="P59" s="87">
        <v>9.0103304456002782</v>
      </c>
      <c r="Q59" s="87">
        <v>10.340484346837162</v>
      </c>
    </row>
    <row r="60" spans="1:17" x14ac:dyDescent="0.25">
      <c r="A60" s="150" t="s">
        <v>29</v>
      </c>
      <c r="B60" s="87">
        <v>39.521802599746991</v>
      </c>
      <c r="C60" s="87">
        <v>57.226449836366356</v>
      </c>
      <c r="D60" s="87">
        <v>53.736234241159337</v>
      </c>
      <c r="E60" s="87">
        <v>55.131880558669842</v>
      </c>
      <c r="F60" s="87">
        <v>92.457605219188451</v>
      </c>
      <c r="G60" s="87">
        <v>87.238520347295974</v>
      </c>
      <c r="H60" s="87">
        <v>90.385007513959422</v>
      </c>
      <c r="I60" s="87">
        <v>97.066133484231756</v>
      </c>
      <c r="J60" s="87">
        <v>100.79711365781168</v>
      </c>
      <c r="K60" s="87">
        <v>59.389585027651187</v>
      </c>
      <c r="L60" s="87">
        <v>21.74128245455201</v>
      </c>
      <c r="M60" s="87">
        <v>10.605471722872036</v>
      </c>
      <c r="N60" s="87">
        <v>19.089978613225981</v>
      </c>
      <c r="O60" s="87">
        <v>24.922983656857078</v>
      </c>
      <c r="P60" s="87">
        <v>22.80179436726052</v>
      </c>
      <c r="Q60" s="87">
        <v>27.493780669872777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985.05114179649809</v>
      </c>
      <c r="C62" s="87">
        <v>985.12759656309447</v>
      </c>
      <c r="D62" s="87">
        <v>998.39472510172959</v>
      </c>
      <c r="E62" s="87">
        <v>1025.6349937383754</v>
      </c>
      <c r="F62" s="87">
        <v>632.4752410816543</v>
      </c>
      <c r="G62" s="87">
        <v>544.46974115224941</v>
      </c>
      <c r="H62" s="87">
        <v>555.39888521820592</v>
      </c>
      <c r="I62" s="87">
        <v>593.18972503205669</v>
      </c>
      <c r="J62" s="87">
        <v>519.18823893892034</v>
      </c>
      <c r="K62" s="87">
        <v>599.2268686834592</v>
      </c>
      <c r="L62" s="87">
        <v>620.27489711033115</v>
      </c>
      <c r="M62" s="87">
        <v>496.14822538586697</v>
      </c>
      <c r="N62" s="87">
        <v>422.04261347680773</v>
      </c>
      <c r="O62" s="87">
        <v>385.95964379195749</v>
      </c>
      <c r="P62" s="87">
        <v>375.73976369379392</v>
      </c>
      <c r="Q62" s="87">
        <v>412.82227219049514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403.16915645062704</v>
      </c>
      <c r="G65" s="87">
        <v>414.9231399904067</v>
      </c>
      <c r="H65" s="87">
        <v>428.85434923559956</v>
      </c>
      <c r="I65" s="87">
        <v>453.57568116531917</v>
      </c>
      <c r="J65" s="87">
        <v>376.82643663901916</v>
      </c>
      <c r="K65" s="87">
        <v>317.39616699535213</v>
      </c>
      <c r="L65" s="87">
        <v>301.13937920288566</v>
      </c>
      <c r="M65" s="87">
        <v>351.99900789691645</v>
      </c>
      <c r="N65" s="87">
        <v>512.03609141786387</v>
      </c>
      <c r="O65" s="87">
        <v>337.85798737699355</v>
      </c>
      <c r="P65" s="87">
        <v>507.3726522300949</v>
      </c>
      <c r="Q65" s="87">
        <v>616.05548714881786</v>
      </c>
    </row>
    <row r="66" spans="1:17" x14ac:dyDescent="0.25">
      <c r="A66" s="152" t="s">
        <v>244</v>
      </c>
      <c r="B66" s="151">
        <v>162.89986452688888</v>
      </c>
      <c r="C66" s="151">
        <v>164.44050800235541</v>
      </c>
      <c r="D66" s="151">
        <v>168.92993011775471</v>
      </c>
      <c r="E66" s="151">
        <v>179.92569944966476</v>
      </c>
      <c r="F66" s="151">
        <v>177.04557612886731</v>
      </c>
      <c r="G66" s="151">
        <v>188.74909452657769</v>
      </c>
      <c r="H66" s="151">
        <v>186.35091325993989</v>
      </c>
      <c r="I66" s="151">
        <v>178.50803305503604</v>
      </c>
      <c r="J66" s="151">
        <v>179.71792207783167</v>
      </c>
      <c r="K66" s="151">
        <v>162.7739987445045</v>
      </c>
      <c r="L66" s="151">
        <v>179.28716085632277</v>
      </c>
      <c r="M66" s="151">
        <v>182.77214775344578</v>
      </c>
      <c r="N66" s="151">
        <v>164.27577418015139</v>
      </c>
      <c r="O66" s="151">
        <v>177.98495074473479</v>
      </c>
      <c r="P66" s="151">
        <v>155.48113236097549</v>
      </c>
      <c r="Q66" s="151">
        <v>157.69269983230032</v>
      </c>
    </row>
    <row r="67" spans="1:17" x14ac:dyDescent="0.25">
      <c r="A67" s="156" t="s">
        <v>236</v>
      </c>
      <c r="B67" s="204">
        <v>154.7216772921212</v>
      </c>
      <c r="C67" s="204">
        <v>156.8912283448775</v>
      </c>
      <c r="D67" s="204">
        <v>159.1342307242931</v>
      </c>
      <c r="E67" s="204">
        <v>165.20691697101978</v>
      </c>
      <c r="F67" s="204">
        <v>170.57223025052554</v>
      </c>
      <c r="G67" s="204">
        <v>163.76828394252806</v>
      </c>
      <c r="H67" s="204">
        <v>166.07029447433919</v>
      </c>
      <c r="I67" s="204">
        <v>171.96368705448634</v>
      </c>
      <c r="J67" s="204">
        <v>155.48371111507961</v>
      </c>
      <c r="K67" s="204">
        <v>148.96041243052653</v>
      </c>
      <c r="L67" s="204">
        <v>149.7322414371927</v>
      </c>
      <c r="M67" s="204">
        <v>140.30550161604603</v>
      </c>
      <c r="N67" s="204">
        <v>146.56608789566218</v>
      </c>
      <c r="O67" s="204">
        <v>126.24797404601691</v>
      </c>
      <c r="P67" s="204">
        <v>139.13451087239659</v>
      </c>
      <c r="Q67" s="204">
        <v>156.95968219669427</v>
      </c>
    </row>
    <row r="68" spans="1:17" x14ac:dyDescent="0.25">
      <c r="A68" s="152" t="s">
        <v>243</v>
      </c>
      <c r="B68" s="151">
        <v>118.00550144005021</v>
      </c>
      <c r="C68" s="151">
        <v>119.82780520113526</v>
      </c>
      <c r="D68" s="151">
        <v>121.05893189641873</v>
      </c>
      <c r="E68" s="151">
        <v>124.65326985481653</v>
      </c>
      <c r="F68" s="151">
        <v>130.66773723048544</v>
      </c>
      <c r="G68" s="151">
        <v>121.2259223102194</v>
      </c>
      <c r="H68" s="151">
        <v>124.0684614997231</v>
      </c>
      <c r="I68" s="151">
        <v>131.7295692933009</v>
      </c>
      <c r="J68" s="151">
        <v>114.97689516441761</v>
      </c>
      <c r="K68" s="151">
        <v>112.27260560266072</v>
      </c>
      <c r="L68" s="151">
        <v>109.32251522202624</v>
      </c>
      <c r="M68" s="151">
        <v>99.110290452021275</v>
      </c>
      <c r="N68" s="151">
        <v>109.53979428546738</v>
      </c>
      <c r="O68" s="151">
        <v>86.131754369927535</v>
      </c>
      <c r="P68" s="151">
        <v>104.09045105058865</v>
      </c>
      <c r="Q68" s="151">
        <v>121.41715480143738</v>
      </c>
    </row>
    <row r="69" spans="1:17" x14ac:dyDescent="0.25">
      <c r="A69" s="150" t="s">
        <v>33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0.53077115977185274</v>
      </c>
      <c r="C71" s="87">
        <v>0.53243277039670189</v>
      </c>
      <c r="D71" s="87">
        <v>0.45685413774667966</v>
      </c>
      <c r="E71" s="87">
        <v>0.53262579010935995</v>
      </c>
      <c r="F71" s="87">
        <v>0.69733353938379672</v>
      </c>
      <c r="G71" s="87">
        <v>0.69662774497069346</v>
      </c>
      <c r="H71" s="87">
        <v>0.69737369602956922</v>
      </c>
      <c r="I71" s="87">
        <v>0.62922532668551512</v>
      </c>
      <c r="J71" s="87">
        <v>0.55079948601376627</v>
      </c>
      <c r="K71" s="87">
        <v>0.47178222446721185</v>
      </c>
      <c r="L71" s="87">
        <v>0.6285746842851343</v>
      </c>
      <c r="M71" s="87">
        <v>0.47142960247626392</v>
      </c>
      <c r="N71" s="87">
        <v>0.47143488690144592</v>
      </c>
      <c r="O71" s="87">
        <v>0.31428551868655713</v>
      </c>
      <c r="P71" s="87">
        <v>0.31428786517030849</v>
      </c>
      <c r="Q71" s="87">
        <v>0.424355742536623</v>
      </c>
    </row>
    <row r="72" spans="1:17" x14ac:dyDescent="0.25">
      <c r="A72" s="150" t="s">
        <v>125</v>
      </c>
      <c r="B72" s="87">
        <v>1.2615953834820641</v>
      </c>
      <c r="C72" s="87">
        <v>1.0653995752441754</v>
      </c>
      <c r="D72" s="87">
        <v>1.263149499872124</v>
      </c>
      <c r="E72" s="87">
        <v>1.5336606374960311</v>
      </c>
      <c r="F72" s="87">
        <v>2.0143894901247901</v>
      </c>
      <c r="G72" s="87">
        <v>1.8141587481013608</v>
      </c>
      <c r="H72" s="87">
        <v>1.4792501730905896</v>
      </c>
      <c r="I72" s="87">
        <v>1.3601924749515999</v>
      </c>
      <c r="J72" s="87">
        <v>1.3617955104598483</v>
      </c>
      <c r="K72" s="87">
        <v>1.0956881591734784</v>
      </c>
      <c r="L72" s="87">
        <v>1.7156479923228687</v>
      </c>
      <c r="M72" s="87">
        <v>1.2340401428850518</v>
      </c>
      <c r="N72" s="87">
        <v>0.95431890808680775</v>
      </c>
      <c r="O72" s="87">
        <v>0.89087133627665083</v>
      </c>
      <c r="P72" s="87">
        <v>1.022005073690772</v>
      </c>
      <c r="Q72" s="87">
        <v>1.1728790115625483</v>
      </c>
    </row>
    <row r="73" spans="1:17" x14ac:dyDescent="0.25">
      <c r="A73" s="150" t="s">
        <v>29</v>
      </c>
      <c r="B73" s="87">
        <v>4.4827970541379685</v>
      </c>
      <c r="C73" s="87">
        <v>6.4909630601434083</v>
      </c>
      <c r="D73" s="87">
        <v>6.0950821245759448</v>
      </c>
      <c r="E73" s="87">
        <v>6.253384600404682</v>
      </c>
      <c r="F73" s="87">
        <v>10.48708948088017</v>
      </c>
      <c r="G73" s="87">
        <v>9.8951099467997778</v>
      </c>
      <c r="H73" s="87">
        <v>10.252003167092619</v>
      </c>
      <c r="I73" s="87">
        <v>11.009816066498509</v>
      </c>
      <c r="J73" s="87">
        <v>11.433005947298085</v>
      </c>
      <c r="K73" s="87">
        <v>6.736318672117843</v>
      </c>
      <c r="L73" s="87">
        <v>2.4660250932246508</v>
      </c>
      <c r="M73" s="87">
        <v>1.2029354500479854</v>
      </c>
      <c r="N73" s="87">
        <v>2.1652985001112812</v>
      </c>
      <c r="O73" s="87">
        <v>2.8269124981157341</v>
      </c>
      <c r="P73" s="87">
        <v>2.5863146388790867</v>
      </c>
      <c r="Q73" s="87">
        <v>3.1185075296846443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111.73033784265833</v>
      </c>
      <c r="C75" s="87">
        <v>111.73900979535098</v>
      </c>
      <c r="D75" s="87">
        <v>113.24384613422397</v>
      </c>
      <c r="E75" s="87">
        <v>116.33359882680645</v>
      </c>
      <c r="F75" s="87">
        <v>71.739089844909842</v>
      </c>
      <c r="G75" s="87">
        <v>61.756984528843113</v>
      </c>
      <c r="H75" s="87">
        <v>62.99663281410205</v>
      </c>
      <c r="I75" s="87">
        <v>67.283093811506404</v>
      </c>
      <c r="J75" s="87">
        <v>58.889406731497907</v>
      </c>
      <c r="K75" s="87">
        <v>67.967862420114571</v>
      </c>
      <c r="L75" s="87">
        <v>70.355254533347747</v>
      </c>
      <c r="M75" s="87">
        <v>56.276071860896934</v>
      </c>
      <c r="N75" s="87">
        <v>47.870574213804588</v>
      </c>
      <c r="O75" s="87">
        <v>43.777829967143326</v>
      </c>
      <c r="P75" s="87">
        <v>42.618630604157175</v>
      </c>
      <c r="Q75" s="87">
        <v>46.824748466051538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45.729834875186832</v>
      </c>
      <c r="G78" s="87">
        <v>47.063041341504459</v>
      </c>
      <c r="H78" s="87">
        <v>48.643201649408276</v>
      </c>
      <c r="I78" s="87">
        <v>51.447241613658868</v>
      </c>
      <c r="J78" s="87">
        <v>42.741887489148006</v>
      </c>
      <c r="K78" s="87">
        <v>36.000954126787626</v>
      </c>
      <c r="L78" s="87">
        <v>34.157012918845837</v>
      </c>
      <c r="M78" s="87">
        <v>39.925813395715046</v>
      </c>
      <c r="N78" s="87">
        <v>58.078167776563255</v>
      </c>
      <c r="O78" s="87">
        <v>38.32185504970527</v>
      </c>
      <c r="P78" s="87">
        <v>57.549212868691306</v>
      </c>
      <c r="Q78" s="87">
        <v>69.87666405160202</v>
      </c>
    </row>
    <row r="79" spans="1:17" x14ac:dyDescent="0.25">
      <c r="A79" s="149" t="s">
        <v>242</v>
      </c>
      <c r="B79" s="148">
        <v>36.71617585207099</v>
      </c>
      <c r="C79" s="148">
        <v>37.063423143742227</v>
      </c>
      <c r="D79" s="148">
        <v>38.075298827874363</v>
      </c>
      <c r="E79" s="148">
        <v>40.553647116203237</v>
      </c>
      <c r="F79" s="148">
        <v>39.904493020040086</v>
      </c>
      <c r="G79" s="148">
        <v>42.542361632308655</v>
      </c>
      <c r="H79" s="148">
        <v>42.0018329746161</v>
      </c>
      <c r="I79" s="148">
        <v>40.234117761185459</v>
      </c>
      <c r="J79" s="148">
        <v>40.506815950662009</v>
      </c>
      <c r="K79" s="148">
        <v>36.687806827865813</v>
      </c>
      <c r="L79" s="148">
        <v>40.409726215166451</v>
      </c>
      <c r="M79" s="148">
        <v>41.195211164024762</v>
      </c>
      <c r="N79" s="148">
        <v>37.026293610194791</v>
      </c>
      <c r="O79" s="148">
        <v>40.116219676089379</v>
      </c>
      <c r="P79" s="148">
        <v>35.044059821807934</v>
      </c>
      <c r="Q79" s="148">
        <v>35.542527395256897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119.26788191505966</v>
      </c>
      <c r="C81" s="96">
        <v>124.78104947355118</v>
      </c>
      <c r="D81" s="96">
        <v>125.28688473444042</v>
      </c>
      <c r="E81" s="96">
        <v>115.69389788706094</v>
      </c>
      <c r="F81" s="96">
        <v>121.47402679623818</v>
      </c>
      <c r="G81" s="96">
        <v>110.89710562278071</v>
      </c>
      <c r="H81" s="96">
        <v>114.07214280195652</v>
      </c>
      <c r="I81" s="96">
        <v>119.2281257978877</v>
      </c>
      <c r="J81" s="96">
        <v>109.72843068659242</v>
      </c>
      <c r="K81" s="96">
        <v>103.69006276503562</v>
      </c>
      <c r="L81" s="96">
        <v>94.369190553041875</v>
      </c>
      <c r="M81" s="96">
        <v>84.767814312017009</v>
      </c>
      <c r="N81" s="96">
        <v>85.513204680932972</v>
      </c>
      <c r="O81" s="96">
        <v>72.4057292348609</v>
      </c>
      <c r="P81" s="96">
        <v>91.910451982938639</v>
      </c>
      <c r="Q81" s="96">
        <v>110.23171123741432</v>
      </c>
    </row>
    <row r="82" spans="1:17" x14ac:dyDescent="0.25">
      <c r="A82" s="132" t="s">
        <v>83</v>
      </c>
      <c r="B82" s="160">
        <v>3.2010347120813543</v>
      </c>
      <c r="C82" s="160">
        <v>3.3481814049026877</v>
      </c>
      <c r="D82" s="160">
        <v>3.3615690297630905</v>
      </c>
      <c r="E82" s="160">
        <v>3.1042099211731222</v>
      </c>
      <c r="F82" s="160">
        <v>3.2406138977239651</v>
      </c>
      <c r="G82" s="160">
        <v>2.9523752244274819</v>
      </c>
      <c r="H82" s="160">
        <v>3.0374851602040969</v>
      </c>
      <c r="I82" s="160">
        <v>3.177509848141951</v>
      </c>
      <c r="J82" s="160">
        <v>2.9208290383241859</v>
      </c>
      <c r="K82" s="160">
        <v>2.767858455113406</v>
      </c>
      <c r="L82" s="160">
        <v>2.5192805809925587</v>
      </c>
      <c r="M82" s="160">
        <v>2.2568770717451558</v>
      </c>
      <c r="N82" s="160">
        <v>2.2735823135424198</v>
      </c>
      <c r="O82" s="160">
        <v>1.9228836694128688</v>
      </c>
      <c r="P82" s="160">
        <v>2.4418279062792521</v>
      </c>
      <c r="Q82" s="160">
        <v>2.92916917251502</v>
      </c>
    </row>
    <row r="83" spans="1:17" x14ac:dyDescent="0.25">
      <c r="A83" s="76" t="s">
        <v>82</v>
      </c>
      <c r="B83" s="159">
        <v>0.36991507575726645</v>
      </c>
      <c r="C83" s="159">
        <v>0.38691950867297281</v>
      </c>
      <c r="D83" s="159">
        <v>0.38846659725834659</v>
      </c>
      <c r="E83" s="159">
        <v>0.35872589691805573</v>
      </c>
      <c r="F83" s="159">
        <v>0.37448888978063199</v>
      </c>
      <c r="G83" s="159">
        <v>0.34117971313652296</v>
      </c>
      <c r="H83" s="159">
        <v>0.35101511049153367</v>
      </c>
      <c r="I83" s="159">
        <v>0.36719651672587589</v>
      </c>
      <c r="J83" s="159">
        <v>0.33753420133428885</v>
      </c>
      <c r="K83" s="159">
        <v>0.31985675326929863</v>
      </c>
      <c r="L83" s="159">
        <v>0.29113082199778034</v>
      </c>
      <c r="M83" s="159">
        <v>0.26080718519500684</v>
      </c>
      <c r="N83" s="159">
        <v>0.26273766122566516</v>
      </c>
      <c r="O83" s="159">
        <v>0.22221054197215287</v>
      </c>
      <c r="P83" s="159">
        <v>0.28218030611426259</v>
      </c>
      <c r="Q83" s="159">
        <v>0.33849799637199468</v>
      </c>
    </row>
    <row r="84" spans="1:17" x14ac:dyDescent="0.25">
      <c r="A84" s="76" t="s">
        <v>81</v>
      </c>
      <c r="B84" s="159">
        <v>16.126980622862828</v>
      </c>
      <c r="C84" s="159">
        <v>16.868313372205307</v>
      </c>
      <c r="D84" s="159">
        <v>16.935760927801951</v>
      </c>
      <c r="E84" s="159">
        <v>15.639172252370495</v>
      </c>
      <c r="F84" s="159">
        <v>16.326382634193113</v>
      </c>
      <c r="G84" s="159">
        <v>14.874221093592507</v>
      </c>
      <c r="H84" s="159">
        <v>15.303009410039753</v>
      </c>
      <c r="I84" s="159">
        <v>16.008461125565791</v>
      </c>
      <c r="J84" s="159">
        <v>14.715289754893499</v>
      </c>
      <c r="K84" s="159">
        <v>13.944615940580427</v>
      </c>
      <c r="L84" s="159">
        <v>12.692267584566268</v>
      </c>
      <c r="M84" s="159">
        <v>11.370264954281605</v>
      </c>
      <c r="N84" s="159">
        <v>11.454426837858788</v>
      </c>
      <c r="O84" s="159">
        <v>9.6875886911196272</v>
      </c>
      <c r="P84" s="159">
        <v>12.302056950618402</v>
      </c>
      <c r="Q84" s="159">
        <v>14.757307787993863</v>
      </c>
    </row>
    <row r="85" spans="1:17" x14ac:dyDescent="0.25">
      <c r="A85" s="76" t="s">
        <v>80</v>
      </c>
      <c r="B85" s="159">
        <v>5.0034069828502696</v>
      </c>
      <c r="C85" s="159">
        <v>5.2334059852312427</v>
      </c>
      <c r="D85" s="159">
        <v>5.2543316363832027</v>
      </c>
      <c r="E85" s="159">
        <v>4.8520640957785242</v>
      </c>
      <c r="F85" s="159">
        <v>5.0652715958994063</v>
      </c>
      <c r="G85" s="159">
        <v>4.6147374654021451</v>
      </c>
      <c r="H85" s="159">
        <v>4.7477693395544138</v>
      </c>
      <c r="I85" s="159">
        <v>4.9666362261756305</v>
      </c>
      <c r="J85" s="159">
        <v>4.5654289067552138</v>
      </c>
      <c r="K85" s="159">
        <v>4.3263268185089299</v>
      </c>
      <c r="L85" s="159">
        <v>3.9377848678502225</v>
      </c>
      <c r="M85" s="159">
        <v>3.5276326300323464</v>
      </c>
      <c r="N85" s="159">
        <v>3.5537439130944048</v>
      </c>
      <c r="O85" s="159">
        <v>3.0055811461330322</v>
      </c>
      <c r="P85" s="159">
        <v>3.8167217465918419</v>
      </c>
      <c r="Q85" s="159">
        <v>4.5784650308218575</v>
      </c>
    </row>
    <row r="86" spans="1:17" x14ac:dyDescent="0.25">
      <c r="A86" s="129" t="s">
        <v>79</v>
      </c>
      <c r="B86" s="158">
        <v>26.976426678829114</v>
      </c>
      <c r="C86" s="158">
        <v>28.247096534179722</v>
      </c>
      <c r="D86" s="158">
        <v>28.36694304716189</v>
      </c>
      <c r="E86" s="158">
        <v>26.194071502007098</v>
      </c>
      <c r="F86" s="158">
        <v>28.041434093976719</v>
      </c>
      <c r="G86" s="158">
        <v>25.774940331222311</v>
      </c>
      <c r="H86" s="158">
        <v>26.49610851665064</v>
      </c>
      <c r="I86" s="158">
        <v>27.614933724192532</v>
      </c>
      <c r="J86" s="158">
        <v>25.515797369691391</v>
      </c>
      <c r="K86" s="158">
        <v>23.887840144267962</v>
      </c>
      <c r="L86" s="158">
        <v>21.733904815387433</v>
      </c>
      <c r="M86" s="158">
        <v>19.698082810976842</v>
      </c>
      <c r="N86" s="158">
        <v>19.96183170636434</v>
      </c>
      <c r="O86" s="158">
        <v>16.965614377529032</v>
      </c>
      <c r="P86" s="158">
        <v>21.508262948125502</v>
      </c>
      <c r="Q86" s="158">
        <v>25.778617197475079</v>
      </c>
    </row>
    <row r="87" spans="1:17" x14ac:dyDescent="0.25">
      <c r="A87" s="92" t="s">
        <v>125</v>
      </c>
      <c r="B87" s="91">
        <v>0.17313440114883252</v>
      </c>
      <c r="C87" s="91">
        <v>0.1521945237443417</v>
      </c>
      <c r="D87" s="91">
        <v>0.17804055625529111</v>
      </c>
      <c r="E87" s="91">
        <v>0.19379949430593091</v>
      </c>
      <c r="F87" s="91">
        <v>0.34885813876761024</v>
      </c>
      <c r="G87" s="91">
        <v>0.30699785192846124</v>
      </c>
      <c r="H87" s="91">
        <v>0.25653417164838915</v>
      </c>
      <c r="I87" s="91">
        <v>0.23995091116657924</v>
      </c>
      <c r="J87" s="91">
        <v>0.23982036676343327</v>
      </c>
      <c r="K87" s="91">
        <v>0.17787123142472766</v>
      </c>
      <c r="L87" s="91">
        <v>0.24278394049492874</v>
      </c>
      <c r="M87" s="91">
        <v>0.17746963678842789</v>
      </c>
      <c r="N87" s="91">
        <v>0.15413191922295366</v>
      </c>
      <c r="O87" s="91">
        <v>0.1266286729952685</v>
      </c>
      <c r="P87" s="91">
        <v>0.19174153528458326</v>
      </c>
      <c r="Q87" s="91">
        <v>0.24197564523010248</v>
      </c>
    </row>
    <row r="88" spans="1:17" x14ac:dyDescent="0.25">
      <c r="A88" s="92" t="s">
        <v>26</v>
      </c>
      <c r="B88" s="91">
        <v>16.046713640220403</v>
      </c>
      <c r="C88" s="91">
        <v>16.704867592885542</v>
      </c>
      <c r="D88" s="91">
        <v>16.704385793829381</v>
      </c>
      <c r="E88" s="91">
        <v>15.384388700121526</v>
      </c>
      <c r="F88" s="91">
        <v>13.002084601965949</v>
      </c>
      <c r="G88" s="91">
        <v>10.936990730812211</v>
      </c>
      <c r="H88" s="91">
        <v>11.433327513564125</v>
      </c>
      <c r="I88" s="91">
        <v>12.421661812394182</v>
      </c>
      <c r="J88" s="91">
        <v>10.853331208375888</v>
      </c>
      <c r="K88" s="91">
        <v>11.547130329247409</v>
      </c>
      <c r="L88" s="91">
        <v>10.419335458965119</v>
      </c>
      <c r="M88" s="91">
        <v>8.4697435579873748</v>
      </c>
      <c r="N88" s="91">
        <v>8.0913205555330041</v>
      </c>
      <c r="O88" s="91">
        <v>6.5121292648729598</v>
      </c>
      <c r="P88" s="91">
        <v>8.367858974723493</v>
      </c>
      <c r="Q88" s="91">
        <v>10.109870846649034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10.756578637459876</v>
      </c>
      <c r="C90" s="157">
        <v>11.390034417549838</v>
      </c>
      <c r="D90" s="157">
        <v>11.48451669707722</v>
      </c>
      <c r="E90" s="157">
        <v>10.615883307579638</v>
      </c>
      <c r="F90" s="157">
        <v>14.690491353243159</v>
      </c>
      <c r="G90" s="157">
        <v>14.530951748481638</v>
      </c>
      <c r="H90" s="157">
        <v>14.806246831438125</v>
      </c>
      <c r="I90" s="157">
        <v>14.953321000631773</v>
      </c>
      <c r="J90" s="157">
        <v>14.422645794552071</v>
      </c>
      <c r="K90" s="157">
        <v>12.162838583595825</v>
      </c>
      <c r="L90" s="157">
        <v>11.071785415927387</v>
      </c>
      <c r="M90" s="157">
        <v>11.050869616201039</v>
      </c>
      <c r="N90" s="157">
        <v>11.716379231608382</v>
      </c>
      <c r="O90" s="157">
        <v>10.326856439660803</v>
      </c>
      <c r="P90" s="157">
        <v>12.948662438117426</v>
      </c>
      <c r="Q90" s="157">
        <v>15.42677070559594</v>
      </c>
    </row>
    <row r="91" spans="1:17" x14ac:dyDescent="0.25">
      <c r="A91" s="243" t="s">
        <v>235</v>
      </c>
      <c r="B91" s="242">
        <v>67.590117842678836</v>
      </c>
      <c r="C91" s="242">
        <v>70.697132668359245</v>
      </c>
      <c r="D91" s="242">
        <v>70.979813496071941</v>
      </c>
      <c r="E91" s="242">
        <v>65.545654218813652</v>
      </c>
      <c r="F91" s="242">
        <v>68.425835684664349</v>
      </c>
      <c r="G91" s="242">
        <v>62.339651794999753</v>
      </c>
      <c r="H91" s="242">
        <v>64.136755265016092</v>
      </c>
      <c r="I91" s="242">
        <v>67.093388357085914</v>
      </c>
      <c r="J91" s="242">
        <v>61.673551415593842</v>
      </c>
      <c r="K91" s="242">
        <v>58.443564653295596</v>
      </c>
      <c r="L91" s="242">
        <v>53.194821882247616</v>
      </c>
      <c r="M91" s="242">
        <v>47.654149659786064</v>
      </c>
      <c r="N91" s="242">
        <v>48.006882248847347</v>
      </c>
      <c r="O91" s="242">
        <v>40.601850808694195</v>
      </c>
      <c r="P91" s="242">
        <v>51.559402125209381</v>
      </c>
      <c r="Q91" s="242">
        <v>61.849654052236502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129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1</v>
      </c>
      <c r="D95" s="77">
        <f t="shared" si="0"/>
        <v>1</v>
      </c>
      <c r="E95" s="77">
        <f t="shared" si="0"/>
        <v>1.0000000000000002</v>
      </c>
      <c r="F95" s="77">
        <f t="shared" si="0"/>
        <v>1</v>
      </c>
      <c r="G95" s="77">
        <f t="shared" si="0"/>
        <v>1</v>
      </c>
      <c r="H95" s="77">
        <f t="shared" si="0"/>
        <v>0.99999999999999989</v>
      </c>
      <c r="I95" s="77">
        <f t="shared" si="0"/>
        <v>1</v>
      </c>
      <c r="J95" s="77">
        <f t="shared" si="0"/>
        <v>0.99999999999999978</v>
      </c>
      <c r="K95" s="77">
        <f t="shared" si="0"/>
        <v>1</v>
      </c>
      <c r="L95" s="77">
        <f t="shared" si="0"/>
        <v>1.0000000000000002</v>
      </c>
      <c r="M95" s="77">
        <f t="shared" si="0"/>
        <v>0.99999999999999989</v>
      </c>
      <c r="N95" s="77">
        <f t="shared" si="0"/>
        <v>0.99999999999999989</v>
      </c>
      <c r="O95" s="77">
        <f t="shared" si="0"/>
        <v>1</v>
      </c>
      <c r="P95" s="77">
        <f t="shared" si="0"/>
        <v>1</v>
      </c>
      <c r="Q95" s="77">
        <f t="shared" si="0"/>
        <v>0.99999999999999989</v>
      </c>
    </row>
    <row r="96" spans="1:17" x14ac:dyDescent="0.25">
      <c r="A96" s="132" t="s">
        <v>83</v>
      </c>
      <c r="B96" s="240">
        <f t="shared" ref="B96:Q96" si="1">IF(B$6=0,0,B$6/B$5)</f>
        <v>4.5419305814458025E-3</v>
      </c>
      <c r="C96" s="240">
        <f t="shared" si="1"/>
        <v>4.5405617201224819E-3</v>
      </c>
      <c r="D96" s="240">
        <f t="shared" si="1"/>
        <v>4.5398869360124949E-3</v>
      </c>
      <c r="E96" s="240">
        <f t="shared" si="1"/>
        <v>4.5371789864338532E-3</v>
      </c>
      <c r="F96" s="240">
        <f t="shared" si="1"/>
        <v>4.1589615886387871E-3</v>
      </c>
      <c r="G96" s="240">
        <f t="shared" si="1"/>
        <v>4.1653699966296811E-3</v>
      </c>
      <c r="H96" s="240">
        <f t="shared" si="1"/>
        <v>4.1635509046384026E-3</v>
      </c>
      <c r="I96" s="240">
        <f t="shared" si="1"/>
        <v>4.1586424873823009E-3</v>
      </c>
      <c r="J96" s="240">
        <f t="shared" si="1"/>
        <v>4.1653969768188845E-3</v>
      </c>
      <c r="K96" s="240">
        <f t="shared" si="1"/>
        <v>4.162705442223651E-3</v>
      </c>
      <c r="L96" s="240">
        <f t="shared" si="1"/>
        <v>4.1695266728922738E-3</v>
      </c>
      <c r="M96" s="240">
        <f t="shared" si="1"/>
        <v>4.1753630224925613E-3</v>
      </c>
      <c r="N96" s="240">
        <f t="shared" si="1"/>
        <v>4.1635031532090737E-3</v>
      </c>
      <c r="O96" s="240">
        <f t="shared" si="1"/>
        <v>4.1811207800085326E-3</v>
      </c>
      <c r="P96" s="240">
        <f t="shared" si="1"/>
        <v>4.163018042190352E-3</v>
      </c>
      <c r="Q96" s="240">
        <f t="shared" si="1"/>
        <v>4.1562901813580137E-3</v>
      </c>
    </row>
    <row r="97" spans="1:17" x14ac:dyDescent="0.25">
      <c r="A97" s="76" t="s">
        <v>82</v>
      </c>
      <c r="B97" s="239">
        <f t="shared" ref="B97:Q97" si="2">IF(B$7=0,0,B$7/B$5)</f>
        <v>1.658870923631097E-3</v>
      </c>
      <c r="C97" s="239">
        <f t="shared" si="2"/>
        <v>1.6583709678948692E-3</v>
      </c>
      <c r="D97" s="239">
        <f t="shared" si="2"/>
        <v>1.6581245132827362E-3</v>
      </c>
      <c r="E97" s="239">
        <f t="shared" si="2"/>
        <v>1.6571354759696126E-3</v>
      </c>
      <c r="F97" s="239">
        <f t="shared" si="2"/>
        <v>1.518997335642965E-3</v>
      </c>
      <c r="G97" s="239">
        <f t="shared" si="2"/>
        <v>1.5213379089943694E-3</v>
      </c>
      <c r="H97" s="239">
        <f t="shared" si="2"/>
        <v>1.5206735133684059E-3</v>
      </c>
      <c r="I97" s="239">
        <f t="shared" si="2"/>
        <v>1.5188807887722927E-3</v>
      </c>
      <c r="J97" s="239">
        <f t="shared" si="2"/>
        <v>1.5213477630972849E-3</v>
      </c>
      <c r="K97" s="239">
        <f t="shared" si="2"/>
        <v>1.5203647211066782E-3</v>
      </c>
      <c r="L97" s="239">
        <f t="shared" si="2"/>
        <v>1.5228560716495036E-3</v>
      </c>
      <c r="M97" s="239">
        <f t="shared" si="2"/>
        <v>1.5249877093921882E-3</v>
      </c>
      <c r="N97" s="239">
        <f t="shared" si="2"/>
        <v>1.5206560728865987E-3</v>
      </c>
      <c r="O97" s="239">
        <f t="shared" si="2"/>
        <v>1.5270906425738577E-3</v>
      </c>
      <c r="P97" s="239">
        <f t="shared" si="2"/>
        <v>1.5204788934803396E-3</v>
      </c>
      <c r="Q97" s="239">
        <f t="shared" si="2"/>
        <v>1.5180216448472154E-3</v>
      </c>
    </row>
    <row r="98" spans="1:17" x14ac:dyDescent="0.25">
      <c r="A98" s="76" t="s">
        <v>81</v>
      </c>
      <c r="B98" s="239">
        <f t="shared" ref="B98:Q98" si="3">IF(B$8=0,0,B$8/B$5)</f>
        <v>5.2293048466730406E-2</v>
      </c>
      <c r="C98" s="239">
        <f t="shared" si="3"/>
        <v>5.2277288223318244E-2</v>
      </c>
      <c r="D98" s="239">
        <f t="shared" si="3"/>
        <v>5.2269519166188175E-2</v>
      </c>
      <c r="E98" s="239">
        <f t="shared" si="3"/>
        <v>5.2238341468506068E-2</v>
      </c>
      <c r="F98" s="239">
        <f t="shared" si="3"/>
        <v>4.788377453728667E-2</v>
      </c>
      <c r="G98" s="239">
        <f t="shared" si="3"/>
        <v>4.7957557080558322E-2</v>
      </c>
      <c r="H98" s="239">
        <f t="shared" si="3"/>
        <v>4.7936613152869526E-2</v>
      </c>
      <c r="I98" s="239">
        <f t="shared" si="3"/>
        <v>4.7880100597940387E-2</v>
      </c>
      <c r="J98" s="239">
        <f t="shared" si="3"/>
        <v>4.7957867714179057E-2</v>
      </c>
      <c r="K98" s="239">
        <f t="shared" si="3"/>
        <v>4.7926879008712404E-2</v>
      </c>
      <c r="L98" s="239">
        <f t="shared" si="3"/>
        <v>4.8005414543230304E-2</v>
      </c>
      <c r="M98" s="239">
        <f t="shared" si="3"/>
        <v>4.8072610751328113E-2</v>
      </c>
      <c r="N98" s="239">
        <f t="shared" si="3"/>
        <v>4.7936063371721738E-2</v>
      </c>
      <c r="O98" s="239">
        <f t="shared" si="3"/>
        <v>4.8138902097583453E-2</v>
      </c>
      <c r="P98" s="239">
        <f t="shared" si="3"/>
        <v>4.793047809613047E-2</v>
      </c>
      <c r="Q98" s="239">
        <f t="shared" si="3"/>
        <v>4.7853017565575452E-2</v>
      </c>
    </row>
    <row r="99" spans="1:17" x14ac:dyDescent="0.25">
      <c r="A99" s="76" t="s">
        <v>80</v>
      </c>
      <c r="B99" s="239">
        <f t="shared" ref="B99:Q99" si="4">IF(B$9=0,0,B$9/B$5)</f>
        <v>1.8300224303439215E-2</v>
      </c>
      <c r="C99" s="239">
        <f t="shared" si="4"/>
        <v>1.8294708924283178E-2</v>
      </c>
      <c r="D99" s="239">
        <f t="shared" si="4"/>
        <v>1.8291990102331207E-2</v>
      </c>
      <c r="E99" s="239">
        <f t="shared" si="4"/>
        <v>1.8281079304862398E-2</v>
      </c>
      <c r="F99" s="239">
        <f t="shared" si="4"/>
        <v>1.6757175957817064E-2</v>
      </c>
      <c r="G99" s="239">
        <f t="shared" si="4"/>
        <v>1.6782996542601077E-2</v>
      </c>
      <c r="H99" s="239">
        <f t="shared" si="4"/>
        <v>1.6775667106170459E-2</v>
      </c>
      <c r="I99" s="239">
        <f t="shared" si="4"/>
        <v>1.6755890243633529E-2</v>
      </c>
      <c r="J99" s="239">
        <f t="shared" si="4"/>
        <v>1.6783105250452356E-2</v>
      </c>
      <c r="K99" s="239">
        <f t="shared" si="4"/>
        <v>1.6772260591792348E-2</v>
      </c>
      <c r="L99" s="239">
        <f t="shared" si="4"/>
        <v>1.6799744510584774E-2</v>
      </c>
      <c r="M99" s="239">
        <f t="shared" si="4"/>
        <v>1.6823260173117104E-2</v>
      </c>
      <c r="N99" s="239">
        <f t="shared" si="4"/>
        <v>1.6775474707398205E-2</v>
      </c>
      <c r="O99" s="239">
        <f t="shared" si="4"/>
        <v>1.6846459174541195E-2</v>
      </c>
      <c r="P99" s="239">
        <f t="shared" si="4"/>
        <v>1.677352011115428E-2</v>
      </c>
      <c r="Q99" s="239">
        <f t="shared" si="4"/>
        <v>1.6746412395590091E-2</v>
      </c>
    </row>
    <row r="100" spans="1:17" x14ac:dyDescent="0.25">
      <c r="A100" s="129" t="s">
        <v>79</v>
      </c>
      <c r="B100" s="238">
        <f t="shared" ref="B100:Q100" si="5">IF(B$10=0,0,B$10/B$5)</f>
        <v>1.6839806351255864E-2</v>
      </c>
      <c r="C100" s="238">
        <f t="shared" si="5"/>
        <v>1.6852990651292428E-2</v>
      </c>
      <c r="D100" s="238">
        <f t="shared" si="5"/>
        <v>1.6854586500020585E-2</v>
      </c>
      <c r="E100" s="238">
        <f t="shared" si="5"/>
        <v>1.6843812582425909E-2</v>
      </c>
      <c r="F100" s="238">
        <f t="shared" si="5"/>
        <v>1.5832897567034921E-2</v>
      </c>
      <c r="G100" s="238">
        <f t="shared" si="5"/>
        <v>1.5998610425228953E-2</v>
      </c>
      <c r="H100" s="238">
        <f t="shared" si="5"/>
        <v>1.5978439777482908E-2</v>
      </c>
      <c r="I100" s="238">
        <f t="shared" si="5"/>
        <v>1.5900517116578076E-2</v>
      </c>
      <c r="J100" s="238">
        <f t="shared" si="5"/>
        <v>1.6008917510776866E-2</v>
      </c>
      <c r="K100" s="238">
        <f t="shared" si="5"/>
        <v>1.5805609586113493E-2</v>
      </c>
      <c r="L100" s="238">
        <f t="shared" si="5"/>
        <v>1.5825248575531331E-2</v>
      </c>
      <c r="M100" s="238">
        <f t="shared" si="5"/>
        <v>1.6032928565115796E-2</v>
      </c>
      <c r="N100" s="238">
        <f t="shared" si="5"/>
        <v>1.6082411416678703E-2</v>
      </c>
      <c r="O100" s="238">
        <f t="shared" si="5"/>
        <v>1.6229750964580493E-2</v>
      </c>
      <c r="P100" s="238">
        <f t="shared" si="5"/>
        <v>1.6132480172646242E-2</v>
      </c>
      <c r="Q100" s="238">
        <f t="shared" si="5"/>
        <v>1.6092502536345754E-2</v>
      </c>
    </row>
    <row r="101" spans="1:17" x14ac:dyDescent="0.25">
      <c r="A101" s="127" t="s">
        <v>241</v>
      </c>
      <c r="B101" s="236">
        <f t="shared" ref="B101:Q101" si="6">IF(B$15=0,0,B$15/B$5)</f>
        <v>2.7333549044949716E-2</v>
      </c>
      <c r="C101" s="236">
        <f t="shared" si="6"/>
        <v>2.7253124791341649E-2</v>
      </c>
      <c r="D101" s="236">
        <f t="shared" si="6"/>
        <v>2.7394976713658776E-2</v>
      </c>
      <c r="E101" s="236">
        <f t="shared" si="6"/>
        <v>2.7666751860461421E-2</v>
      </c>
      <c r="F101" s="236">
        <f t="shared" si="6"/>
        <v>2.4790886598297066E-2</v>
      </c>
      <c r="G101" s="236">
        <f t="shared" si="6"/>
        <v>2.5921438526037444E-2</v>
      </c>
      <c r="H101" s="236">
        <f t="shared" si="6"/>
        <v>2.5617967398623626E-2</v>
      </c>
      <c r="I101" s="236">
        <f t="shared" si="6"/>
        <v>2.4783859799389109E-2</v>
      </c>
      <c r="J101" s="236">
        <f t="shared" si="6"/>
        <v>2.5932438313177344E-2</v>
      </c>
      <c r="K101" s="236">
        <f t="shared" si="6"/>
        <v>2.5370780256152171E-2</v>
      </c>
      <c r="L101" s="236">
        <f t="shared" si="6"/>
        <v>2.6472373742944769E-2</v>
      </c>
      <c r="M101" s="236">
        <f t="shared" si="6"/>
        <v>2.7538862727221565E-2</v>
      </c>
      <c r="N101" s="236">
        <f t="shared" si="6"/>
        <v>2.5677860682106125E-2</v>
      </c>
      <c r="O101" s="236">
        <f t="shared" si="6"/>
        <v>2.8585755884287516E-2</v>
      </c>
      <c r="P101" s="236">
        <f t="shared" si="6"/>
        <v>2.5632937651146048E-2</v>
      </c>
      <c r="Q101" s="236">
        <f t="shared" si="6"/>
        <v>2.450612219387029E-2</v>
      </c>
    </row>
    <row r="102" spans="1:17" x14ac:dyDescent="0.25">
      <c r="A102" s="127" t="s">
        <v>240</v>
      </c>
      <c r="B102" s="237">
        <f t="shared" ref="B102:Q102" si="7">IF(B$16=0,0,B$16/B$5)</f>
        <v>0.81799415993378288</v>
      </c>
      <c r="C102" s="237">
        <f t="shared" si="7"/>
        <v>0.81826413932173925</v>
      </c>
      <c r="D102" s="237">
        <f t="shared" si="7"/>
        <v>0.81781533185682853</v>
      </c>
      <c r="E102" s="237">
        <f t="shared" si="7"/>
        <v>0.81699321640123701</v>
      </c>
      <c r="F102" s="237">
        <f t="shared" si="7"/>
        <v>0.83369690269498598</v>
      </c>
      <c r="G102" s="237">
        <f t="shared" si="7"/>
        <v>0.82976765599674984</v>
      </c>
      <c r="H102" s="237">
        <f t="shared" si="7"/>
        <v>0.83079973446637678</v>
      </c>
      <c r="I102" s="237">
        <f t="shared" si="7"/>
        <v>0.83365739675517847</v>
      </c>
      <c r="J102" s="237">
        <f t="shared" si="7"/>
        <v>0.82972132937916176</v>
      </c>
      <c r="K102" s="237">
        <f t="shared" si="7"/>
        <v>0.83178603907350213</v>
      </c>
      <c r="L102" s="237">
        <f t="shared" si="7"/>
        <v>0.82808951170816691</v>
      </c>
      <c r="M102" s="237">
        <f t="shared" si="7"/>
        <v>0.82433509170909269</v>
      </c>
      <c r="N102" s="237">
        <f t="shared" si="7"/>
        <v>0.83050292952652138</v>
      </c>
      <c r="O102" s="237">
        <f t="shared" si="7"/>
        <v>0.8206562132897719</v>
      </c>
      <c r="P102" s="237">
        <f t="shared" si="7"/>
        <v>0.83060630335744334</v>
      </c>
      <c r="Q102" s="237">
        <f t="shared" si="7"/>
        <v>0.83440313571617464</v>
      </c>
    </row>
    <row r="103" spans="1:17" x14ac:dyDescent="0.25">
      <c r="A103" s="142" t="s">
        <v>249</v>
      </c>
      <c r="B103" s="235">
        <f t="shared" ref="B103:Q103" si="8">IF(B$17=0,0,B$17/B$5)</f>
        <v>0.51127005006557324</v>
      </c>
      <c r="C103" s="235">
        <f t="shared" si="8"/>
        <v>0.51244251224342219</v>
      </c>
      <c r="D103" s="235">
        <f t="shared" si="8"/>
        <v>0.51040190985520084</v>
      </c>
      <c r="E103" s="235">
        <f t="shared" si="8"/>
        <v>0.50653006273650691</v>
      </c>
      <c r="F103" s="235">
        <f t="shared" si="8"/>
        <v>0.55550534358929649</v>
      </c>
      <c r="G103" s="235">
        <f t="shared" si="8"/>
        <v>0.53888957992519904</v>
      </c>
      <c r="H103" s="235">
        <f t="shared" si="8"/>
        <v>0.54332706730362279</v>
      </c>
      <c r="I103" s="235">
        <f t="shared" si="8"/>
        <v>0.55554468905062682</v>
      </c>
      <c r="J103" s="235">
        <f t="shared" si="8"/>
        <v>0.53871981891884291</v>
      </c>
      <c r="K103" s="235">
        <f t="shared" si="8"/>
        <v>0.54708718866322104</v>
      </c>
      <c r="L103" s="235">
        <f t="shared" si="8"/>
        <v>0.53102910220735478</v>
      </c>
      <c r="M103" s="235">
        <f t="shared" si="8"/>
        <v>0.51530704917794812</v>
      </c>
      <c r="N103" s="235">
        <f t="shared" si="8"/>
        <v>0.54235816837286099</v>
      </c>
      <c r="O103" s="235">
        <f t="shared" si="8"/>
        <v>0.49988043279748229</v>
      </c>
      <c r="P103" s="235">
        <f t="shared" si="8"/>
        <v>0.54296564712850948</v>
      </c>
      <c r="Q103" s="235">
        <f t="shared" si="8"/>
        <v>0.55940706755556213</v>
      </c>
    </row>
    <row r="104" spans="1:17" x14ac:dyDescent="0.25">
      <c r="A104" s="142" t="s">
        <v>248</v>
      </c>
      <c r="B104" s="235">
        <f t="shared" ref="B104:Q104" si="9">IF(B$28=0,0,B$28/B$5)</f>
        <v>0.30672410986820953</v>
      </c>
      <c r="C104" s="235">
        <f t="shared" si="9"/>
        <v>0.305821627078317</v>
      </c>
      <c r="D104" s="235">
        <f t="shared" si="9"/>
        <v>0.30741342200162769</v>
      </c>
      <c r="E104" s="235">
        <f t="shared" si="9"/>
        <v>0.31046315366473004</v>
      </c>
      <c r="F104" s="235">
        <f t="shared" si="9"/>
        <v>0.2781915591056896</v>
      </c>
      <c r="G104" s="235">
        <f t="shared" si="9"/>
        <v>0.29087807607155086</v>
      </c>
      <c r="H104" s="235">
        <f t="shared" si="9"/>
        <v>0.28747266716275405</v>
      </c>
      <c r="I104" s="235">
        <f t="shared" si="9"/>
        <v>0.27811270770455165</v>
      </c>
      <c r="J104" s="235">
        <f t="shared" si="9"/>
        <v>0.29100151046031886</v>
      </c>
      <c r="K104" s="235">
        <f t="shared" si="9"/>
        <v>0.28469885041028109</v>
      </c>
      <c r="L104" s="235">
        <f t="shared" si="9"/>
        <v>0.29706040950081219</v>
      </c>
      <c r="M104" s="235">
        <f t="shared" si="9"/>
        <v>0.30902804253114463</v>
      </c>
      <c r="N104" s="235">
        <f t="shared" si="9"/>
        <v>0.28814476115366033</v>
      </c>
      <c r="O104" s="235">
        <f t="shared" si="9"/>
        <v>0.32077578049228961</v>
      </c>
      <c r="P104" s="235">
        <f t="shared" si="9"/>
        <v>0.28764065622893392</v>
      </c>
      <c r="Q104" s="235">
        <f t="shared" si="9"/>
        <v>0.27499606816061256</v>
      </c>
    </row>
    <row r="105" spans="1:17" x14ac:dyDescent="0.25">
      <c r="A105" s="72" t="s">
        <v>239</v>
      </c>
      <c r="B105" s="277">
        <f t="shared" ref="B105:Q105" si="10">IF(B$29=0,0,B$29/B$5)</f>
        <v>6.103841039476518E-2</v>
      </c>
      <c r="C105" s="277">
        <f t="shared" si="10"/>
        <v>6.0858815400008037E-2</v>
      </c>
      <c r="D105" s="277">
        <f t="shared" si="10"/>
        <v>6.1175584211677549E-2</v>
      </c>
      <c r="E105" s="277">
        <f t="shared" si="10"/>
        <v>6.1782483920103902E-2</v>
      </c>
      <c r="F105" s="277">
        <f t="shared" si="10"/>
        <v>5.5360403720296478E-2</v>
      </c>
      <c r="G105" s="277">
        <f t="shared" si="10"/>
        <v>5.788503352320018E-2</v>
      </c>
      <c r="H105" s="277">
        <f t="shared" si="10"/>
        <v>5.7207353680469732E-2</v>
      </c>
      <c r="I105" s="277">
        <f t="shared" si="10"/>
        <v>5.5344712211125829E-2</v>
      </c>
      <c r="J105" s="277">
        <f t="shared" si="10"/>
        <v>5.7909597092336271E-2</v>
      </c>
      <c r="K105" s="277">
        <f t="shared" si="10"/>
        <v>5.6655361320397127E-2</v>
      </c>
      <c r="L105" s="277">
        <f t="shared" si="10"/>
        <v>5.9115324175000171E-2</v>
      </c>
      <c r="M105" s="277">
        <f t="shared" si="10"/>
        <v>6.1496895342239837E-2</v>
      </c>
      <c r="N105" s="277">
        <f t="shared" si="10"/>
        <v>5.7341101069478123E-2</v>
      </c>
      <c r="O105" s="277">
        <f t="shared" si="10"/>
        <v>6.3834707166653085E-2</v>
      </c>
      <c r="P105" s="277">
        <f t="shared" si="10"/>
        <v>5.7240783675808954E-2</v>
      </c>
      <c r="Q105" s="277">
        <f t="shared" si="10"/>
        <v>5.4724497766238368E-2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0.99999999999999978</v>
      </c>
      <c r="C107" s="77">
        <f t="shared" si="11"/>
        <v>0.99999999999999978</v>
      </c>
      <c r="D107" s="77">
        <f t="shared" si="11"/>
        <v>0.99999999999999989</v>
      </c>
      <c r="E107" s="77">
        <f t="shared" si="11"/>
        <v>1.0000000000000004</v>
      </c>
      <c r="F107" s="77">
        <f t="shared" si="11"/>
        <v>1.0000000000000002</v>
      </c>
      <c r="G107" s="77">
        <f t="shared" si="11"/>
        <v>1.0000000000000002</v>
      </c>
      <c r="H107" s="77">
        <f t="shared" si="11"/>
        <v>1</v>
      </c>
      <c r="I107" s="77">
        <f t="shared" si="11"/>
        <v>0.99999999999999978</v>
      </c>
      <c r="J107" s="77">
        <f t="shared" si="11"/>
        <v>0.99999999999999978</v>
      </c>
      <c r="K107" s="77">
        <f t="shared" si="11"/>
        <v>0.99999999999999989</v>
      </c>
      <c r="L107" s="77">
        <f t="shared" si="11"/>
        <v>0.99999999999999989</v>
      </c>
      <c r="M107" s="77">
        <f t="shared" si="11"/>
        <v>0.99999999999999956</v>
      </c>
      <c r="N107" s="77">
        <f t="shared" si="11"/>
        <v>1</v>
      </c>
      <c r="O107" s="77">
        <f t="shared" si="11"/>
        <v>1</v>
      </c>
      <c r="P107" s="77">
        <f t="shared" si="11"/>
        <v>1.0000000000000002</v>
      </c>
      <c r="Q107" s="77">
        <f t="shared" si="11"/>
        <v>0.99999999999999978</v>
      </c>
    </row>
    <row r="108" spans="1:17" x14ac:dyDescent="0.25">
      <c r="A108" s="132" t="s">
        <v>83</v>
      </c>
      <c r="B108" s="203">
        <f t="shared" ref="B108:Q108" si="12">IF(B$32=0,0,B$32/B$31)</f>
        <v>3.2518078201811888E-3</v>
      </c>
      <c r="C108" s="203">
        <f t="shared" si="12"/>
        <v>3.2575222577129149E-3</v>
      </c>
      <c r="D108" s="203">
        <f t="shared" si="12"/>
        <v>3.257878151933547E-3</v>
      </c>
      <c r="E108" s="203">
        <f t="shared" si="12"/>
        <v>3.2617366584609705E-3</v>
      </c>
      <c r="F108" s="203">
        <f t="shared" si="12"/>
        <v>3.2786808971786031E-3</v>
      </c>
      <c r="G108" s="203">
        <f t="shared" si="12"/>
        <v>3.2945156926890355E-3</v>
      </c>
      <c r="H108" s="203">
        <f t="shared" si="12"/>
        <v>3.290809865427461E-3</v>
      </c>
      <c r="I108" s="203">
        <f t="shared" si="12"/>
        <v>3.2804750946625076E-3</v>
      </c>
      <c r="J108" s="203">
        <f t="shared" si="12"/>
        <v>3.3009786930973816E-3</v>
      </c>
      <c r="K108" s="203">
        <f t="shared" si="12"/>
        <v>3.2755894643096113E-3</v>
      </c>
      <c r="L108" s="203">
        <f t="shared" si="12"/>
        <v>3.274980839856877E-3</v>
      </c>
      <c r="M108" s="203">
        <f t="shared" si="12"/>
        <v>3.2869776825390374E-3</v>
      </c>
      <c r="N108" s="203">
        <f t="shared" si="12"/>
        <v>3.2690489432198699E-3</v>
      </c>
      <c r="O108" s="203">
        <f t="shared" si="12"/>
        <v>3.3098091021082779E-3</v>
      </c>
      <c r="P108" s="203">
        <f t="shared" si="12"/>
        <v>3.2713313041989765E-3</v>
      </c>
      <c r="Q108" s="203">
        <f t="shared" si="12"/>
        <v>3.2578845553619799E-3</v>
      </c>
    </row>
    <row r="109" spans="1:17" x14ac:dyDescent="0.25">
      <c r="A109" s="76" t="s">
        <v>82</v>
      </c>
      <c r="B109" s="202">
        <f t="shared" ref="B109:Q109" si="13">IF(B$33=0,0,B$33/B$31)</f>
        <v>1.2042225787139117E-3</v>
      </c>
      <c r="C109" s="202">
        <f t="shared" si="13"/>
        <v>1.2063387722532858E-3</v>
      </c>
      <c r="D109" s="202">
        <f t="shared" si="13"/>
        <v>1.2064705684355383E-3</v>
      </c>
      <c r="E109" s="202">
        <f t="shared" si="13"/>
        <v>1.2078994661248797E-3</v>
      </c>
      <c r="F109" s="202">
        <f t="shared" si="13"/>
        <v>1.2141743249022825E-3</v>
      </c>
      <c r="G109" s="202">
        <f t="shared" si="13"/>
        <v>1.2200383301994707E-3</v>
      </c>
      <c r="H109" s="202">
        <f t="shared" si="13"/>
        <v>1.2186659733112481E-3</v>
      </c>
      <c r="I109" s="202">
        <f t="shared" si="13"/>
        <v>1.2148387593462187E-3</v>
      </c>
      <c r="J109" s="202">
        <f t="shared" si="13"/>
        <v>1.2224317345604745E-3</v>
      </c>
      <c r="K109" s="202">
        <f t="shared" si="13"/>
        <v>1.2130294930219004E-3</v>
      </c>
      <c r="L109" s="202">
        <f t="shared" si="13"/>
        <v>1.2128041047614411E-3</v>
      </c>
      <c r="M109" s="202">
        <f t="shared" si="13"/>
        <v>1.2172468238980016E-3</v>
      </c>
      <c r="N109" s="202">
        <f t="shared" si="13"/>
        <v>1.2106073808897078E-3</v>
      </c>
      <c r="O109" s="202">
        <f t="shared" si="13"/>
        <v>1.2257018472172576E-3</v>
      </c>
      <c r="P109" s="202">
        <f t="shared" si="13"/>
        <v>1.2114525940067798E-3</v>
      </c>
      <c r="Q109" s="202">
        <f t="shared" si="13"/>
        <v>1.2064729397789655E-3</v>
      </c>
    </row>
    <row r="110" spans="1:17" x14ac:dyDescent="0.25">
      <c r="A110" s="76" t="s">
        <v>81</v>
      </c>
      <c r="B110" s="202">
        <f t="shared" ref="B110:Q110" si="14">IF(B$34=0,0,B$34/B$31)</f>
        <v>2.354195752094479E-2</v>
      </c>
      <c r="C110" s="202">
        <f t="shared" si="14"/>
        <v>2.3583328060985034E-2</v>
      </c>
      <c r="D110" s="202">
        <f t="shared" si="14"/>
        <v>2.3585904611349441E-2</v>
      </c>
      <c r="E110" s="202">
        <f t="shared" si="14"/>
        <v>2.3613838856478914E-2</v>
      </c>
      <c r="F110" s="202">
        <f t="shared" si="14"/>
        <v>2.3736509250971365E-2</v>
      </c>
      <c r="G110" s="202">
        <f t="shared" si="14"/>
        <v>2.3851147662548432E-2</v>
      </c>
      <c r="H110" s="202">
        <f t="shared" si="14"/>
        <v>2.3824318762196296E-2</v>
      </c>
      <c r="I110" s="202">
        <f t="shared" si="14"/>
        <v>2.3749498616667621E-2</v>
      </c>
      <c r="J110" s="202">
        <f t="shared" si="14"/>
        <v>2.3897937537437981E-2</v>
      </c>
      <c r="K110" s="202">
        <f t="shared" si="14"/>
        <v>2.3714128352312781E-2</v>
      </c>
      <c r="L110" s="202">
        <f t="shared" si="14"/>
        <v>2.3709722122976735E-2</v>
      </c>
      <c r="M110" s="202">
        <f t="shared" si="14"/>
        <v>2.3796575091056857E-2</v>
      </c>
      <c r="N110" s="202">
        <f t="shared" si="14"/>
        <v>2.3666777254654457E-2</v>
      </c>
      <c r="O110" s="202">
        <f t="shared" si="14"/>
        <v>2.3961866627139082E-2</v>
      </c>
      <c r="P110" s="202">
        <f t="shared" si="14"/>
        <v>2.3683300754254927E-2</v>
      </c>
      <c r="Q110" s="202">
        <f t="shared" si="14"/>
        <v>2.3585950969943949E-2</v>
      </c>
    </row>
    <row r="111" spans="1:17" x14ac:dyDescent="0.25">
      <c r="A111" s="76" t="s">
        <v>80</v>
      </c>
      <c r="B111" s="202">
        <f t="shared" ref="B111:Q111" si="15">IF(B$35=0,0,B$35/B$31)</f>
        <v>1.3113521537177389E-2</v>
      </c>
      <c r="C111" s="202">
        <f t="shared" si="15"/>
        <v>1.3136566072337204E-2</v>
      </c>
      <c r="D111" s="202">
        <f t="shared" si="15"/>
        <v>1.3138001282160569E-2</v>
      </c>
      <c r="E111" s="202">
        <f t="shared" si="15"/>
        <v>1.3153561429391499E-2</v>
      </c>
      <c r="F111" s="202">
        <f t="shared" si="15"/>
        <v>1.3221892232330021E-2</v>
      </c>
      <c r="G111" s="202">
        <f t="shared" si="15"/>
        <v>1.3285748998610658E-2</v>
      </c>
      <c r="H111" s="202">
        <f t="shared" si="15"/>
        <v>1.3270804558995831E-2</v>
      </c>
      <c r="I111" s="202">
        <f t="shared" si="15"/>
        <v>1.3229127668323844E-2</v>
      </c>
      <c r="J111" s="202">
        <f t="shared" si="15"/>
        <v>1.3311812253186667E-2</v>
      </c>
      <c r="K111" s="202">
        <f t="shared" si="15"/>
        <v>1.3209425452695421E-2</v>
      </c>
      <c r="L111" s="202">
        <f t="shared" si="15"/>
        <v>1.3206971061073798E-2</v>
      </c>
      <c r="M111" s="202">
        <f t="shared" si="15"/>
        <v>1.3255350566748854E-2</v>
      </c>
      <c r="N111" s="202">
        <f t="shared" si="15"/>
        <v>1.3183049581513128E-2</v>
      </c>
      <c r="O111" s="202">
        <f t="shared" si="15"/>
        <v>1.3347422524503386E-2</v>
      </c>
      <c r="P111" s="202">
        <f t="shared" si="15"/>
        <v>1.3192253627849867E-2</v>
      </c>
      <c r="Q111" s="202">
        <f t="shared" si="15"/>
        <v>1.3138027105180044E-2</v>
      </c>
    </row>
    <row r="112" spans="1:17" x14ac:dyDescent="0.25">
      <c r="A112" s="129" t="s">
        <v>79</v>
      </c>
      <c r="B112" s="201">
        <f t="shared" ref="B112:Q112" si="16">IF(B$36=0,0,B$36/B$31)</f>
        <v>1.2058175266486887E-2</v>
      </c>
      <c r="C112" s="201">
        <f t="shared" si="16"/>
        <v>1.2092466928974668E-2</v>
      </c>
      <c r="D112" s="201">
        <f t="shared" si="16"/>
        <v>1.2096730981715794E-2</v>
      </c>
      <c r="E112" s="201">
        <f t="shared" si="16"/>
        <v>1.2110539854160596E-2</v>
      </c>
      <c r="F112" s="201">
        <f t="shared" si="16"/>
        <v>1.2483453938859097E-2</v>
      </c>
      <c r="G112" s="201">
        <f t="shared" si="16"/>
        <v>1.2655531216872259E-2</v>
      </c>
      <c r="H112" s="201">
        <f t="shared" si="16"/>
        <v>1.2630873976583766E-2</v>
      </c>
      <c r="I112" s="201">
        <f t="shared" si="16"/>
        <v>1.2544591611102905E-2</v>
      </c>
      <c r="J112" s="201">
        <f t="shared" si="16"/>
        <v>1.2688445263857033E-2</v>
      </c>
      <c r="K112" s="201">
        <f t="shared" si="16"/>
        <v>1.2438991043330907E-2</v>
      </c>
      <c r="L112" s="201">
        <f t="shared" si="16"/>
        <v>1.2431761440650399E-2</v>
      </c>
      <c r="M112" s="201">
        <f t="shared" si="16"/>
        <v>1.2623375244564205E-2</v>
      </c>
      <c r="N112" s="201">
        <f t="shared" si="16"/>
        <v>1.2629141025405169E-2</v>
      </c>
      <c r="O112" s="201">
        <f t="shared" si="16"/>
        <v>1.2849381061686704E-2</v>
      </c>
      <c r="P112" s="201">
        <f t="shared" si="16"/>
        <v>1.2678780889441514E-2</v>
      </c>
      <c r="Q112" s="201">
        <f t="shared" si="16"/>
        <v>1.2615763412077078E-2</v>
      </c>
    </row>
    <row r="113" spans="1:17" x14ac:dyDescent="0.25">
      <c r="A113" s="127" t="s">
        <v>238</v>
      </c>
      <c r="B113" s="200">
        <f t="shared" ref="B113:Q113" si="17">IF(B$41=0,0,B$41/B$31)</f>
        <v>7.1828500727444733E-2</v>
      </c>
      <c r="C113" s="200">
        <f t="shared" si="17"/>
        <v>7.1601419657439838E-2</v>
      </c>
      <c r="D113" s="200">
        <f t="shared" si="17"/>
        <v>7.2222019943465152E-2</v>
      </c>
      <c r="E113" s="200">
        <f t="shared" si="17"/>
        <v>7.3493327971114311E-2</v>
      </c>
      <c r="F113" s="200">
        <f t="shared" si="17"/>
        <v>7.1082564673229445E-2</v>
      </c>
      <c r="G113" s="200">
        <f t="shared" si="17"/>
        <v>7.6371978029085713E-2</v>
      </c>
      <c r="H113" s="200">
        <f t="shared" si="17"/>
        <v>7.4959041317127051E-2</v>
      </c>
      <c r="I113" s="200">
        <f t="shared" si="17"/>
        <v>7.1081144282135356E-2</v>
      </c>
      <c r="J113" s="200">
        <f t="shared" si="17"/>
        <v>7.6518128032426955E-2</v>
      </c>
      <c r="K113" s="200">
        <f t="shared" si="17"/>
        <v>7.362314947349495E-2</v>
      </c>
      <c r="L113" s="200">
        <f t="shared" si="17"/>
        <v>7.8512147084073849E-2</v>
      </c>
      <c r="M113" s="200">
        <f t="shared" si="17"/>
        <v>8.3461881402697669E-2</v>
      </c>
      <c r="N113" s="200">
        <f t="shared" si="17"/>
        <v>7.492091335676257E-2</v>
      </c>
      <c r="O113" s="200">
        <f t="shared" si="17"/>
        <v>8.8544654415944141E-2</v>
      </c>
      <c r="P113" s="200">
        <f t="shared" si="17"/>
        <v>7.4759086657833013E-2</v>
      </c>
      <c r="Q113" s="200">
        <f t="shared" si="17"/>
        <v>6.9560759649292175E-2</v>
      </c>
    </row>
    <row r="114" spans="1:17" x14ac:dyDescent="0.25">
      <c r="A114" s="142" t="s">
        <v>247</v>
      </c>
      <c r="B114" s="199">
        <f t="shared" ref="B114:Q114" si="18">IF(B$42=0,0,B$42/B$31)</f>
        <v>2.1103542439995508E-2</v>
      </c>
      <c r="C114" s="199">
        <f t="shared" si="18"/>
        <v>2.1124751449813375E-2</v>
      </c>
      <c r="D114" s="199">
        <f t="shared" si="18"/>
        <v>2.1057653257123752E-2</v>
      </c>
      <c r="E114" s="199">
        <f t="shared" si="18"/>
        <v>2.0918842104781732E-2</v>
      </c>
      <c r="F114" s="199">
        <f t="shared" si="18"/>
        <v>2.1160569677371909E-2</v>
      </c>
      <c r="G114" s="199">
        <f t="shared" si="18"/>
        <v>2.0579624075799021E-2</v>
      </c>
      <c r="H114" s="199">
        <f t="shared" si="18"/>
        <v>2.0733958581731323E-2</v>
      </c>
      <c r="I114" s="199">
        <f t="shared" si="18"/>
        <v>2.1158169608022127E-2</v>
      </c>
      <c r="J114" s="199">
        <f t="shared" si="18"/>
        <v>2.0560394245470914E-2</v>
      </c>
      <c r="K114" s="199">
        <f t="shared" si="18"/>
        <v>2.0889523570816863E-2</v>
      </c>
      <c r="L114" s="199">
        <f t="shared" si="18"/>
        <v>2.0363491210029991E-2</v>
      </c>
      <c r="M114" s="199">
        <f t="shared" si="18"/>
        <v>1.9820007842477276E-2</v>
      </c>
      <c r="N114" s="199">
        <f t="shared" si="18"/>
        <v>2.0746496792804252E-2</v>
      </c>
      <c r="O114" s="199">
        <f t="shared" si="18"/>
        <v>1.9256978193251149E-2</v>
      </c>
      <c r="P114" s="199">
        <f t="shared" si="18"/>
        <v>2.0761532799316699E-2</v>
      </c>
      <c r="Q114" s="199">
        <f t="shared" si="18"/>
        <v>2.1328428166138919E-2</v>
      </c>
    </row>
    <row r="115" spans="1:17" x14ac:dyDescent="0.25">
      <c r="A115" s="142" t="s">
        <v>246</v>
      </c>
      <c r="B115" s="199">
        <f t="shared" ref="B115:Q115" si="19">IF(B$53=0,0,B$53/B$31)</f>
        <v>5.0724958287449225E-2</v>
      </c>
      <c r="C115" s="199">
        <f t="shared" si="19"/>
        <v>5.047666820762646E-2</v>
      </c>
      <c r="D115" s="199">
        <f t="shared" si="19"/>
        <v>5.116436668634141E-2</v>
      </c>
      <c r="E115" s="199">
        <f t="shared" si="19"/>
        <v>5.2574485866332579E-2</v>
      </c>
      <c r="F115" s="199">
        <f t="shared" si="19"/>
        <v>4.992199499585754E-2</v>
      </c>
      <c r="G115" s="199">
        <f t="shared" si="19"/>
        <v>5.5792353953286696E-2</v>
      </c>
      <c r="H115" s="199">
        <f t="shared" si="19"/>
        <v>5.4225082735395731E-2</v>
      </c>
      <c r="I115" s="199">
        <f t="shared" si="19"/>
        <v>4.9922974674113239E-2</v>
      </c>
      <c r="J115" s="199">
        <f t="shared" si="19"/>
        <v>5.5957733786956038E-2</v>
      </c>
      <c r="K115" s="199">
        <f t="shared" si="19"/>
        <v>5.2733625902678091E-2</v>
      </c>
      <c r="L115" s="199">
        <f t="shared" si="19"/>
        <v>5.8148655874043866E-2</v>
      </c>
      <c r="M115" s="199">
        <f t="shared" si="19"/>
        <v>6.3641873560220399E-2</v>
      </c>
      <c r="N115" s="199">
        <f t="shared" si="19"/>
        <v>5.4174416563958321E-2</v>
      </c>
      <c r="O115" s="199">
        <f t="shared" si="19"/>
        <v>6.9287676222692982E-2</v>
      </c>
      <c r="P115" s="199">
        <f t="shared" si="19"/>
        <v>5.3997553858516317E-2</v>
      </c>
      <c r="Q115" s="199">
        <f t="shared" si="19"/>
        <v>4.823233148315325E-2</v>
      </c>
    </row>
    <row r="116" spans="1:17" x14ac:dyDescent="0.25">
      <c r="A116" s="127" t="s">
        <v>237</v>
      </c>
      <c r="B116" s="200">
        <f t="shared" ref="B116:Q116" si="20">IF(B$54=0,0,B$54/B$31)</f>
        <v>0.77530955399357615</v>
      </c>
      <c r="C116" s="200">
        <f t="shared" si="20"/>
        <v>0.77546948203491251</v>
      </c>
      <c r="D116" s="200">
        <f t="shared" si="20"/>
        <v>0.77476113576275718</v>
      </c>
      <c r="E116" s="200">
        <f t="shared" si="20"/>
        <v>0.77326970485665036</v>
      </c>
      <c r="F116" s="200">
        <f t="shared" si="20"/>
        <v>0.77545948962838396</v>
      </c>
      <c r="G116" s="200">
        <f t="shared" si="20"/>
        <v>0.76915306135649664</v>
      </c>
      <c r="H116" s="200">
        <f t="shared" si="20"/>
        <v>0.77081240290995701</v>
      </c>
      <c r="I116" s="200">
        <f t="shared" si="20"/>
        <v>0.77538527931353629</v>
      </c>
      <c r="J116" s="200">
        <f t="shared" si="20"/>
        <v>0.76888444078861218</v>
      </c>
      <c r="K116" s="200">
        <f t="shared" si="20"/>
        <v>0.77266770799321782</v>
      </c>
      <c r="L116" s="200">
        <f t="shared" si="20"/>
        <v>0.76716340110030601</v>
      </c>
      <c r="M116" s="200">
        <f t="shared" si="20"/>
        <v>0.76126655667543319</v>
      </c>
      <c r="N116" s="200">
        <f t="shared" si="20"/>
        <v>0.77110583540533228</v>
      </c>
      <c r="O116" s="200">
        <f t="shared" si="20"/>
        <v>0.75506456416328438</v>
      </c>
      <c r="P116" s="200">
        <f t="shared" si="20"/>
        <v>0.77121747966103116</v>
      </c>
      <c r="Q116" s="200">
        <f t="shared" si="20"/>
        <v>0.77729515839738195</v>
      </c>
    </row>
    <row r="117" spans="1:17" x14ac:dyDescent="0.25">
      <c r="A117" s="142" t="s">
        <v>245</v>
      </c>
      <c r="B117" s="199">
        <f t="shared" ref="B117:Q117" si="21">IF(B$55=0,0,B$55/B$31)</f>
        <v>0.67034781868221038</v>
      </c>
      <c r="C117" s="199">
        <f t="shared" si="21"/>
        <v>0.67102151664113074</v>
      </c>
      <c r="D117" s="199">
        <f t="shared" si="21"/>
        <v>0.66889016228510745</v>
      </c>
      <c r="E117" s="199">
        <f t="shared" si="21"/>
        <v>0.66448086685777286</v>
      </c>
      <c r="F117" s="199">
        <f t="shared" si="21"/>
        <v>0.6721592721047549</v>
      </c>
      <c r="G117" s="199">
        <f t="shared" si="21"/>
        <v>0.65370570593714572</v>
      </c>
      <c r="H117" s="199">
        <f t="shared" si="21"/>
        <v>0.65860809612558324</v>
      </c>
      <c r="I117" s="199">
        <f t="shared" si="21"/>
        <v>0.67208303460776175</v>
      </c>
      <c r="J117" s="199">
        <f t="shared" si="21"/>
        <v>0.65309487603260541</v>
      </c>
      <c r="K117" s="199">
        <f t="shared" si="21"/>
        <v>0.66354957224947708</v>
      </c>
      <c r="L117" s="199">
        <f t="shared" si="21"/>
        <v>0.64684030902448209</v>
      </c>
      <c r="M117" s="199">
        <f t="shared" si="21"/>
        <v>0.6295767197022194</v>
      </c>
      <c r="N117" s="199">
        <f t="shared" si="21"/>
        <v>0.65900636871260576</v>
      </c>
      <c r="O117" s="199">
        <f t="shared" si="21"/>
        <v>0.61169224849150705</v>
      </c>
      <c r="P117" s="199">
        <f t="shared" si="21"/>
        <v>0.65948398303711886</v>
      </c>
      <c r="Q117" s="199">
        <f t="shared" si="21"/>
        <v>0.67749124763029511</v>
      </c>
    </row>
    <row r="118" spans="1:17" x14ac:dyDescent="0.25">
      <c r="A118" s="142" t="s">
        <v>244</v>
      </c>
      <c r="B118" s="199">
        <f t="shared" ref="B118:Q118" si="22">IF(B$66=0,0,B$66/B$31)</f>
        <v>0.10496173531136567</v>
      </c>
      <c r="C118" s="199">
        <f t="shared" si="22"/>
        <v>0.10444796539378169</v>
      </c>
      <c r="D118" s="199">
        <f t="shared" si="22"/>
        <v>0.10587097347764965</v>
      </c>
      <c r="E118" s="199">
        <f t="shared" si="22"/>
        <v>0.10878883799887754</v>
      </c>
      <c r="F118" s="199">
        <f t="shared" si="22"/>
        <v>0.10330021752362918</v>
      </c>
      <c r="G118" s="199">
        <f t="shared" si="22"/>
        <v>0.115447355419351</v>
      </c>
      <c r="H118" s="199">
        <f t="shared" si="22"/>
        <v>0.11220430678437372</v>
      </c>
      <c r="I118" s="199">
        <f t="shared" si="22"/>
        <v>0.10330224470577451</v>
      </c>
      <c r="J118" s="199">
        <f t="shared" si="22"/>
        <v>0.11578956475600669</v>
      </c>
      <c r="K118" s="199">
        <f t="shared" si="22"/>
        <v>0.1091181357437408</v>
      </c>
      <c r="L118" s="199">
        <f t="shared" si="22"/>
        <v>0.12032309207582392</v>
      </c>
      <c r="M118" s="199">
        <f t="shared" si="22"/>
        <v>0.13168983697321374</v>
      </c>
      <c r="N118" s="199">
        <f t="shared" si="22"/>
        <v>0.11209946669272654</v>
      </c>
      <c r="O118" s="199">
        <f t="shared" si="22"/>
        <v>0.14337231567177733</v>
      </c>
      <c r="P118" s="199">
        <f t="shared" si="22"/>
        <v>0.1117334966239123</v>
      </c>
      <c r="Q118" s="199">
        <f t="shared" si="22"/>
        <v>9.9803910767086751E-2</v>
      </c>
    </row>
    <row r="119" spans="1:17" x14ac:dyDescent="0.25">
      <c r="A119" s="127" t="s">
        <v>236</v>
      </c>
      <c r="B119" s="200">
        <f t="shared" ref="B119:Q119" si="23">IF(B$67=0,0,B$67/B$31)</f>
        <v>9.9692260555474851E-2</v>
      </c>
      <c r="C119" s="200">
        <f t="shared" si="23"/>
        <v>9.9652876215384489E-2</v>
      </c>
      <c r="D119" s="200">
        <f t="shared" si="23"/>
        <v>9.9731858698182851E-2</v>
      </c>
      <c r="E119" s="200">
        <f t="shared" si="23"/>
        <v>9.9889390907618725E-2</v>
      </c>
      <c r="F119" s="200">
        <f t="shared" si="23"/>
        <v>9.952323505414537E-2</v>
      </c>
      <c r="G119" s="200">
        <f t="shared" si="23"/>
        <v>0.10016797871349786</v>
      </c>
      <c r="H119" s="200">
        <f t="shared" si="23"/>
        <v>9.9993082636401401E-2</v>
      </c>
      <c r="I119" s="200">
        <f t="shared" si="23"/>
        <v>9.9515044654224963E-2</v>
      </c>
      <c r="J119" s="200">
        <f t="shared" si="23"/>
        <v>0.10017582569682114</v>
      </c>
      <c r="K119" s="200">
        <f t="shared" si="23"/>
        <v>9.9857978727616509E-2</v>
      </c>
      <c r="L119" s="200">
        <f t="shared" si="23"/>
        <v>0.10048821224630081</v>
      </c>
      <c r="M119" s="200">
        <f t="shared" si="23"/>
        <v>0.10109203651306187</v>
      </c>
      <c r="N119" s="200">
        <f t="shared" si="23"/>
        <v>0.10001462705222279</v>
      </c>
      <c r="O119" s="200">
        <f t="shared" si="23"/>
        <v>0.10169660025811672</v>
      </c>
      <c r="P119" s="200">
        <f t="shared" si="23"/>
        <v>9.9986314511383956E-2</v>
      </c>
      <c r="Q119" s="200">
        <f t="shared" si="23"/>
        <v>9.9339982970983773E-2</v>
      </c>
    </row>
    <row r="120" spans="1:17" x14ac:dyDescent="0.25">
      <c r="A120" s="142" t="s">
        <v>243</v>
      </c>
      <c r="B120" s="199">
        <f t="shared" ref="B120:Q120" si="24">IF(B$68=0,0,B$68/B$31)</f>
        <v>7.603482202645441E-2</v>
      </c>
      <c r="C120" s="199">
        <f t="shared" si="24"/>
        <v>7.6111236841239369E-2</v>
      </c>
      <c r="D120" s="199">
        <f t="shared" si="24"/>
        <v>7.586948599993118E-2</v>
      </c>
      <c r="E120" s="199">
        <f t="shared" si="24"/>
        <v>7.5369357583404781E-2</v>
      </c>
      <c r="F120" s="199">
        <f t="shared" si="24"/>
        <v>7.6240287808178181E-2</v>
      </c>
      <c r="G120" s="199">
        <f t="shared" si="24"/>
        <v>7.4147174978981795E-2</v>
      </c>
      <c r="H120" s="199">
        <f t="shared" si="24"/>
        <v>7.4703233125355498E-2</v>
      </c>
      <c r="I120" s="199">
        <f t="shared" si="24"/>
        <v>7.6231640499491479E-2</v>
      </c>
      <c r="J120" s="199">
        <f t="shared" si="24"/>
        <v>7.4077891031476092E-2</v>
      </c>
      <c r="K120" s="199">
        <f t="shared" si="24"/>
        <v>7.5263724630148993E-2</v>
      </c>
      <c r="L120" s="199">
        <f t="shared" si="24"/>
        <v>7.3368460977313948E-2</v>
      </c>
      <c r="M120" s="199">
        <f t="shared" si="24"/>
        <v>7.1410322373631346E-2</v>
      </c>
      <c r="N120" s="199">
        <f t="shared" si="24"/>
        <v>7.4748407562309452E-2</v>
      </c>
      <c r="O120" s="199">
        <f t="shared" si="24"/>
        <v>6.9381759666860748E-2</v>
      </c>
      <c r="P120" s="199">
        <f t="shared" si="24"/>
        <v>7.4802581409302821E-2</v>
      </c>
      <c r="Q120" s="199">
        <f t="shared" si="24"/>
        <v>7.6845072069176998E-2</v>
      </c>
    </row>
    <row r="121" spans="1:17" x14ac:dyDescent="0.25">
      <c r="A121" s="140" t="s">
        <v>242</v>
      </c>
      <c r="B121" s="198">
        <f t="shared" ref="B121:Q121" si="25">IF(B$79=0,0,B$79/B$31)</f>
        <v>2.3657438529020441E-2</v>
      </c>
      <c r="C121" s="198">
        <f t="shared" si="25"/>
        <v>2.3541639374145117E-2</v>
      </c>
      <c r="D121" s="198">
        <f t="shared" si="25"/>
        <v>2.3862372698251665E-2</v>
      </c>
      <c r="E121" s="198">
        <f t="shared" si="25"/>
        <v>2.4520033324213934E-2</v>
      </c>
      <c r="F121" s="198">
        <f t="shared" si="25"/>
        <v>2.3282947245967175E-2</v>
      </c>
      <c r="G121" s="198">
        <f t="shared" si="25"/>
        <v>2.6020803734516065E-2</v>
      </c>
      <c r="H121" s="198">
        <f t="shared" si="25"/>
        <v>2.5289849511045907E-2</v>
      </c>
      <c r="I121" s="198">
        <f t="shared" si="25"/>
        <v>2.3283404154733487E-2</v>
      </c>
      <c r="J121" s="198">
        <f t="shared" si="25"/>
        <v>2.609793466534505E-2</v>
      </c>
      <c r="K121" s="198">
        <f t="shared" si="25"/>
        <v>2.4594254097467516E-2</v>
      </c>
      <c r="L121" s="198">
        <f t="shared" si="25"/>
        <v>2.7119751268986851E-2</v>
      </c>
      <c r="M121" s="198">
        <f t="shared" si="25"/>
        <v>2.9681714139430521E-2</v>
      </c>
      <c r="N121" s="198">
        <f t="shared" si="25"/>
        <v>2.5266219489913345E-2</v>
      </c>
      <c r="O121" s="198">
        <f t="shared" si="25"/>
        <v>3.2314840591255979E-2</v>
      </c>
      <c r="P121" s="198">
        <f t="shared" si="25"/>
        <v>2.5183733102081138E-2</v>
      </c>
      <c r="Q121" s="198">
        <f t="shared" si="25"/>
        <v>2.2494910901806772E-2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0.99999999999999989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2.6839033784142079E-2</v>
      </c>
      <c r="C124" s="203">
        <f t="shared" si="27"/>
        <v>2.6832451073529193E-2</v>
      </c>
      <c r="D124" s="203">
        <f t="shared" si="27"/>
        <v>2.6830973065443461E-2</v>
      </c>
      <c r="E124" s="203">
        <f t="shared" si="27"/>
        <v>2.683123291604728E-2</v>
      </c>
      <c r="F124" s="203">
        <f t="shared" si="27"/>
        <v>2.667742218803535E-2</v>
      </c>
      <c r="G124" s="203">
        <f t="shared" si="27"/>
        <v>2.6622653565640027E-2</v>
      </c>
      <c r="H124" s="203">
        <f t="shared" si="27"/>
        <v>2.6627755783263846E-2</v>
      </c>
      <c r="I124" s="203">
        <f t="shared" si="27"/>
        <v>2.665067346213577E-2</v>
      </c>
      <c r="J124" s="203">
        <f t="shared" si="27"/>
        <v>2.661870784124026E-2</v>
      </c>
      <c r="K124" s="203">
        <f t="shared" si="27"/>
        <v>2.669357488369397E-2</v>
      </c>
      <c r="L124" s="203">
        <f t="shared" si="27"/>
        <v>2.6696007099653488E-2</v>
      </c>
      <c r="M124" s="203">
        <f t="shared" si="27"/>
        <v>2.6624221587664698E-2</v>
      </c>
      <c r="N124" s="203">
        <f t="shared" si="27"/>
        <v>2.6587499813924814E-2</v>
      </c>
      <c r="O124" s="203">
        <f t="shared" si="27"/>
        <v>2.6557065162283674E-2</v>
      </c>
      <c r="P124" s="203">
        <f t="shared" si="27"/>
        <v>2.6567467068190777E-2</v>
      </c>
      <c r="Q124" s="203">
        <f t="shared" si="27"/>
        <v>2.6572835889358992E-2</v>
      </c>
    </row>
    <row r="125" spans="1:17" x14ac:dyDescent="0.25">
      <c r="A125" s="76" t="s">
        <v>82</v>
      </c>
      <c r="B125" s="202">
        <f t="shared" ref="B125:Q125" si="28">IF(B$83=0,0,B$83/B$81)</f>
        <v>3.1015481269359088E-3</v>
      </c>
      <c r="C125" s="202">
        <f t="shared" si="28"/>
        <v>3.1007874216908635E-3</v>
      </c>
      <c r="D125" s="202">
        <f t="shared" si="28"/>
        <v>3.1006166214583835E-3</v>
      </c>
      <c r="E125" s="202">
        <f t="shared" si="28"/>
        <v>3.1006466500786397E-3</v>
      </c>
      <c r="F125" s="202">
        <f t="shared" si="28"/>
        <v>3.0828721139606547E-3</v>
      </c>
      <c r="G125" s="202">
        <f t="shared" si="28"/>
        <v>3.0765429919970529E-3</v>
      </c>
      <c r="H125" s="202">
        <f t="shared" si="28"/>
        <v>3.0771326098514669E-3</v>
      </c>
      <c r="I125" s="202">
        <f t="shared" si="28"/>
        <v>3.0797810019117262E-3</v>
      </c>
      <c r="J125" s="202">
        <f t="shared" si="28"/>
        <v>3.0760870197657146E-3</v>
      </c>
      <c r="K125" s="202">
        <f t="shared" si="28"/>
        <v>3.0847387371546139E-3</v>
      </c>
      <c r="L125" s="202">
        <f t="shared" si="28"/>
        <v>3.0850198066936381E-3</v>
      </c>
      <c r="M125" s="202">
        <f t="shared" si="28"/>
        <v>3.0767241943388626E-3</v>
      </c>
      <c r="N125" s="202">
        <f t="shared" si="28"/>
        <v>3.0724805859632135E-3</v>
      </c>
      <c r="O125" s="202">
        <f t="shared" si="28"/>
        <v>3.0689635243003124E-3</v>
      </c>
      <c r="P125" s="202">
        <f t="shared" si="28"/>
        <v>3.0701655799347367E-3</v>
      </c>
      <c r="Q125" s="202">
        <f t="shared" si="28"/>
        <v>3.0707860067866145E-3</v>
      </c>
    </row>
    <row r="126" spans="1:17" x14ac:dyDescent="0.25">
      <c r="A126" s="76" t="s">
        <v>81</v>
      </c>
      <c r="B126" s="202">
        <f t="shared" ref="B126:Q126" si="29">IF(B$84=0,0,B$84/B$81)</f>
        <v>0.13521645864683132</v>
      </c>
      <c r="C126" s="202">
        <f t="shared" si="29"/>
        <v>0.13518329460581069</v>
      </c>
      <c r="D126" s="202">
        <f t="shared" si="29"/>
        <v>0.13517584832362295</v>
      </c>
      <c r="E126" s="202">
        <f t="shared" si="29"/>
        <v>0.13517715746458189</v>
      </c>
      <c r="F126" s="202">
        <f t="shared" si="29"/>
        <v>0.13440225095673464</v>
      </c>
      <c r="G126" s="202">
        <f t="shared" si="29"/>
        <v>0.13412632376707417</v>
      </c>
      <c r="H126" s="202">
        <f t="shared" si="29"/>
        <v>0.13415202900683376</v>
      </c>
      <c r="I126" s="202">
        <f t="shared" si="29"/>
        <v>0.1342674894739426</v>
      </c>
      <c r="J126" s="202">
        <f t="shared" si="29"/>
        <v>0.13410644500078084</v>
      </c>
      <c r="K126" s="202">
        <f t="shared" si="29"/>
        <v>0.13448362908391029</v>
      </c>
      <c r="L126" s="202">
        <f t="shared" si="29"/>
        <v>0.13449588271536941</v>
      </c>
      <c r="M126" s="202">
        <f t="shared" si="29"/>
        <v>0.13413422354420329</v>
      </c>
      <c r="N126" s="202">
        <f t="shared" si="29"/>
        <v>0.13394921732377552</v>
      </c>
      <c r="O126" s="202">
        <f t="shared" si="29"/>
        <v>0.1337958859539444</v>
      </c>
      <c r="P126" s="202">
        <f t="shared" si="29"/>
        <v>0.1338482913009941</v>
      </c>
      <c r="Q126" s="202">
        <f t="shared" si="29"/>
        <v>0.1338753397033812</v>
      </c>
    </row>
    <row r="127" spans="1:17" x14ac:dyDescent="0.25">
      <c r="A127" s="76" t="s">
        <v>80</v>
      </c>
      <c r="B127" s="202">
        <f t="shared" ref="B127:Q127" si="30">IF(B$85=0,0,B$85/B$81)</f>
        <v>4.1951000575440767E-2</v>
      </c>
      <c r="C127" s="202">
        <f t="shared" si="30"/>
        <v>4.1940711408590334E-2</v>
      </c>
      <c r="D127" s="202">
        <f t="shared" si="30"/>
        <v>4.1938401194349648E-2</v>
      </c>
      <c r="E127" s="202">
        <f t="shared" si="30"/>
        <v>4.1938807356244959E-2</v>
      </c>
      <c r="F127" s="202">
        <f t="shared" si="30"/>
        <v>4.1698392071878435E-2</v>
      </c>
      <c r="G127" s="202">
        <f t="shared" si="30"/>
        <v>4.1612785468894839E-2</v>
      </c>
      <c r="H127" s="202">
        <f t="shared" si="30"/>
        <v>4.1620760537453338E-2</v>
      </c>
      <c r="I127" s="202">
        <f t="shared" si="30"/>
        <v>4.1656582227879171E-2</v>
      </c>
      <c r="J127" s="202">
        <f t="shared" si="30"/>
        <v>4.1606618067791777E-2</v>
      </c>
      <c r="K127" s="202">
        <f t="shared" si="30"/>
        <v>4.1723639692575934E-2</v>
      </c>
      <c r="L127" s="202">
        <f t="shared" si="30"/>
        <v>4.1727441390280028E-2</v>
      </c>
      <c r="M127" s="202">
        <f t="shared" si="30"/>
        <v>4.1615236380257312E-2</v>
      </c>
      <c r="N127" s="202">
        <f t="shared" si="30"/>
        <v>4.1557838071373199E-2</v>
      </c>
      <c r="O127" s="202">
        <f t="shared" si="30"/>
        <v>4.1510266906972147E-2</v>
      </c>
      <c r="P127" s="202">
        <f t="shared" si="30"/>
        <v>4.1526525702434161E-2</v>
      </c>
      <c r="Q127" s="202">
        <f t="shared" si="30"/>
        <v>4.1534917488134364E-2</v>
      </c>
    </row>
    <row r="128" spans="1:17" x14ac:dyDescent="0.25">
      <c r="A128" s="129" t="s">
        <v>79</v>
      </c>
      <c r="B128" s="201">
        <f t="shared" ref="B128:Q128" si="31">IF(B$86=0,0,B$86/B$81)</f>
        <v>0.22618349756593495</v>
      </c>
      <c r="C128" s="201">
        <f t="shared" si="31"/>
        <v>0.22637328867928</v>
      </c>
      <c r="D128" s="201">
        <f t="shared" si="31"/>
        <v>0.22641590224937591</v>
      </c>
      <c r="E128" s="201">
        <f t="shared" si="31"/>
        <v>0.22640841029988851</v>
      </c>
      <c r="F128" s="201">
        <f t="shared" si="31"/>
        <v>0.23084304384684404</v>
      </c>
      <c r="G128" s="201">
        <f t="shared" si="31"/>
        <v>0.23242211946357208</v>
      </c>
      <c r="H128" s="201">
        <f t="shared" si="31"/>
        <v>0.23227501356445274</v>
      </c>
      <c r="I128" s="201">
        <f t="shared" si="31"/>
        <v>0.23161425661428767</v>
      </c>
      <c r="J128" s="201">
        <f t="shared" si="31"/>
        <v>0.23253588163098676</v>
      </c>
      <c r="K128" s="201">
        <f t="shared" si="31"/>
        <v>0.23037733324936285</v>
      </c>
      <c r="L128" s="201">
        <f t="shared" si="31"/>
        <v>0.23030720818964223</v>
      </c>
      <c r="M128" s="201">
        <f t="shared" si="31"/>
        <v>0.2323769106334545</v>
      </c>
      <c r="N128" s="201">
        <f t="shared" si="31"/>
        <v>0.23343566389361695</v>
      </c>
      <c r="O128" s="201">
        <f t="shared" si="31"/>
        <v>0.23431314837667108</v>
      </c>
      <c r="P128" s="201">
        <f t="shared" si="31"/>
        <v>0.23401324315234667</v>
      </c>
      <c r="Q128" s="201">
        <f t="shared" si="31"/>
        <v>0.2338584506045972</v>
      </c>
    </row>
    <row r="129" spans="1:17" x14ac:dyDescent="0.25">
      <c r="A129" s="72" t="s">
        <v>235</v>
      </c>
      <c r="B129" s="276">
        <f t="shared" ref="B129:Q129" si="32">IF(B$91=0,0,B$91/B$81)</f>
        <v>0.56670846130071506</v>
      </c>
      <c r="C129" s="276">
        <f t="shared" si="32"/>
        <v>0.56656946681109888</v>
      </c>
      <c r="D129" s="276">
        <f t="shared" si="32"/>
        <v>0.56653825854574968</v>
      </c>
      <c r="E129" s="276">
        <f t="shared" si="32"/>
        <v>0.56654374531315876</v>
      </c>
      <c r="F129" s="276">
        <f t="shared" si="32"/>
        <v>0.56329601882254687</v>
      </c>
      <c r="G129" s="276">
        <f t="shared" si="32"/>
        <v>0.56213957474282195</v>
      </c>
      <c r="H129" s="276">
        <f t="shared" si="32"/>
        <v>0.56224730849814497</v>
      </c>
      <c r="I129" s="276">
        <f t="shared" si="32"/>
        <v>0.56273121721984298</v>
      </c>
      <c r="J129" s="276">
        <f t="shared" si="32"/>
        <v>0.56205626043943469</v>
      </c>
      <c r="K129" s="276">
        <f t="shared" si="32"/>
        <v>0.56363708435330229</v>
      </c>
      <c r="L129" s="276">
        <f t="shared" si="32"/>
        <v>0.56368844079836122</v>
      </c>
      <c r="M129" s="276">
        <f t="shared" si="32"/>
        <v>0.56217268366008144</v>
      </c>
      <c r="N129" s="276">
        <f t="shared" si="32"/>
        <v>0.56139730031134627</v>
      </c>
      <c r="O129" s="276">
        <f t="shared" si="32"/>
        <v>0.56075467007582847</v>
      </c>
      <c r="P129" s="276">
        <f t="shared" si="32"/>
        <v>0.56097430719609964</v>
      </c>
      <c r="Q129" s="276">
        <f t="shared" si="32"/>
        <v>0.56108767030774165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128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53">
        <f>IF(B$5=0,0,B$5/PPA_fec!B$5)</f>
        <v>0.5559275744603388</v>
      </c>
      <c r="C133" s="253">
        <f>IF(C$5=0,0,C$5/PPA_fec!C$5)</f>
        <v>0.5578158362264235</v>
      </c>
      <c r="D133" s="253">
        <f>IF(D$5=0,0,D$5/PPA_fec!D$5)</f>
        <v>0.55789874693937502</v>
      </c>
      <c r="E133" s="253">
        <f>IF(E$5=0,0,E$5/PPA_fec!E$5)</f>
        <v>0.56286901824212932</v>
      </c>
      <c r="F133" s="253">
        <f>IF(F$5=0,0,F$5/PPA_fec!F$5)</f>
        <v>0.62047602345537389</v>
      </c>
      <c r="G133" s="253">
        <f>IF(G$5=0,0,G$5/PPA_fec!G$5)</f>
        <v>0.6265346566100336</v>
      </c>
      <c r="H133" s="253">
        <f>IF(H$5=0,0,H$5/PPA_fec!H$5)</f>
        <v>0.62680839510926234</v>
      </c>
      <c r="I133" s="253">
        <f>IF(I$5=0,0,I$5/PPA_fec!I$5)</f>
        <v>0.62754821276662498</v>
      </c>
      <c r="J133" s="253">
        <f>IF(J$5=0,0,J$5/PPA_fec!J$5)</f>
        <v>0.62653059840773706</v>
      </c>
      <c r="K133" s="253">
        <f>IF(K$5=0,0,K$5/PPA_fec!K$5)</f>
        <v>0.6269357024450013</v>
      </c>
      <c r="L133" s="253">
        <f>IF(L$5=0,0,L$5/PPA_fec!L$5)</f>
        <v>0.62591005292258051</v>
      </c>
      <c r="M133" s="253">
        <f>IF(M$5=0,0,M$5/PPA_fec!M$5)</f>
        <v>0.62503515177805447</v>
      </c>
      <c r="N133" s="253">
        <f>IF(N$5=0,0,N$5/PPA_fec!N$5)</f>
        <v>0.62681558400661153</v>
      </c>
      <c r="O133" s="253">
        <f>IF(O$5=0,0,O$5/PPA_fec!O$5)</f>
        <v>0.62417442542446444</v>
      </c>
      <c r="P133" s="253">
        <f>IF(P$5=0,0,P$5/PPA_fec!P$5)</f>
        <v>0.62688862600244888</v>
      </c>
      <c r="Q133" s="253">
        <f>IF(Q$5=0,0,Q$5/PPA_fec!Q$5)</f>
        <v>0.62790338176999294</v>
      </c>
    </row>
    <row r="134" spans="1:17" x14ac:dyDescent="0.25">
      <c r="A134" s="132" t="s">
        <v>83</v>
      </c>
      <c r="B134" s="252">
        <f>IF(B$6=0,0,B$6/PPA_fec!B$6)</f>
        <v>0.42593719883730036</v>
      </c>
      <c r="C134" s="252">
        <f>IF(C$6=0,0,C$6/PPA_fec!C$6)</f>
        <v>0.42725512940752375</v>
      </c>
      <c r="D134" s="252">
        <f>IF(D$6=0,0,D$6/PPA_fec!D$6)</f>
        <v>0.42725512940752375</v>
      </c>
      <c r="E134" s="252">
        <f>IF(E$6=0,0,E$6/PPA_fec!E$6)</f>
        <v>0.430804388749011</v>
      </c>
      <c r="F134" s="252">
        <f>IF(F$6=0,0,F$6/PPA_fec!F$6)</f>
        <v>0.43530812739351615</v>
      </c>
      <c r="G134" s="252">
        <f>IF(G$6=0,0,G$6/PPA_fec!G$6)</f>
        <v>0.44023599173233519</v>
      </c>
      <c r="H134" s="252">
        <f>IF(H$6=0,0,H$6/PPA_fec!H$6)</f>
        <v>0.44023599173233519</v>
      </c>
      <c r="I134" s="252">
        <f>IF(I$6=0,0,I$6/PPA_fec!I$6)</f>
        <v>0.44023599173233519</v>
      </c>
      <c r="J134" s="252">
        <f>IF(J$6=0,0,J$6/PPA_fec!J$6)</f>
        <v>0.44023599173233519</v>
      </c>
      <c r="K134" s="252">
        <f>IF(K$6=0,0,K$6/PPA_fec!K$6)</f>
        <v>0.44023599173233519</v>
      </c>
      <c r="L134" s="252">
        <f>IF(L$6=0,0,L$6/PPA_fec!L$6)</f>
        <v>0.44023599173233519</v>
      </c>
      <c r="M134" s="252">
        <f>IF(M$6=0,0,M$6/PPA_fec!M$6)</f>
        <v>0.44023599173233519</v>
      </c>
      <c r="N134" s="252">
        <f>IF(N$6=0,0,N$6/PPA_fec!N$6)</f>
        <v>0.44023599173233519</v>
      </c>
      <c r="O134" s="252">
        <f>IF(O$6=0,0,O$6/PPA_fec!O$6)</f>
        <v>0.44023599173233519</v>
      </c>
      <c r="P134" s="252">
        <f>IF(P$6=0,0,P$6/PPA_fec!P$6)</f>
        <v>0.44023599173233519</v>
      </c>
      <c r="Q134" s="252">
        <f>IF(Q$6=0,0,Q$6/PPA_fec!Q$6)</f>
        <v>0.44023599173233519</v>
      </c>
    </row>
    <row r="135" spans="1:17" x14ac:dyDescent="0.25">
      <c r="A135" s="76" t="s">
        <v>82</v>
      </c>
      <c r="B135" s="251">
        <f>IF(B$7=0,0,B$7/PPA_fec!B$7)</f>
        <v>0.11111933598873711</v>
      </c>
      <c r="C135" s="251">
        <f>IF(C$7=0,0,C$7/PPA_fec!C$7)</f>
        <v>0.11146316031364283</v>
      </c>
      <c r="D135" s="251">
        <f>IF(D$7=0,0,D$7/PPA_fec!D$7)</f>
        <v>0.11146316031364281</v>
      </c>
      <c r="E135" s="251">
        <f>IF(E$7=0,0,E$7/PPA_fec!E$7)</f>
        <v>0.1123890980865222</v>
      </c>
      <c r="F135" s="251">
        <f>IF(F$7=0,0,F$7/PPA_fec!F$7)</f>
        <v>0.11356404230132741</v>
      </c>
      <c r="G135" s="251">
        <f>IF(G$7=0,0,G$7/PPA_fec!G$7)</f>
        <v>0.11484963326325069</v>
      </c>
      <c r="H135" s="251">
        <f>IF(H$7=0,0,H$7/PPA_fec!H$7)</f>
        <v>0.11484963326325069</v>
      </c>
      <c r="I135" s="251">
        <f>IF(I$7=0,0,I$7/PPA_fec!I$7)</f>
        <v>0.11484963326325069</v>
      </c>
      <c r="J135" s="251">
        <f>IF(J$7=0,0,J$7/PPA_fec!J$7)</f>
        <v>0.11484963326325071</v>
      </c>
      <c r="K135" s="251">
        <f>IF(K$7=0,0,K$7/PPA_fec!K$7)</f>
        <v>0.11484963326325068</v>
      </c>
      <c r="L135" s="251">
        <f>IF(L$7=0,0,L$7/PPA_fec!L$7)</f>
        <v>0.11484963326325069</v>
      </c>
      <c r="M135" s="251">
        <f>IF(M$7=0,0,M$7/PPA_fec!M$7)</f>
        <v>0.11484963326325069</v>
      </c>
      <c r="N135" s="251">
        <f>IF(N$7=0,0,N$7/PPA_fec!N$7)</f>
        <v>0.11484963326325068</v>
      </c>
      <c r="O135" s="251">
        <f>IF(O$7=0,0,O$7/PPA_fec!O$7)</f>
        <v>0.11484963326325069</v>
      </c>
      <c r="P135" s="251">
        <f>IF(P$7=0,0,P$7/PPA_fec!P$7)</f>
        <v>0.11484963326325071</v>
      </c>
      <c r="Q135" s="251">
        <f>IF(Q$7=0,0,Q$7/PPA_fec!Q$7)</f>
        <v>0.11484963326325069</v>
      </c>
    </row>
    <row r="136" spans="1:17" x14ac:dyDescent="0.25">
      <c r="A136" s="76" t="s">
        <v>81</v>
      </c>
      <c r="B136" s="251">
        <f>IF(B$8=0,0,B$8/PPA_fec!B$8)</f>
        <v>0.61299799124990539</v>
      </c>
      <c r="C136" s="251">
        <f>IF(C$8=0,0,C$8/PPA_fec!C$8)</f>
        <v>0.61489472343098517</v>
      </c>
      <c r="D136" s="251">
        <f>IF(D$8=0,0,D$8/PPA_fec!D$8)</f>
        <v>0.61489472343098528</v>
      </c>
      <c r="E136" s="251">
        <f>IF(E$8=0,0,E$8/PPA_fec!E$8)</f>
        <v>0.62000272726980399</v>
      </c>
      <c r="F136" s="251">
        <f>IF(F$8=0,0,F$8/PPA_fec!F$8)</f>
        <v>0.62648439346315943</v>
      </c>
      <c r="G136" s="251">
        <f>IF(G$8=0,0,G$8/PPA_fec!G$8)</f>
        <v>0.63357645057649459</v>
      </c>
      <c r="H136" s="251">
        <f>IF(H$8=0,0,H$8/PPA_fec!H$8)</f>
        <v>0.63357645057649459</v>
      </c>
      <c r="I136" s="251">
        <f>IF(I$8=0,0,I$8/PPA_fec!I$8)</f>
        <v>0.63357645057649459</v>
      </c>
      <c r="J136" s="251">
        <f>IF(J$8=0,0,J$8/PPA_fec!J$8)</f>
        <v>0.63357645057649448</v>
      </c>
      <c r="K136" s="251">
        <f>IF(K$8=0,0,K$8/PPA_fec!K$8)</f>
        <v>0.63357645057649459</v>
      </c>
      <c r="L136" s="251">
        <f>IF(L$8=0,0,L$8/PPA_fec!L$8)</f>
        <v>0.63357645057649459</v>
      </c>
      <c r="M136" s="251">
        <f>IF(M$8=0,0,M$8/PPA_fec!M$8)</f>
        <v>0.63357645057649459</v>
      </c>
      <c r="N136" s="251">
        <f>IF(N$8=0,0,N$8/PPA_fec!N$8)</f>
        <v>0.63357645057649459</v>
      </c>
      <c r="O136" s="251">
        <f>IF(O$8=0,0,O$8/PPA_fec!O$8)</f>
        <v>0.63357645057649459</v>
      </c>
      <c r="P136" s="251">
        <f>IF(P$8=0,0,P$8/PPA_fec!P$8)</f>
        <v>0.63357645057649459</v>
      </c>
      <c r="Q136" s="251">
        <f>IF(Q$8=0,0,Q$8/PPA_fec!Q$8)</f>
        <v>0.63357645057649459</v>
      </c>
    </row>
    <row r="137" spans="1:17" x14ac:dyDescent="0.25">
      <c r="A137" s="76" t="s">
        <v>80</v>
      </c>
      <c r="B137" s="251">
        <f>IF(B$9=0,0,B$9/PPA_fec!B$9)</f>
        <v>0.42904367086451245</v>
      </c>
      <c r="C137" s="251">
        <f>IF(C$9=0,0,C$9/PPA_fec!C$9)</f>
        <v>0.43037121344904533</v>
      </c>
      <c r="D137" s="251">
        <f>IF(D$9=0,0,D$9/PPA_fec!D$9)</f>
        <v>0.43037121344904528</v>
      </c>
      <c r="E137" s="251">
        <f>IF(E$9=0,0,E$9/PPA_fec!E$9)</f>
        <v>0.43394635847248697</v>
      </c>
      <c r="F137" s="251">
        <f>IF(F$9=0,0,F$9/PPA_fec!F$9)</f>
        <v>0.43848294406756416</v>
      </c>
      <c r="G137" s="251">
        <f>IF(G$9=0,0,G$9/PPA_fec!G$9)</f>
        <v>0.44344674861720362</v>
      </c>
      <c r="H137" s="251">
        <f>IF(H$9=0,0,H$9/PPA_fec!H$9)</f>
        <v>0.44344674861720357</v>
      </c>
      <c r="I137" s="251">
        <f>IF(I$9=0,0,I$9/PPA_fec!I$9)</f>
        <v>0.44344674861720362</v>
      </c>
      <c r="J137" s="251">
        <f>IF(J$9=0,0,J$9/PPA_fec!J$9)</f>
        <v>0.44344674861720357</v>
      </c>
      <c r="K137" s="251">
        <f>IF(K$9=0,0,K$9/PPA_fec!K$9)</f>
        <v>0.44344674861720362</v>
      </c>
      <c r="L137" s="251">
        <f>IF(L$9=0,0,L$9/PPA_fec!L$9)</f>
        <v>0.44344674861720362</v>
      </c>
      <c r="M137" s="251">
        <f>IF(M$9=0,0,M$9/PPA_fec!M$9)</f>
        <v>0.44344674861720362</v>
      </c>
      <c r="N137" s="251">
        <f>IF(N$9=0,0,N$9/PPA_fec!N$9)</f>
        <v>0.44344674861720362</v>
      </c>
      <c r="O137" s="251">
        <f>IF(O$9=0,0,O$9/PPA_fec!O$9)</f>
        <v>0.44344674861720362</v>
      </c>
      <c r="P137" s="251">
        <f>IF(P$9=0,0,P$9/PPA_fec!P$9)</f>
        <v>0.44344674861720362</v>
      </c>
      <c r="Q137" s="251">
        <f>IF(Q$9=0,0,Q$9/PPA_fec!Q$9)</f>
        <v>0.44344674861720357</v>
      </c>
    </row>
    <row r="138" spans="1:17" x14ac:dyDescent="0.25">
      <c r="A138" s="129" t="s">
        <v>79</v>
      </c>
      <c r="B138" s="250">
        <f>IF(B$10=0,0,B$10/PPA_fec!B$10)</f>
        <v>0.65800763001508933</v>
      </c>
      <c r="C138" s="250">
        <f>IF(C$10=0,0,C$10/PPA_fec!C$10)</f>
        <v>0.66075953680200705</v>
      </c>
      <c r="D138" s="250">
        <f>IF(D$10=0,0,D$10/PPA_fec!D$10)</f>
        <v>0.66092032665810663</v>
      </c>
      <c r="E138" s="250">
        <f>IF(E$10=0,0,E$10/PPA_fec!E$10)</f>
        <v>0.66638216586703858</v>
      </c>
      <c r="F138" s="250">
        <f>IF(F$10=0,0,F$10/PPA_fec!F$10)</f>
        <v>0.690495776833154</v>
      </c>
      <c r="G138" s="250">
        <f>IF(G$10=0,0,G$10/PPA_fec!G$10)</f>
        <v>0.70453566475774954</v>
      </c>
      <c r="H138" s="250">
        <f>IF(H$10=0,0,H$10/PPA_fec!H$10)</f>
        <v>0.7039548335551592</v>
      </c>
      <c r="I138" s="250">
        <f>IF(I$10=0,0,I$10/PPA_fec!I$10)</f>
        <v>0.70134865154437376</v>
      </c>
      <c r="J138" s="250">
        <f>IF(J$10=0,0,J$10/PPA_fec!J$10)</f>
        <v>0.70498499464152853</v>
      </c>
      <c r="K138" s="250">
        <f>IF(K$10=0,0,K$10/PPA_fec!K$10)</f>
        <v>0.69648196223718184</v>
      </c>
      <c r="L138" s="250">
        <f>IF(L$10=0,0,L$10/PPA_fec!L$10)</f>
        <v>0.69620652290841767</v>
      </c>
      <c r="M138" s="250">
        <f>IF(M$10=0,0,M$10/PPA_fec!M$10)</f>
        <v>0.70435713904941999</v>
      </c>
      <c r="N138" s="250">
        <f>IF(N$10=0,0,N$10/PPA_fec!N$10)</f>
        <v>0.70854359087130092</v>
      </c>
      <c r="O138" s="250">
        <f>IF(O$10=0,0,O$10/PPA_fec!O$10)</f>
        <v>0.71202205574712918</v>
      </c>
      <c r="P138" s="250">
        <f>IF(P$10=0,0,P$10/PPA_fec!P$10)</f>
        <v>0.71083229521732771</v>
      </c>
      <c r="Q138" s="250">
        <f>IF(Q$10=0,0,Q$10/PPA_fec!Q$10)</f>
        <v>0.71021857879002859</v>
      </c>
    </row>
    <row r="139" spans="1:17" x14ac:dyDescent="0.25">
      <c r="A139" s="127" t="s">
        <v>241</v>
      </c>
      <c r="B139" s="248">
        <f>IF(B$15=0,0,B$15/PPA_fec!B$15)</f>
        <v>0.52964154366563077</v>
      </c>
      <c r="C139" s="248">
        <f>IF(C$15=0,0,C$15/PPA_fec!C$15)</f>
        <v>0.53128035517014982</v>
      </c>
      <c r="D139" s="248">
        <f>IF(D$15=0,0,D$15/PPA_fec!D$15)</f>
        <v>0.53128035517014982</v>
      </c>
      <c r="E139" s="248">
        <f>IF(E$15=0,0,E$15/PPA_fec!E$15)</f>
        <v>0.53569376447468209</v>
      </c>
      <c r="F139" s="248">
        <f>IF(F$15=0,0,F$15/PPA_fec!F$15)</f>
        <v>0.54129404332906172</v>
      </c>
      <c r="G139" s="248">
        <f>IF(G$15=0,0,G$15/PPA_fec!G$15)</f>
        <v>0.54742171116955929</v>
      </c>
      <c r="H139" s="248">
        <f>IF(H$15=0,0,H$15/PPA_fec!H$15)</f>
        <v>0.5474217111695594</v>
      </c>
      <c r="I139" s="248">
        <f>IF(I$15=0,0,I$15/PPA_fec!I$15)</f>
        <v>0.5474217111695594</v>
      </c>
      <c r="J139" s="248">
        <f>IF(J$15=0,0,J$15/PPA_fec!J$15)</f>
        <v>0.5474217111695594</v>
      </c>
      <c r="K139" s="248">
        <f>IF(K$15=0,0,K$15/PPA_fec!K$15)</f>
        <v>0.5474217111695594</v>
      </c>
      <c r="L139" s="248">
        <f>IF(L$15=0,0,L$15/PPA_fec!L$15)</f>
        <v>0.5474217111695594</v>
      </c>
      <c r="M139" s="248">
        <f>IF(M$15=0,0,M$15/PPA_fec!M$15)</f>
        <v>0.5474217111695594</v>
      </c>
      <c r="N139" s="248">
        <f>IF(N$15=0,0,N$15/PPA_fec!N$15)</f>
        <v>0.5474217111695594</v>
      </c>
      <c r="O139" s="248">
        <f>IF(O$15=0,0,O$15/PPA_fec!O$15)</f>
        <v>0.5474217111695594</v>
      </c>
      <c r="P139" s="248">
        <f>IF(P$15=0,0,P$15/PPA_fec!P$15)</f>
        <v>0.5474217111695594</v>
      </c>
      <c r="Q139" s="248">
        <f>IF(Q$15=0,0,Q$15/PPA_fec!Q$15)</f>
        <v>0.5474217111695594</v>
      </c>
    </row>
    <row r="140" spans="1:17" x14ac:dyDescent="0.25">
      <c r="A140" s="127" t="s">
        <v>240</v>
      </c>
      <c r="B140" s="249">
        <f>IF(B$16=0,0,B$16/PPA_fec!B$16)</f>
        <v>0.56282992790378483</v>
      </c>
      <c r="C140" s="249">
        <f>IF(C$16=0,0,C$16/PPA_fec!C$16)</f>
        <v>0.56475732156307568</v>
      </c>
      <c r="D140" s="249">
        <f>IF(D$16=0,0,D$16/PPA_fec!D$16)</f>
        <v>0.56487650385490895</v>
      </c>
      <c r="E140" s="249">
        <f>IF(E$16=0,0,E$16/PPA_fec!E$16)</f>
        <v>0.57002444753706871</v>
      </c>
      <c r="F140" s="249">
        <f>IF(F$16=0,0,F$16/PPA_fec!F$16)</f>
        <v>0.63954310353889676</v>
      </c>
      <c r="G140" s="249">
        <f>IF(G$16=0,0,G$16/PPA_fec!G$16)</f>
        <v>0.64596154170457887</v>
      </c>
      <c r="H140" s="249">
        <f>IF(H$16=0,0,H$16/PPA_fec!H$16)</f>
        <v>0.64618213973720562</v>
      </c>
      <c r="I140" s="249">
        <f>IF(I$16=0,0,I$16/PPA_fec!I$16)</f>
        <v>0.64678683122457825</v>
      </c>
      <c r="J140" s="249">
        <f>IF(J$16=0,0,J$16/PPA_fec!J$16)</f>
        <v>0.64595335500161821</v>
      </c>
      <c r="K140" s="249">
        <f>IF(K$16=0,0,K$16/PPA_fec!K$16)</f>
        <v>0.64636444918260882</v>
      </c>
      <c r="L140" s="249">
        <f>IF(L$16=0,0,L$16/PPA_fec!L$16)</f>
        <v>0.64556415477728701</v>
      </c>
      <c r="M140" s="249">
        <f>IF(M$16=0,0,M$16/PPA_fec!M$16)</f>
        <v>0.64478056679480644</v>
      </c>
      <c r="N140" s="249">
        <f>IF(N$16=0,0,N$16/PPA_fec!N$16)</f>
        <v>0.64613674125038401</v>
      </c>
      <c r="O140" s="249">
        <f>IF(O$16=0,0,O$16/PPA_fec!O$16)</f>
        <v>0.64400642725696411</v>
      </c>
      <c r="P140" s="249">
        <f>IF(P$16=0,0,P$16/PPA_fec!P$16)</f>
        <v>0.64616837581796482</v>
      </c>
      <c r="Q140" s="249">
        <f>IF(Q$16=0,0,Q$16/PPA_fec!Q$16)</f>
        <v>0.64695220240213069</v>
      </c>
    </row>
    <row r="141" spans="1:17" x14ac:dyDescent="0.25">
      <c r="A141" s="72" t="s">
        <v>239</v>
      </c>
      <c r="B141" s="265">
        <f>IF(B$29=0,0,B$29/PPA_fec!B$29)</f>
        <v>0.53223293590770859</v>
      </c>
      <c r="C141" s="265">
        <f>IF(C$29=0,0,C$29/PPA_fec!C$29)</f>
        <v>0.53387976567187856</v>
      </c>
      <c r="D141" s="265">
        <f>IF(D$29=0,0,D$29/PPA_fec!D$29)</f>
        <v>0.53387976567187856</v>
      </c>
      <c r="E141" s="265">
        <f>IF(E$29=0,0,E$29/PPA_fec!E$29)</f>
        <v>0.53831476858961902</v>
      </c>
      <c r="F141" s="265">
        <f>IF(F$29=0,0,F$29/PPA_fec!F$29)</f>
        <v>0.54394244808760428</v>
      </c>
      <c r="G141" s="265">
        <f>IF(G$29=0,0,G$29/PPA_fec!G$29)</f>
        <v>0.55010009694279727</v>
      </c>
      <c r="H141" s="265">
        <f>IF(H$29=0,0,H$29/PPA_fec!H$29)</f>
        <v>0.55010009694279727</v>
      </c>
      <c r="I141" s="265">
        <f>IF(I$29=0,0,I$29/PPA_fec!I$29)</f>
        <v>0.55010009694279727</v>
      </c>
      <c r="J141" s="265">
        <f>IF(J$29=0,0,J$29/PPA_fec!J$29)</f>
        <v>0.55010009694279727</v>
      </c>
      <c r="K141" s="265">
        <f>IF(K$29=0,0,K$29/PPA_fec!K$29)</f>
        <v>0.55010009694279727</v>
      </c>
      <c r="L141" s="265">
        <f>IF(L$29=0,0,L$29/PPA_fec!L$29)</f>
        <v>0.55010009694279727</v>
      </c>
      <c r="M141" s="265">
        <f>IF(M$29=0,0,M$29/PPA_fec!M$29)</f>
        <v>0.55010009694279727</v>
      </c>
      <c r="N141" s="265">
        <f>IF(N$29=0,0,N$29/PPA_fec!N$29)</f>
        <v>0.55010009694279727</v>
      </c>
      <c r="O141" s="265">
        <f>IF(O$29=0,0,O$29/PPA_fec!O$29)</f>
        <v>0.55010009694279727</v>
      </c>
      <c r="P141" s="265">
        <f>IF(P$29=0,0,P$29/PPA_fec!P$29)</f>
        <v>0.55010009694279727</v>
      </c>
      <c r="Q141" s="265">
        <f>IF(Q$29=0,0,Q$29/PPA_fec!Q$29)</f>
        <v>0.55010009694279716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53">
        <f>IF(B$31=0,0,B$31/PPA_fec!B$31)</f>
        <v>0.66996818294450367</v>
      </c>
      <c r="C143" s="253">
        <f>IF(C$31=0,0,C$31/PPA_fec!C$31)</f>
        <v>0.67043338541899877</v>
      </c>
      <c r="D143" s="253">
        <f>IF(D$31=0,0,D$31/PPA_fec!D$31)</f>
        <v>0.67036014653280884</v>
      </c>
      <c r="E143" s="253">
        <f>IF(E$31=0,0,E$31/PPA_fec!E$31)</f>
        <v>0.66956713677390911</v>
      </c>
      <c r="F143" s="253">
        <f>IF(F$31=0,0,F$31/PPA_fec!F$31)</f>
        <v>0.67831119776026672</v>
      </c>
      <c r="G143" s="253">
        <f>IF(G$31=0,0,G$31/PPA_fec!G$31)</f>
        <v>0.67505095555446804</v>
      </c>
      <c r="H143" s="253">
        <f>IF(H$31=0,0,H$31/PPA_fec!H$31)</f>
        <v>0.67581113992741748</v>
      </c>
      <c r="I143" s="253">
        <f>IF(I$31=0,0,I$31/PPA_fec!I$31)</f>
        <v>0.68817668953111155</v>
      </c>
      <c r="J143" s="253">
        <f>IF(J$31=0,0,J$31/PPA_fec!J$31)</f>
        <v>0.68390216981855123</v>
      </c>
      <c r="K143" s="253">
        <f>IF(K$31=0,0,K$31/PPA_fec!K$31)</f>
        <v>0.68920312369179093</v>
      </c>
      <c r="L143" s="253">
        <f>IF(L$31=0,0,L$31/PPA_fec!L$31)</f>
        <v>0.68933120562401939</v>
      </c>
      <c r="M143" s="253">
        <f>IF(M$31=0,0,M$31/PPA_fec!M$31)</f>
        <v>0.68681527797604458</v>
      </c>
      <c r="N143" s="253">
        <f>IF(N$31=0,0,N$31/PPA_fec!N$31)</f>
        <v>0.69058204081536922</v>
      </c>
      <c r="O143" s="253">
        <f>IF(O$31=0,0,O$31/PPA_fec!O$31)</f>
        <v>0.68207755223589606</v>
      </c>
      <c r="P143" s="253">
        <f>IF(P$31=0,0,P$31/PPA_fec!P$31)</f>
        <v>0.69010023162019374</v>
      </c>
      <c r="Q143" s="253">
        <f>IF(Q$31=0,0,Q$31/PPA_fec!Q$31)</f>
        <v>0.74850859381334212</v>
      </c>
    </row>
    <row r="144" spans="1:17" x14ac:dyDescent="0.25">
      <c r="A144" s="132" t="s">
        <v>83</v>
      </c>
      <c r="B144" s="252">
        <f>IF(B$32=0,0,B$32/PPA_fec!B$32)</f>
        <v>0.41923088707886502</v>
      </c>
      <c r="C144" s="252">
        <f>IF(C$32=0,0,C$32/PPA_fec!C$32)</f>
        <v>0.42025921693029056</v>
      </c>
      <c r="D144" s="252">
        <f>IF(D$32=0,0,D$32/PPA_fec!D$32)</f>
        <v>0.42025921693029056</v>
      </c>
      <c r="E144" s="252">
        <f>IF(E$32=0,0,E$32/PPA_fec!E$32)</f>
        <v>0.42025921693029056</v>
      </c>
      <c r="F144" s="252">
        <f>IF(F$32=0,0,F$32/PPA_fec!F$32)</f>
        <v>0.42795919254940229</v>
      </c>
      <c r="G144" s="252">
        <f>IF(G$32=0,0,G$32/PPA_fec!G$32)</f>
        <v>0.42795919254940218</v>
      </c>
      <c r="H144" s="252">
        <f>IF(H$32=0,0,H$32/PPA_fec!H$32)</f>
        <v>0.42795919254940223</v>
      </c>
      <c r="I144" s="252">
        <f>IF(I$32=0,0,I$32/PPA_fec!I$32)</f>
        <v>0.43442111430522934</v>
      </c>
      <c r="J144" s="252">
        <f>IF(J$32=0,0,J$32/PPA_fec!J$32)</f>
        <v>0.43442111430522934</v>
      </c>
      <c r="K144" s="252">
        <f>IF(K$32=0,0,K$32/PPA_fec!K$32)</f>
        <v>0.43442111430522939</v>
      </c>
      <c r="L144" s="252">
        <f>IF(L$32=0,0,L$32/PPA_fec!L$32)</f>
        <v>0.43442111430522934</v>
      </c>
      <c r="M144" s="252">
        <f>IF(M$32=0,0,M$32/PPA_fec!M$32)</f>
        <v>0.43442111430522928</v>
      </c>
      <c r="N144" s="252">
        <f>IF(N$32=0,0,N$32/PPA_fec!N$32)</f>
        <v>0.43442111430522928</v>
      </c>
      <c r="O144" s="252">
        <f>IF(O$32=0,0,O$32/PPA_fec!O$32)</f>
        <v>0.43442111430522923</v>
      </c>
      <c r="P144" s="252">
        <f>IF(P$32=0,0,P$32/PPA_fec!P$32)</f>
        <v>0.43442111430522934</v>
      </c>
      <c r="Q144" s="252">
        <f>IF(Q$32=0,0,Q$32/PPA_fec!Q$32)</f>
        <v>0.46925261804109231</v>
      </c>
    </row>
    <row r="145" spans="1:17" x14ac:dyDescent="0.25">
      <c r="A145" s="76" t="s">
        <v>82</v>
      </c>
      <c r="B145" s="251">
        <f>IF(B$33=0,0,B$33/PPA_fec!B$33)</f>
        <v>0.1094031366260353</v>
      </c>
      <c r="C145" s="251">
        <f>IF(C$33=0,0,C$33/PPA_fec!C$33)</f>
        <v>0.10967149116454752</v>
      </c>
      <c r="D145" s="251">
        <f>IF(D$33=0,0,D$33/PPA_fec!D$33)</f>
        <v>0.10967149116454752</v>
      </c>
      <c r="E145" s="251">
        <f>IF(E$33=0,0,E$33/PPA_fec!E$33)</f>
        <v>0.10967149116454754</v>
      </c>
      <c r="F145" s="251">
        <f>IF(F$33=0,0,F$33/PPA_fec!F$33)</f>
        <v>0.11168088863653378</v>
      </c>
      <c r="G145" s="251">
        <f>IF(G$33=0,0,G$33/PPA_fec!G$33)</f>
        <v>0.11168088863653376</v>
      </c>
      <c r="H145" s="251">
        <f>IF(H$33=0,0,H$33/PPA_fec!H$33)</f>
        <v>0.11168088863653376</v>
      </c>
      <c r="I145" s="251">
        <f>IF(I$33=0,0,I$33/PPA_fec!I$33)</f>
        <v>0.11336720166953915</v>
      </c>
      <c r="J145" s="251">
        <f>IF(J$33=0,0,J$33/PPA_fec!J$33)</f>
        <v>0.11336720166953915</v>
      </c>
      <c r="K145" s="251">
        <f>IF(K$33=0,0,K$33/PPA_fec!K$33)</f>
        <v>0.11336720166953915</v>
      </c>
      <c r="L145" s="251">
        <f>IF(L$33=0,0,L$33/PPA_fec!L$33)</f>
        <v>0.11336720166953916</v>
      </c>
      <c r="M145" s="251">
        <f>IF(M$33=0,0,M$33/PPA_fec!M$33)</f>
        <v>0.11336720166953915</v>
      </c>
      <c r="N145" s="251">
        <f>IF(N$33=0,0,N$33/PPA_fec!N$33)</f>
        <v>0.11336720166953916</v>
      </c>
      <c r="O145" s="251">
        <f>IF(O$33=0,0,O$33/PPA_fec!O$33)</f>
        <v>0.11336720166953915</v>
      </c>
      <c r="P145" s="251">
        <f>IF(P$33=0,0,P$33/PPA_fec!P$33)</f>
        <v>0.11336720166953915</v>
      </c>
      <c r="Q145" s="251">
        <f>IF(Q$33=0,0,Q$33/PPA_fec!Q$33)</f>
        <v>0.12245688441848226</v>
      </c>
    </row>
    <row r="146" spans="1:17" x14ac:dyDescent="0.25">
      <c r="A146" s="76" t="s">
        <v>81</v>
      </c>
      <c r="B146" s="251">
        <f>IF(B$34=0,0,B$34/PPA_fec!B$34)</f>
        <v>0.60105074526184865</v>
      </c>
      <c r="C146" s="251">
        <f>IF(C$34=0,0,C$34/PPA_fec!C$34)</f>
        <v>0.60252506035318398</v>
      </c>
      <c r="D146" s="251">
        <f>IF(D$34=0,0,D$34/PPA_fec!D$34)</f>
        <v>0.60252506035318398</v>
      </c>
      <c r="E146" s="251">
        <f>IF(E$34=0,0,E$34/PPA_fec!E$34)</f>
        <v>0.60252506035318387</v>
      </c>
      <c r="F146" s="251">
        <f>IF(F$34=0,0,F$34/PPA_fec!F$34)</f>
        <v>0.61356450479062252</v>
      </c>
      <c r="G146" s="251">
        <f>IF(G$34=0,0,G$34/PPA_fec!G$34)</f>
        <v>0.61356450479062241</v>
      </c>
      <c r="H146" s="251">
        <f>IF(H$34=0,0,H$34/PPA_fec!H$34)</f>
        <v>0.61356450479062241</v>
      </c>
      <c r="I146" s="251">
        <f>IF(I$34=0,0,I$34/PPA_fec!I$34)</f>
        <v>0.62282895310984421</v>
      </c>
      <c r="J146" s="251">
        <f>IF(J$34=0,0,J$34/PPA_fec!J$34)</f>
        <v>0.6228289531098441</v>
      </c>
      <c r="K146" s="251">
        <f>IF(K$34=0,0,K$34/PPA_fec!K$34)</f>
        <v>0.6228289531098441</v>
      </c>
      <c r="L146" s="251">
        <f>IF(L$34=0,0,L$34/PPA_fec!L$34)</f>
        <v>0.6228289531098441</v>
      </c>
      <c r="M146" s="251">
        <f>IF(M$34=0,0,M$34/PPA_fec!M$34)</f>
        <v>0.6228289531098441</v>
      </c>
      <c r="N146" s="251">
        <f>IF(N$34=0,0,N$34/PPA_fec!N$34)</f>
        <v>0.62282895310984421</v>
      </c>
      <c r="O146" s="251">
        <f>IF(O$34=0,0,O$34/PPA_fec!O$34)</f>
        <v>0.62282895310984421</v>
      </c>
      <c r="P146" s="251">
        <f>IF(P$34=0,0,P$34/PPA_fec!P$34)</f>
        <v>0.62282895310984421</v>
      </c>
      <c r="Q146" s="251">
        <f>IF(Q$34=0,0,Q$34/PPA_fec!Q$34)</f>
        <v>0.67276683203118648</v>
      </c>
    </row>
    <row r="147" spans="1:17" x14ac:dyDescent="0.25">
      <c r="A147" s="76" t="s">
        <v>80</v>
      </c>
      <c r="B147" s="251">
        <f>IF(B$35=0,0,B$35/PPA_fec!B$35)</f>
        <v>0.42265668597017175</v>
      </c>
      <c r="C147" s="251">
        <f>IF(C$35=0,0,C$35/PPA_fec!C$35)</f>
        <v>0.42369341895069262</v>
      </c>
      <c r="D147" s="251">
        <f>IF(D$35=0,0,D$35/PPA_fec!D$35)</f>
        <v>0.42369341895069262</v>
      </c>
      <c r="E147" s="251">
        <f>IF(E$35=0,0,E$35/PPA_fec!E$35)</f>
        <v>0.42369341895069262</v>
      </c>
      <c r="F147" s="251">
        <f>IF(F$35=0,0,F$35/PPA_fec!F$35)</f>
        <v>0.4314563159068337</v>
      </c>
      <c r="G147" s="251">
        <f>IF(G$35=0,0,G$35/PPA_fec!G$35)</f>
        <v>0.43145631590683364</v>
      </c>
      <c r="H147" s="251">
        <f>IF(H$35=0,0,H$35/PPA_fec!H$35)</f>
        <v>0.4314563159068337</v>
      </c>
      <c r="I147" s="251">
        <f>IF(I$35=0,0,I$35/PPA_fec!I$35)</f>
        <v>0.43797104208396925</v>
      </c>
      <c r="J147" s="251">
        <f>IF(J$35=0,0,J$35/PPA_fec!J$35)</f>
        <v>0.43797104208396931</v>
      </c>
      <c r="K147" s="251">
        <f>IF(K$35=0,0,K$35/PPA_fec!K$35)</f>
        <v>0.4379710420839692</v>
      </c>
      <c r="L147" s="251">
        <f>IF(L$35=0,0,L$35/PPA_fec!L$35)</f>
        <v>0.43797104208396925</v>
      </c>
      <c r="M147" s="251">
        <f>IF(M$35=0,0,M$35/PPA_fec!M$35)</f>
        <v>0.4379710420839692</v>
      </c>
      <c r="N147" s="251">
        <f>IF(N$35=0,0,N$35/PPA_fec!N$35)</f>
        <v>0.43797104208396925</v>
      </c>
      <c r="O147" s="251">
        <f>IF(O$35=0,0,O$35/PPA_fec!O$35)</f>
        <v>0.43797104208396931</v>
      </c>
      <c r="P147" s="251">
        <f>IF(P$35=0,0,P$35/PPA_fec!P$35)</f>
        <v>0.43797104208396925</v>
      </c>
      <c r="Q147" s="251">
        <f>IF(Q$35=0,0,Q$35/PPA_fec!Q$35)</f>
        <v>0.47308717591403238</v>
      </c>
    </row>
    <row r="148" spans="1:17" x14ac:dyDescent="0.25">
      <c r="A148" s="129" t="s">
        <v>79</v>
      </c>
      <c r="B148" s="250">
        <f>IF(B$36=0,0,B$36/PPA_fec!B$36)</f>
        <v>0.64773706825332122</v>
      </c>
      <c r="C148" s="250">
        <f>IF(C$36=0,0,C$36/PPA_fec!C$36)</f>
        <v>0.65003018146353719</v>
      </c>
      <c r="D148" s="250">
        <f>IF(D$36=0,0,D$36/PPA_fec!D$36)</f>
        <v>0.65018836042807204</v>
      </c>
      <c r="E148" s="250">
        <f>IF(E$36=0,0,E$36/PPA_fec!E$36)</f>
        <v>0.65016054950745239</v>
      </c>
      <c r="F148" s="250">
        <f>IF(F$36=0,0,F$36/PPA_fec!F$36)</f>
        <v>0.67893270640476777</v>
      </c>
      <c r="G148" s="250">
        <f>IF(G$36=0,0,G$36/PPA_fec!G$36)</f>
        <v>0.68498319455513801</v>
      </c>
      <c r="H148" s="250">
        <f>IF(H$36=0,0,H$36/PPA_fec!H$36)</f>
        <v>0.68441848274202555</v>
      </c>
      <c r="I148" s="250">
        <f>IF(I$36=0,0,I$36/PPA_fec!I$36)</f>
        <v>0.69218066856969618</v>
      </c>
      <c r="J148" s="250">
        <f>IF(J$36=0,0,J$36/PPA_fec!J$36)</f>
        <v>0.69576947763148711</v>
      </c>
      <c r="K148" s="250">
        <f>IF(K$36=0,0,K$36/PPA_fec!K$36)</f>
        <v>0.68737759630177986</v>
      </c>
      <c r="L148" s="250">
        <f>IF(L$36=0,0,L$36/PPA_fec!L$36)</f>
        <v>0.68710575749762093</v>
      </c>
      <c r="M148" s="250">
        <f>IF(M$36=0,0,M$36/PPA_fec!M$36)</f>
        <v>0.69514982932596325</v>
      </c>
      <c r="N148" s="250">
        <f>IF(N$36=0,0,N$36/PPA_fec!N$36)</f>
        <v>0.69928155612778031</v>
      </c>
      <c r="O148" s="250">
        <f>IF(O$36=0,0,O$36/PPA_fec!O$36)</f>
        <v>0.70271455074186473</v>
      </c>
      <c r="P148" s="250">
        <f>IF(P$36=0,0,P$36/PPA_fec!P$36)</f>
        <v>0.70154034268265975</v>
      </c>
      <c r="Q148" s="250">
        <f>IF(Q$36=0,0,Q$36/PPA_fec!Q$36)</f>
        <v>0.75713497377216876</v>
      </c>
    </row>
    <row r="149" spans="1:17" x14ac:dyDescent="0.25">
      <c r="A149" s="127" t="s">
        <v>238</v>
      </c>
      <c r="B149" s="248">
        <f>IF(B$41=0,0,B$41/PPA_fec!B$41)</f>
        <v>0.58460110347582894</v>
      </c>
      <c r="C149" s="248">
        <f>IF(C$41=0,0,C$41/PPA_fec!C$41)</f>
        <v>0.58577643168442162</v>
      </c>
      <c r="D149" s="248">
        <f>IF(D$41=0,0,D$41/PPA_fec!D$41)</f>
        <v>0.58547403853885038</v>
      </c>
      <c r="E149" s="248">
        <f>IF(E$41=0,0,E$41/PPA_fec!E$41)</f>
        <v>0.58468183939619689</v>
      </c>
      <c r="F149" s="248">
        <f>IF(F$41=0,0,F$41/PPA_fec!F$41)</f>
        <v>0.59531200895517944</v>
      </c>
      <c r="G149" s="248">
        <f>IF(G$41=0,0,G$41/PPA_fec!G$41)</f>
        <v>0.59215273389317591</v>
      </c>
      <c r="H149" s="248">
        <f>IF(H$41=0,0,H$41/PPA_fec!H$41)</f>
        <v>0.59291373783261292</v>
      </c>
      <c r="I149" s="248">
        <f>IF(I$41=0,0,I$41/PPA_fec!I$41)</f>
        <v>0.60417106727285064</v>
      </c>
      <c r="J149" s="248">
        <f>IF(J$41=0,0,J$41/PPA_fec!J$41)</f>
        <v>0.60064973359048257</v>
      </c>
      <c r="K149" s="248">
        <f>IF(K$41=0,0,K$41/PPA_fec!K$41)</f>
        <v>0.60339035658883888</v>
      </c>
      <c r="L149" s="248">
        <f>IF(L$41=0,0,L$41/PPA_fec!L$41)</f>
        <v>0.60148499070254191</v>
      </c>
      <c r="M149" s="248">
        <f>IF(M$41=0,0,M$41/PPA_fec!M$41)</f>
        <v>0.59907258736649593</v>
      </c>
      <c r="N149" s="248">
        <f>IF(N$41=0,0,N$41/PPA_fec!N$41)</f>
        <v>0.60320208729535141</v>
      </c>
      <c r="O149" s="248">
        <f>IF(O$41=0,0,O$41/PPA_fec!O$41)</f>
        <v>0.59635806197250651</v>
      </c>
      <c r="P149" s="248">
        <f>IF(P$41=0,0,P$41/PPA_fec!P$41)</f>
        <v>0.60311872066153693</v>
      </c>
      <c r="Q149" s="248">
        <f>IF(Q$41=0,0,Q$41/PPA_fec!Q$41)</f>
        <v>0.65496433099201401</v>
      </c>
    </row>
    <row r="150" spans="1:17" x14ac:dyDescent="0.25">
      <c r="A150" s="127" t="s">
        <v>237</v>
      </c>
      <c r="B150" s="249">
        <f>IF(B$54=0,0,B$54/PPA_fec!B$54)</f>
        <v>0.69607848536524375</v>
      </c>
      <c r="C150" s="249">
        <f>IF(C$54=0,0,C$54/PPA_fec!C$54)</f>
        <v>0.69632958014929591</v>
      </c>
      <c r="D150" s="249">
        <f>IF(D$54=0,0,D$54/PPA_fec!D$54)</f>
        <v>0.69637708812594723</v>
      </c>
      <c r="E150" s="249">
        <f>IF(E$54=0,0,E$54/PPA_fec!E$54)</f>
        <v>0.69571537716121346</v>
      </c>
      <c r="F150" s="249">
        <f>IF(F$54=0,0,F$54/PPA_fec!F$54)</f>
        <v>0.70351618814793182</v>
      </c>
      <c r="G150" s="249">
        <f>IF(G$54=0,0,G$54/PPA_fec!G$54)</f>
        <v>0.70066848456280384</v>
      </c>
      <c r="H150" s="249">
        <f>IF(H$54=0,0,H$54/PPA_fec!H$54)</f>
        <v>0.70128809749734977</v>
      </c>
      <c r="I150" s="249">
        <f>IF(I$54=0,0,I$54/PPA_fec!I$54)</f>
        <v>0.71365015618089966</v>
      </c>
      <c r="J150" s="249">
        <f>IF(J$54=0,0,J$54/PPA_fec!J$54)</f>
        <v>0.7096707892342341</v>
      </c>
      <c r="K150" s="249">
        <f>IF(K$54=0,0,K$54/PPA_fec!K$54)</f>
        <v>0.7154874693790837</v>
      </c>
      <c r="L150" s="249">
        <f>IF(L$54=0,0,L$54/PPA_fec!L$54)</f>
        <v>0.71672622061912217</v>
      </c>
      <c r="M150" s="249">
        <f>IF(M$54=0,0,M$54/PPA_fec!M$54)</f>
        <v>0.71467267645551946</v>
      </c>
      <c r="N150" s="249">
        <f>IF(N$54=0,0,N$54/PPA_fec!N$54)</f>
        <v>0.71724234274760712</v>
      </c>
      <c r="O150" s="249">
        <f>IF(O$54=0,0,O$54/PPA_fec!O$54)</f>
        <v>0.70989384020667035</v>
      </c>
      <c r="P150" s="249">
        <f>IF(P$54=0,0,P$54/PPA_fec!P$54)</f>
        <v>0.71659935764048455</v>
      </c>
      <c r="Q150" s="249">
        <f>IF(Q$54=0,0,Q$54/PPA_fec!Q$54)</f>
        <v>0.77645755845666531</v>
      </c>
    </row>
    <row r="151" spans="1:17" x14ac:dyDescent="0.25">
      <c r="A151" s="72" t="s">
        <v>236</v>
      </c>
      <c r="B151" s="265">
        <f>IF(B$67=0,0,B$67/PPA_fec!B$67)</f>
        <v>0.67204487448707795</v>
      </c>
      <c r="C151" s="265">
        <f>IF(C$67=0,0,C$67/PPA_fec!C$67)</f>
        <v>0.67248157610969672</v>
      </c>
      <c r="D151" s="265">
        <f>IF(D$67=0,0,D$67/PPA_fec!D$67)</f>
        <v>0.67246435005593452</v>
      </c>
      <c r="E151" s="265">
        <f>IF(E$67=0,0,E$67/PPA_fec!E$67)</f>
        <v>0.67178949583643577</v>
      </c>
      <c r="F151" s="265">
        <f>IF(F$67=0,0,F$67/PPA_fec!F$67)</f>
        <v>0.680118087529061</v>
      </c>
      <c r="G151" s="265">
        <f>IF(G$67=0,0,G$67/PPA_fec!G$67)</f>
        <v>0.67731251142817661</v>
      </c>
      <c r="H151" s="265">
        <f>IF(H$67=0,0,H$67/PPA_fec!H$67)</f>
        <v>0.67793549030229749</v>
      </c>
      <c r="I151" s="265">
        <f>IF(I$67=0,0,I$67/PPA_fec!I$67)</f>
        <v>0.68997184534143652</v>
      </c>
      <c r="J151" s="265">
        <f>IF(J$67=0,0,J$67/PPA_fec!J$67)</f>
        <v>0.6862079645541459</v>
      </c>
      <c r="K151" s="265">
        <f>IF(K$67=0,0,K$67/PPA_fec!K$67)</f>
        <v>0.69131893979348902</v>
      </c>
      <c r="L151" s="265">
        <f>IF(L$67=0,0,L$67/PPA_fec!L$67)</f>
        <v>0.69193907160151791</v>
      </c>
      <c r="M151" s="265">
        <f>IF(M$67=0,0,M$67/PPA_fec!M$67)</f>
        <v>0.68983322371594324</v>
      </c>
      <c r="N151" s="265">
        <f>IF(N$67=0,0,N$67/PPA_fec!N$67)</f>
        <v>0.69268194449852649</v>
      </c>
      <c r="O151" s="265">
        <f>IF(O$67=0,0,O$67/PPA_fec!O$67)</f>
        <v>0.6855698115153861</v>
      </c>
      <c r="P151" s="265">
        <f>IF(P$67=0,0,P$67/PPA_fec!P$67)</f>
        <v>0.69215593808490461</v>
      </c>
      <c r="Q151" s="265">
        <f>IF(Q$67=0,0,Q$67/PPA_fec!Q$67)</f>
        <v>0.75019188534148518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53">
        <f>IF(B$81=0,0,B$81/PPA_fec!B$81)</f>
        <v>0.55489403926690639</v>
      </c>
      <c r="C153" s="253">
        <f>IF(C$81=0,0,C$81/PPA_fec!C$81)</f>
        <v>0.55503016946504979</v>
      </c>
      <c r="D153" s="253">
        <f>IF(D$81=0,0,D$81/PPA_fec!D$81)</f>
        <v>0.55506074379704617</v>
      </c>
      <c r="E153" s="253">
        <f>IF(E$81=0,0,E$81/PPA_fec!E$81)</f>
        <v>0.5550553682382755</v>
      </c>
      <c r="F153" s="253">
        <f>IF(F$81=0,0,F$81/PPA_fec!F$81)</f>
        <v>0.56721736163504521</v>
      </c>
      <c r="G153" s="253">
        <f>IF(G$81=0,0,G$81/PPA_fec!G$81)</f>
        <v>0.56838425183323171</v>
      </c>
      <c r="H153" s="253">
        <f>IF(H$81=0,0,H$81/PPA_fec!H$81)</f>
        <v>0.58119236573203925</v>
      </c>
      <c r="I153" s="253">
        <f>IF(I$81=0,0,I$81/PPA_fec!I$81)</f>
        <v>0.58069258173897853</v>
      </c>
      <c r="J153" s="253">
        <f>IF(J$81=0,0,J$81/PPA_fec!J$81)</f>
        <v>0.59814448425947275</v>
      </c>
      <c r="K153" s="253">
        <f>IF(K$81=0,0,K$81/PPA_fec!K$81)</f>
        <v>0.59646687799311027</v>
      </c>
      <c r="L153" s="253">
        <f>IF(L$81=0,0,L$81/PPA_fec!L$81)</f>
        <v>0.59641253517492909</v>
      </c>
      <c r="M153" s="253">
        <f>IF(M$81=0,0,M$81/PPA_fec!M$81)</f>
        <v>0.59802061145438346</v>
      </c>
      <c r="N153" s="253">
        <f>IF(N$81=0,0,N$81/PPA_fec!N$81)</f>
        <v>0.59884657770691974</v>
      </c>
      <c r="O153" s="253">
        <f>IF(O$81=0,0,O$81/PPA_fec!O$81)</f>
        <v>0.59953286163428998</v>
      </c>
      <c r="P153" s="253">
        <f>IF(P$81=0,0,P$81/PPA_fec!P$81)</f>
        <v>0.67393195572823894</v>
      </c>
      <c r="Q153" s="253">
        <f>IF(Q$81=0,0,Q$81/PPA_fec!Q$81)</f>
        <v>0.67379579336435291</v>
      </c>
    </row>
    <row r="154" spans="1:17" x14ac:dyDescent="0.25">
      <c r="A154" s="132" t="s">
        <v>83</v>
      </c>
      <c r="B154" s="282">
        <f>IF(B$82=0,0,B$82/PPA_fec!B$82)</f>
        <v>0.40285033391559483</v>
      </c>
      <c r="C154" s="282">
        <f>IF(C$82=0,0,C$82/PPA_fec!C$82)</f>
        <v>0.40285033391559488</v>
      </c>
      <c r="D154" s="282">
        <f>IF(D$82=0,0,D$82/PPA_fec!D$82)</f>
        <v>0.40285033391559477</v>
      </c>
      <c r="E154" s="282">
        <f>IF(E$82=0,0,E$82/PPA_fec!E$82)</f>
        <v>0.40285033391559472</v>
      </c>
      <c r="F154" s="282">
        <f>IF(F$82=0,0,F$82/PPA_fec!F$82)</f>
        <v>0.40931736403443503</v>
      </c>
      <c r="G154" s="282">
        <f>IF(G$82=0,0,G$82/PPA_fec!G$82)</f>
        <v>0.40931736403443503</v>
      </c>
      <c r="H154" s="282">
        <f>IF(H$82=0,0,H$82/PPA_fec!H$82)</f>
        <v>0.41862123778521199</v>
      </c>
      <c r="I154" s="282">
        <f>IF(I$82=0,0,I$82/PPA_fec!I$82)</f>
        <v>0.41862123778521199</v>
      </c>
      <c r="J154" s="282">
        <f>IF(J$82=0,0,J$82/PPA_fec!J$82)</f>
        <v>0.43068511592924014</v>
      </c>
      <c r="K154" s="282">
        <f>IF(K$82=0,0,K$82/PPA_fec!K$82)</f>
        <v>0.43068511592924019</v>
      </c>
      <c r="L154" s="282">
        <f>IF(L$82=0,0,L$82/PPA_fec!L$82)</f>
        <v>0.43068511592924019</v>
      </c>
      <c r="M154" s="282">
        <f>IF(M$82=0,0,M$82/PPA_fec!M$82)</f>
        <v>0.43068511592924014</v>
      </c>
      <c r="N154" s="282">
        <f>IF(N$82=0,0,N$82/PPA_fec!N$82)</f>
        <v>0.43068511592924014</v>
      </c>
      <c r="O154" s="282">
        <f>IF(O$82=0,0,O$82/PPA_fec!O$82)</f>
        <v>0.43068511592924019</v>
      </c>
      <c r="P154" s="282">
        <f>IF(P$82=0,0,P$82/PPA_fec!P$82)</f>
        <v>0.48432065617328007</v>
      </c>
      <c r="Q154" s="282">
        <f>IF(Q$82=0,0,Q$82/PPA_fec!Q$82)</f>
        <v>0.48432065617328002</v>
      </c>
    </row>
    <row r="155" spans="1:17" x14ac:dyDescent="0.25">
      <c r="A155" s="76" t="s">
        <v>82</v>
      </c>
      <c r="B155" s="281">
        <f>IF(B$83=0,0,B$83/PPA_fec!B$83)</f>
        <v>0.10557929843593872</v>
      </c>
      <c r="C155" s="281">
        <f>IF(C$83=0,0,C$83/PPA_fec!C$83)</f>
        <v>0.10557929843593872</v>
      </c>
      <c r="D155" s="281">
        <f>IF(D$83=0,0,D$83/PPA_fec!D$83)</f>
        <v>0.10557929843593873</v>
      </c>
      <c r="E155" s="281">
        <f>IF(E$83=0,0,E$83/PPA_fec!E$83)</f>
        <v>0.10557929843593873</v>
      </c>
      <c r="F155" s="281">
        <f>IF(F$83=0,0,F$83/PPA_fec!F$83)</f>
        <v>0.10727418223130451</v>
      </c>
      <c r="G155" s="281">
        <f>IF(G$83=0,0,G$83/PPA_fec!G$83)</f>
        <v>0.10727418223130451</v>
      </c>
      <c r="H155" s="281">
        <f>IF(H$83=0,0,H$83/PPA_fec!H$83)</f>
        <v>0.10971254799805445</v>
      </c>
      <c r="I155" s="281">
        <f>IF(I$83=0,0,I$83/PPA_fec!I$83)</f>
        <v>0.10971254799805445</v>
      </c>
      <c r="J155" s="281">
        <f>IF(J$83=0,0,J$83/PPA_fec!J$83)</f>
        <v>0.11287425765454942</v>
      </c>
      <c r="K155" s="281">
        <f>IF(K$83=0,0,K$83/PPA_fec!K$83)</f>
        <v>0.11287425765454941</v>
      </c>
      <c r="L155" s="281">
        <f>IF(L$83=0,0,L$83/PPA_fec!L$83)</f>
        <v>0.11287425765454942</v>
      </c>
      <c r="M155" s="281">
        <f>IF(M$83=0,0,M$83/PPA_fec!M$83)</f>
        <v>0.11287425765454942</v>
      </c>
      <c r="N155" s="281">
        <f>IF(N$83=0,0,N$83/PPA_fec!N$83)</f>
        <v>0.11287425765454941</v>
      </c>
      <c r="O155" s="281">
        <f>IF(O$83=0,0,O$83/PPA_fec!O$83)</f>
        <v>0.11287425765454943</v>
      </c>
      <c r="P155" s="281">
        <f>IF(P$83=0,0,P$83/PPA_fec!P$83)</f>
        <v>0.12693109771015368</v>
      </c>
      <c r="Q155" s="281">
        <f>IF(Q$83=0,0,Q$83/PPA_fec!Q$83)</f>
        <v>0.12693109771015368</v>
      </c>
    </row>
    <row r="156" spans="1:17" x14ac:dyDescent="0.25">
      <c r="A156" s="76" t="s">
        <v>81</v>
      </c>
      <c r="B156" s="281">
        <f>IF(B$84=0,0,B$84/PPA_fec!B$84)</f>
        <v>0.59341179215277684</v>
      </c>
      <c r="C156" s="281">
        <f>IF(C$84=0,0,C$84/PPA_fec!C$84)</f>
        <v>0.59341179215277684</v>
      </c>
      <c r="D156" s="281">
        <f>IF(D$84=0,0,D$84/PPA_fec!D$84)</f>
        <v>0.59341179215277684</v>
      </c>
      <c r="E156" s="281">
        <f>IF(E$84=0,0,E$84/PPA_fec!E$84)</f>
        <v>0.59341179215277673</v>
      </c>
      <c r="F156" s="281">
        <f>IF(F$84=0,0,F$84/PPA_fec!F$84)</f>
        <v>0.60293794022724023</v>
      </c>
      <c r="G156" s="281">
        <f>IF(G$84=0,0,G$84/PPA_fec!G$84)</f>
        <v>0.60293794022724012</v>
      </c>
      <c r="H156" s="281">
        <f>IF(H$84=0,0,H$84/PPA_fec!H$84)</f>
        <v>0.61664285227918958</v>
      </c>
      <c r="I156" s="281">
        <f>IF(I$84=0,0,I$84/PPA_fec!I$84)</f>
        <v>0.61664285227918958</v>
      </c>
      <c r="J156" s="281">
        <f>IF(J$84=0,0,J$84/PPA_fec!J$84)</f>
        <v>0.63441334158269469</v>
      </c>
      <c r="K156" s="281">
        <f>IF(K$84=0,0,K$84/PPA_fec!K$84)</f>
        <v>0.63441334158269469</v>
      </c>
      <c r="L156" s="281">
        <f>IF(L$84=0,0,L$84/PPA_fec!L$84)</f>
        <v>0.63441334158269469</v>
      </c>
      <c r="M156" s="281">
        <f>IF(M$84=0,0,M$84/PPA_fec!M$84)</f>
        <v>0.63441334158269469</v>
      </c>
      <c r="N156" s="281">
        <f>IF(N$84=0,0,N$84/PPA_fec!N$84)</f>
        <v>0.63441334158269469</v>
      </c>
      <c r="O156" s="281">
        <f>IF(O$84=0,0,O$84/PPA_fec!O$84)</f>
        <v>0.63441334158269458</v>
      </c>
      <c r="P156" s="281">
        <f>IF(P$84=0,0,P$84/PPA_fec!P$84)</f>
        <v>0.71342025650799457</v>
      </c>
      <c r="Q156" s="281">
        <f>IF(Q$84=0,0,Q$84/PPA_fec!Q$84)</f>
        <v>0.71342025650799457</v>
      </c>
    </row>
    <row r="157" spans="1:17" x14ac:dyDescent="0.25">
      <c r="A157" s="76" t="s">
        <v>80</v>
      </c>
      <c r="B157" s="281">
        <f>IF(B$85=0,0,B$85/PPA_fec!B$85)</f>
        <v>0.41694922847042609</v>
      </c>
      <c r="C157" s="281">
        <f>IF(C$85=0,0,C$85/PPA_fec!C$85)</f>
        <v>0.41694922847042598</v>
      </c>
      <c r="D157" s="281">
        <f>IF(D$85=0,0,D$85/PPA_fec!D$85)</f>
        <v>0.41694922847042609</v>
      </c>
      <c r="E157" s="281">
        <f>IF(E$85=0,0,E$85/PPA_fec!E$85)</f>
        <v>0.41694922847042604</v>
      </c>
      <c r="F157" s="281">
        <f>IF(F$85=0,0,F$85/PPA_fec!F$85)</f>
        <v>0.4236425907231936</v>
      </c>
      <c r="G157" s="281">
        <f>IF(G$85=0,0,G$85/PPA_fec!G$85)</f>
        <v>0.42364259072319355</v>
      </c>
      <c r="H157" s="281">
        <f>IF(H$85=0,0,H$85/PPA_fec!H$85)</f>
        <v>0.43327208002873169</v>
      </c>
      <c r="I157" s="281">
        <f>IF(I$85=0,0,I$85/PPA_fec!I$85)</f>
        <v>0.43327208002873163</v>
      </c>
      <c r="J157" s="281">
        <f>IF(J$85=0,0,J$85/PPA_fec!J$85)</f>
        <v>0.44575816794039685</v>
      </c>
      <c r="K157" s="281">
        <f>IF(K$85=0,0,K$85/PPA_fec!K$85)</f>
        <v>0.44575816794039697</v>
      </c>
      <c r="L157" s="281">
        <f>IF(L$85=0,0,L$85/PPA_fec!L$85)</f>
        <v>0.44575816794039685</v>
      </c>
      <c r="M157" s="281">
        <f>IF(M$85=0,0,M$85/PPA_fec!M$85)</f>
        <v>0.44575816794039691</v>
      </c>
      <c r="N157" s="281">
        <f>IF(N$85=0,0,N$85/PPA_fec!N$85)</f>
        <v>0.44575816794039691</v>
      </c>
      <c r="O157" s="281">
        <f>IF(O$85=0,0,O$85/PPA_fec!O$85)</f>
        <v>0.44575816794039697</v>
      </c>
      <c r="P157" s="281">
        <f>IF(P$85=0,0,P$85/PPA_fec!P$85)</f>
        <v>0.5012708366428944</v>
      </c>
      <c r="Q157" s="281">
        <f>IF(Q$85=0,0,Q$85/PPA_fec!Q$85)</f>
        <v>0.5012708366428944</v>
      </c>
    </row>
    <row r="158" spans="1:17" x14ac:dyDescent="0.25">
      <c r="A158" s="129" t="s">
        <v>79</v>
      </c>
      <c r="B158" s="280">
        <f>IF(B$86=0,0,B$86/PPA_fec!B$86)</f>
        <v>0.64894416482038209</v>
      </c>
      <c r="C158" s="280">
        <f>IF(C$86=0,0,C$86/PPA_fec!C$86)</f>
        <v>0.6496480321915461</v>
      </c>
      <c r="D158" s="280">
        <f>IF(D$86=0,0,D$86/PPA_fec!D$86)</f>
        <v>0.64980611816351252</v>
      </c>
      <c r="E158" s="280">
        <f>IF(E$86=0,0,E$86/PPA_fec!E$86)</f>
        <v>0.64977832359278465</v>
      </c>
      <c r="F158" s="280">
        <f>IF(F$86=0,0,F$86/PPA_fec!F$86)</f>
        <v>0.67702181738730682</v>
      </c>
      <c r="G158" s="280">
        <f>IF(G$86=0,0,G$86/PPA_fec!G$86)</f>
        <v>0.68305527614544459</v>
      </c>
      <c r="H158" s="280">
        <f>IF(H$86=0,0,H$86/PPA_fec!H$86)</f>
        <v>0.69800535057135249</v>
      </c>
      <c r="I158" s="280">
        <f>IF(I$86=0,0,I$86/PPA_fec!I$86)</f>
        <v>0.69542119474007025</v>
      </c>
      <c r="J158" s="280">
        <f>IF(J$86=0,0,J$86/PPA_fec!J$86)</f>
        <v>0.71917144539686217</v>
      </c>
      <c r="K158" s="280">
        <f>IF(K$86=0,0,K$86/PPA_fec!K$86)</f>
        <v>0.71049730601663352</v>
      </c>
      <c r="L158" s="280">
        <f>IF(L$86=0,0,L$86/PPA_fec!L$86)</f>
        <v>0.71021632400752399</v>
      </c>
      <c r="M158" s="280">
        <f>IF(M$86=0,0,M$86/PPA_fec!M$86)</f>
        <v>0.71853095543309109</v>
      </c>
      <c r="N158" s="280">
        <f>IF(N$86=0,0,N$86/PPA_fec!N$86)</f>
        <v>0.72280165144890784</v>
      </c>
      <c r="O158" s="280">
        <f>IF(O$86=0,0,O$86/PPA_fec!O$86)</f>
        <v>0.72635011365948854</v>
      </c>
      <c r="P158" s="280">
        <f>IF(P$86=0,0,P$86/PPA_fec!P$86)</f>
        <v>0.81544155962366327</v>
      </c>
      <c r="Q158" s="280">
        <f>IF(Q$86=0,0,Q$86/PPA_fec!Q$86)</f>
        <v>0.81473752593806603</v>
      </c>
    </row>
    <row r="159" spans="1:17" x14ac:dyDescent="0.25">
      <c r="A159" s="72" t="s">
        <v>235</v>
      </c>
      <c r="B159" s="279">
        <f>IF(B$91=0,0,B$91/PPA_fec!B$91)</f>
        <v>0.55066814130863195</v>
      </c>
      <c r="C159" s="279">
        <f>IF(C$91=0,0,C$91/PPA_fec!C$91)</f>
        <v>0.55066814130863195</v>
      </c>
      <c r="D159" s="279">
        <f>IF(D$91=0,0,D$91/PPA_fec!D$91)</f>
        <v>0.55066814130863184</v>
      </c>
      <c r="E159" s="279">
        <f>IF(E$91=0,0,E$91/PPA_fec!E$91)</f>
        <v>0.55066814130863195</v>
      </c>
      <c r="F159" s="279">
        <f>IF(F$91=0,0,F$91/PPA_fec!F$91)</f>
        <v>0.55950811773539799</v>
      </c>
      <c r="G159" s="279">
        <f>IF(G$91=0,0,G$91/PPA_fec!G$91)</f>
        <v>0.55950811773539799</v>
      </c>
      <c r="H159" s="279">
        <f>IF(H$91=0,0,H$91/PPA_fec!H$91)</f>
        <v>0.57222586036580103</v>
      </c>
      <c r="I159" s="279">
        <f>IF(I$91=0,0,I$91/PPA_fec!I$91)</f>
        <v>0.57222586036580103</v>
      </c>
      <c r="J159" s="279">
        <f>IF(J$91=0,0,J$91/PPA_fec!J$91)</f>
        <v>0.58871633535182344</v>
      </c>
      <c r="K159" s="279">
        <f>IF(K$91=0,0,K$91/PPA_fec!K$91)</f>
        <v>0.58871633535182344</v>
      </c>
      <c r="L159" s="279">
        <f>IF(L$91=0,0,L$91/PPA_fec!L$91)</f>
        <v>0.58871633535182344</v>
      </c>
      <c r="M159" s="279">
        <f>IF(M$91=0,0,M$91/PPA_fec!M$91)</f>
        <v>0.58871633535182344</v>
      </c>
      <c r="N159" s="279">
        <f>IF(N$91=0,0,N$91/PPA_fec!N$91)</f>
        <v>0.58871633535182344</v>
      </c>
      <c r="O159" s="279">
        <f>IF(O$91=0,0,O$91/PPA_fec!O$91)</f>
        <v>0.58871633535182355</v>
      </c>
      <c r="P159" s="279">
        <f>IF(P$91=0,0,P$91/PPA_fec!P$91)</f>
        <v>0.66203235563954155</v>
      </c>
      <c r="Q159" s="279">
        <f>IF(Q$91=0,0,Q$91/PPA_fec!Q$91)</f>
        <v>0.66203235563954155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188.26210559251069</v>
      </c>
      <c r="C5" s="96">
        <v>185.21251005294494</v>
      </c>
      <c r="D5" s="96">
        <v>194.29484407613975</v>
      </c>
      <c r="E5" s="96">
        <v>202.29495080664947</v>
      </c>
      <c r="F5" s="96">
        <v>2.2673443487183413</v>
      </c>
      <c r="G5" s="96">
        <v>1.9794842252412979</v>
      </c>
      <c r="H5" s="96">
        <v>1.9682217761660332</v>
      </c>
      <c r="I5" s="96">
        <v>2.0951244225289818</v>
      </c>
      <c r="J5" s="96">
        <v>1.88803415467873</v>
      </c>
      <c r="K5" s="96">
        <v>1.7419635338445882</v>
      </c>
      <c r="L5" s="96">
        <v>1.692468377264889</v>
      </c>
      <c r="M5" s="96">
        <v>1.3913376015916024</v>
      </c>
      <c r="N5" s="96">
        <v>1.430719535455496</v>
      </c>
      <c r="O5" s="96">
        <v>1.1869556196545346</v>
      </c>
      <c r="P5" s="96">
        <v>1.3855188508246126</v>
      </c>
      <c r="Q5" s="96">
        <v>1.5030897375092751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2.3837189048868286</v>
      </c>
      <c r="C10" s="158">
        <v>2.3352457100237012</v>
      </c>
      <c r="D10" s="158">
        <v>2.4554055485471729</v>
      </c>
      <c r="E10" s="158">
        <v>2.58880553285191</v>
      </c>
      <c r="F10" s="158">
        <v>2.2673443487183413</v>
      </c>
      <c r="G10" s="158">
        <v>1.9794842252412979</v>
      </c>
      <c r="H10" s="158">
        <v>1.9682217761660332</v>
      </c>
      <c r="I10" s="158">
        <v>2.0951244225289818</v>
      </c>
      <c r="J10" s="158">
        <v>1.88803415467873</v>
      </c>
      <c r="K10" s="158">
        <v>1.7419635338445882</v>
      </c>
      <c r="L10" s="158">
        <v>1.692468377264889</v>
      </c>
      <c r="M10" s="158">
        <v>1.3913376015916024</v>
      </c>
      <c r="N10" s="158">
        <v>1.430719535455496</v>
      </c>
      <c r="O10" s="158">
        <v>1.1869556196545346</v>
      </c>
      <c r="P10" s="158">
        <v>1.3855188508246126</v>
      </c>
      <c r="Q10" s="158">
        <v>1.5030897375092751</v>
      </c>
    </row>
    <row r="11" spans="1:17" x14ac:dyDescent="0.25">
      <c r="A11" s="92" t="s">
        <v>125</v>
      </c>
      <c r="B11" s="91">
        <v>3.7101381062098274E-2</v>
      </c>
      <c r="C11" s="91">
        <v>3.0766583127384704E-2</v>
      </c>
      <c r="D11" s="91">
        <v>3.7759963566703858E-2</v>
      </c>
      <c r="E11" s="91">
        <v>4.6922215109123942E-2</v>
      </c>
      <c r="F11" s="91">
        <v>8.5773986786257347E-2</v>
      </c>
      <c r="G11" s="91">
        <v>7.8204891918535108E-2</v>
      </c>
      <c r="H11" s="91">
        <v>6.2653815160134657E-2</v>
      </c>
      <c r="I11" s="91">
        <v>5.7674023115722325E-2</v>
      </c>
      <c r="J11" s="91">
        <v>5.9216655471174356E-2</v>
      </c>
      <c r="K11" s="91">
        <v>3.8452717693616086E-2</v>
      </c>
      <c r="L11" s="91">
        <v>5.5881679739871855E-2</v>
      </c>
      <c r="M11" s="91">
        <v>4.1447904802264561E-2</v>
      </c>
      <c r="N11" s="91">
        <v>3.8875511497736603E-2</v>
      </c>
      <c r="O11" s="91">
        <v>3.2905743324117061E-2</v>
      </c>
      <c r="P11" s="91">
        <v>4.504077568166192E-2</v>
      </c>
      <c r="Q11" s="91">
        <v>5.0964549805164683E-2</v>
      </c>
    </row>
    <row r="12" spans="1:17" x14ac:dyDescent="0.25">
      <c r="A12" s="92" t="s">
        <v>26</v>
      </c>
      <c r="B12" s="91">
        <v>2.3466175238247304</v>
      </c>
      <c r="C12" s="91">
        <v>2.3044791268963163</v>
      </c>
      <c r="D12" s="91">
        <v>2.4176455849804688</v>
      </c>
      <c r="E12" s="91">
        <v>2.5418833177427862</v>
      </c>
      <c r="F12" s="91">
        <v>2.1815703619320841</v>
      </c>
      <c r="G12" s="91">
        <v>1.9012793333227627</v>
      </c>
      <c r="H12" s="91">
        <v>1.9055679610058986</v>
      </c>
      <c r="I12" s="91">
        <v>2.0374503994132596</v>
      </c>
      <c r="J12" s="91">
        <v>1.8288174992075557</v>
      </c>
      <c r="K12" s="91">
        <v>1.7035108161509722</v>
      </c>
      <c r="L12" s="91">
        <v>1.6365866975250172</v>
      </c>
      <c r="M12" s="91">
        <v>1.3498896967893379</v>
      </c>
      <c r="N12" s="91">
        <v>1.3918440239577594</v>
      </c>
      <c r="O12" s="91">
        <v>1.1540498763304174</v>
      </c>
      <c r="P12" s="91">
        <v>1.3404780751429506</v>
      </c>
      <c r="Q12" s="91">
        <v>1.4521251877041104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185.87838668762387</v>
      </c>
      <c r="C16" s="206">
        <v>182.87726434292122</v>
      </c>
      <c r="D16" s="206">
        <v>191.83943852759256</v>
      </c>
      <c r="E16" s="206">
        <v>199.70614527379755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</row>
    <row r="17" spans="1:17" x14ac:dyDescent="0.25">
      <c r="A17" s="152" t="s">
        <v>249</v>
      </c>
      <c r="B17" s="264">
        <v>185.87838668762387</v>
      </c>
      <c r="C17" s="264">
        <v>182.87726434292122</v>
      </c>
      <c r="D17" s="264">
        <v>191.83943852759256</v>
      </c>
      <c r="E17" s="264">
        <v>199.70614527379755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4">
        <v>0</v>
      </c>
      <c r="L17" s="264">
        <v>0</v>
      </c>
      <c r="M17" s="264">
        <v>0</v>
      </c>
      <c r="N17" s="264">
        <v>0</v>
      </c>
      <c r="O17" s="264">
        <v>0</v>
      </c>
      <c r="P17" s="264">
        <v>0</v>
      </c>
      <c r="Q17" s="264">
        <v>0</v>
      </c>
    </row>
    <row r="18" spans="1:17" x14ac:dyDescent="0.25">
      <c r="A18" s="150" t="s">
        <v>33</v>
      </c>
      <c r="B18" s="87">
        <v>10.122410462157083</v>
      </c>
      <c r="C18" s="87">
        <v>5.1479760689280001</v>
      </c>
      <c r="D18" s="87">
        <v>5.1480552831840001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175.75597622546678</v>
      </c>
      <c r="C22" s="87">
        <v>177.72928827399323</v>
      </c>
      <c r="D22" s="87">
        <v>186.69138324440857</v>
      </c>
      <c r="E22" s="87">
        <v>199.70614527379755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4044.5741221840931</v>
      </c>
      <c r="C31" s="96">
        <v>4133.2424634422587</v>
      </c>
      <c r="D31" s="96">
        <v>4168.3994428026335</v>
      </c>
      <c r="E31" s="96">
        <v>4295.4690038357785</v>
      </c>
      <c r="F31" s="96">
        <v>3021.0864839499359</v>
      </c>
      <c r="G31" s="96">
        <v>2654.2858023283334</v>
      </c>
      <c r="H31" s="96">
        <v>2698.6492677761366</v>
      </c>
      <c r="I31" s="96">
        <v>2828.600375370394</v>
      </c>
      <c r="J31" s="96">
        <v>2575.3560763826076</v>
      </c>
      <c r="K31" s="96">
        <v>2609.5653378362581</v>
      </c>
      <c r="L31" s="96">
        <v>2499.1360484787911</v>
      </c>
      <c r="M31" s="96">
        <v>1953.6776792620326</v>
      </c>
      <c r="N31" s="96">
        <v>1722.2748817041363</v>
      </c>
      <c r="O31" s="96">
        <v>1612.1577866796197</v>
      </c>
      <c r="P31" s="96">
        <v>1571.7726558305662</v>
      </c>
      <c r="Q31" s="96">
        <v>1617.7361989115814</v>
      </c>
    </row>
    <row r="32" spans="1:17" x14ac:dyDescent="0.25">
      <c r="A32" s="132" t="s">
        <v>83</v>
      </c>
      <c r="B32" s="160">
        <v>0</v>
      </c>
      <c r="C32" s="160">
        <v>0</v>
      </c>
      <c r="D32" s="160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</row>
    <row r="33" spans="1:17" x14ac:dyDescent="0.25">
      <c r="A33" s="76" t="s">
        <v>82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59">
        <v>0</v>
      </c>
      <c r="Q33" s="159">
        <v>0</v>
      </c>
    </row>
    <row r="34" spans="1:17" x14ac:dyDescent="0.25">
      <c r="A34" s="76" t="s">
        <v>81</v>
      </c>
      <c r="B34" s="159">
        <v>0</v>
      </c>
      <c r="C34" s="159">
        <v>0</v>
      </c>
      <c r="D34" s="159">
        <v>0</v>
      </c>
      <c r="E34" s="159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59">
        <v>0</v>
      </c>
      <c r="Q34" s="159">
        <v>0</v>
      </c>
    </row>
    <row r="35" spans="1:17" x14ac:dyDescent="0.25">
      <c r="A35" s="76" t="s">
        <v>80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129" t="s">
        <v>79</v>
      </c>
      <c r="B36" s="158">
        <v>44.474677309138954</v>
      </c>
      <c r="C36" s="158">
        <v>44.762658035469997</v>
      </c>
      <c r="D36" s="158">
        <v>45.290737913234544</v>
      </c>
      <c r="E36" s="158">
        <v>47.006349329136548</v>
      </c>
      <c r="F36" s="158">
        <v>39.724425508722781</v>
      </c>
      <c r="G36" s="158">
        <v>35.218070148382544</v>
      </c>
      <c r="H36" s="158">
        <v>36.022473855675102</v>
      </c>
      <c r="I36" s="158">
        <v>38.056814343092455</v>
      </c>
      <c r="J36" s="158">
        <v>32.824127817646122</v>
      </c>
      <c r="K36" s="158">
        <v>34.812404833404884</v>
      </c>
      <c r="L36" s="158">
        <v>34.856687066817798</v>
      </c>
      <c r="M36" s="158">
        <v>29.470209107281431</v>
      </c>
      <c r="N36" s="158">
        <v>29.250568018178846</v>
      </c>
      <c r="O36" s="158">
        <v>23.88610620578164</v>
      </c>
      <c r="P36" s="158">
        <v>26.909719467563843</v>
      </c>
      <c r="Q36" s="158">
        <v>28.413875332895149</v>
      </c>
    </row>
    <row r="37" spans="1:17" x14ac:dyDescent="0.25">
      <c r="A37" s="92" t="s">
        <v>125</v>
      </c>
      <c r="B37" s="91">
        <v>0.69222589420146408</v>
      </c>
      <c r="C37" s="91">
        <v>0.58974266970690847</v>
      </c>
      <c r="D37" s="91">
        <v>0.69649456258855325</v>
      </c>
      <c r="E37" s="91">
        <v>0.85199216655202503</v>
      </c>
      <c r="F37" s="91">
        <v>1.5027811503810196</v>
      </c>
      <c r="G37" s="91">
        <v>1.391385359081559</v>
      </c>
      <c r="H37" s="91">
        <v>1.1466926369246015</v>
      </c>
      <c r="I37" s="91">
        <v>1.0476177770315236</v>
      </c>
      <c r="J37" s="91">
        <v>1.0295020687536711</v>
      </c>
      <c r="K37" s="91">
        <v>0.76846130776364585</v>
      </c>
      <c r="L37" s="91">
        <v>1.1508931272374292</v>
      </c>
      <c r="M37" s="91">
        <v>0.87791663229983619</v>
      </c>
      <c r="N37" s="91">
        <v>0.79479643992140758</v>
      </c>
      <c r="O37" s="91">
        <v>0.662189947800082</v>
      </c>
      <c r="P37" s="91">
        <v>0.8747875479814895</v>
      </c>
      <c r="Q37" s="91">
        <v>0.96341577513574062</v>
      </c>
    </row>
    <row r="38" spans="1:17" x14ac:dyDescent="0.25">
      <c r="A38" s="92" t="s">
        <v>26</v>
      </c>
      <c r="B38" s="91">
        <v>43.782451414937491</v>
      </c>
      <c r="C38" s="91">
        <v>44.172915365763089</v>
      </c>
      <c r="D38" s="91">
        <v>44.594243350645989</v>
      </c>
      <c r="E38" s="91">
        <v>46.154357162584525</v>
      </c>
      <c r="F38" s="91">
        <v>38.221644358341763</v>
      </c>
      <c r="G38" s="91">
        <v>33.826684789300984</v>
      </c>
      <c r="H38" s="91">
        <v>34.875781218750504</v>
      </c>
      <c r="I38" s="91">
        <v>37.009196566060929</v>
      </c>
      <c r="J38" s="91">
        <v>31.794625748892454</v>
      </c>
      <c r="K38" s="91">
        <v>34.043943525641239</v>
      </c>
      <c r="L38" s="91">
        <v>33.705793939580367</v>
      </c>
      <c r="M38" s="91">
        <v>28.592292474981594</v>
      </c>
      <c r="N38" s="91">
        <v>28.455771578257441</v>
      </c>
      <c r="O38" s="91">
        <v>23.223916257981557</v>
      </c>
      <c r="P38" s="91">
        <v>26.034931919582352</v>
      </c>
      <c r="Q38" s="91">
        <v>27.450459557759409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</v>
      </c>
      <c r="C40" s="157">
        <v>0</v>
      </c>
      <c r="D40" s="157">
        <v>0</v>
      </c>
      <c r="E40" s="157">
        <v>0</v>
      </c>
      <c r="F40" s="157">
        <v>0</v>
      </c>
      <c r="G40" s="157">
        <v>0</v>
      </c>
      <c r="H40" s="157">
        <v>0</v>
      </c>
      <c r="I40" s="157">
        <v>0</v>
      </c>
      <c r="J40" s="157">
        <v>0</v>
      </c>
      <c r="K40" s="157">
        <v>0</v>
      </c>
      <c r="L40" s="157">
        <v>0</v>
      </c>
      <c r="M40" s="157">
        <v>0</v>
      </c>
      <c r="N40" s="157">
        <v>0</v>
      </c>
      <c r="O40" s="157">
        <v>0</v>
      </c>
      <c r="P40" s="157">
        <v>0</v>
      </c>
      <c r="Q40" s="157">
        <v>0</v>
      </c>
    </row>
    <row r="41" spans="1:17" x14ac:dyDescent="0.25">
      <c r="A41" s="156" t="s">
        <v>238</v>
      </c>
      <c r="B41" s="204">
        <v>115.94491144565083</v>
      </c>
      <c r="C41" s="204">
        <v>118.50666102628369</v>
      </c>
      <c r="D41" s="204">
        <v>119.51039724317097</v>
      </c>
      <c r="E41" s="204">
        <v>123.14384505816352</v>
      </c>
      <c r="F41" s="204">
        <v>86.416291549020656</v>
      </c>
      <c r="G41" s="204">
        <v>75.915006729853658</v>
      </c>
      <c r="H41" s="204">
        <v>77.177588229578589</v>
      </c>
      <c r="I41" s="204">
        <v>80.885320609486996</v>
      </c>
      <c r="J41" s="204">
        <v>73.696578219274244</v>
      </c>
      <c r="K41" s="204">
        <v>74.630519797184149</v>
      </c>
      <c r="L41" s="204">
        <v>71.428387287303579</v>
      </c>
      <c r="M41" s="204">
        <v>55.774129569702922</v>
      </c>
      <c r="N41" s="204">
        <v>49.07316851263645</v>
      </c>
      <c r="O41" s="204">
        <v>46.036860303589506</v>
      </c>
      <c r="P41" s="204">
        <v>44.778635836608771</v>
      </c>
      <c r="Q41" s="204">
        <v>46.067313726918449</v>
      </c>
    </row>
    <row r="42" spans="1:17" x14ac:dyDescent="0.25">
      <c r="A42" s="152" t="s">
        <v>247</v>
      </c>
      <c r="B42" s="151">
        <v>115.94491144565083</v>
      </c>
      <c r="C42" s="151">
        <v>118.50666102628369</v>
      </c>
      <c r="D42" s="151">
        <v>119.51039724317097</v>
      </c>
      <c r="E42" s="151">
        <v>123.14384505816352</v>
      </c>
      <c r="F42" s="151">
        <v>86.416291549020656</v>
      </c>
      <c r="G42" s="151">
        <v>75.915006729853658</v>
      </c>
      <c r="H42" s="151">
        <v>77.177588229578589</v>
      </c>
      <c r="I42" s="151">
        <v>80.885320609486996</v>
      </c>
      <c r="J42" s="151">
        <v>73.696578219274244</v>
      </c>
      <c r="K42" s="151">
        <v>74.630519797184149</v>
      </c>
      <c r="L42" s="151">
        <v>71.428387287303579</v>
      </c>
      <c r="M42" s="151">
        <v>55.774129569702922</v>
      </c>
      <c r="N42" s="151">
        <v>49.07316851263645</v>
      </c>
      <c r="O42" s="151">
        <v>46.036860303589506</v>
      </c>
      <c r="P42" s="151">
        <v>44.778635836608771</v>
      </c>
      <c r="Q42" s="151">
        <v>46.067313726918449</v>
      </c>
    </row>
    <row r="43" spans="1:17" x14ac:dyDescent="0.25">
      <c r="A43" s="150" t="s">
        <v>33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0.58893356931939522</v>
      </c>
      <c r="C45" s="87">
        <v>0.5893316913516522</v>
      </c>
      <c r="D45" s="87">
        <v>0.50567627814991301</v>
      </c>
      <c r="E45" s="87">
        <v>0.58954533829460865</v>
      </c>
      <c r="F45" s="87">
        <v>0.75796728195339125</v>
      </c>
      <c r="G45" s="87">
        <v>0.75720011811757337</v>
      </c>
      <c r="H45" s="87">
        <v>0.75801093025356514</v>
      </c>
      <c r="I45" s="87">
        <v>0.67376358484069576</v>
      </c>
      <c r="J45" s="87">
        <v>0.58978655258504342</v>
      </c>
      <c r="K45" s="87">
        <v>0.50517623709704351</v>
      </c>
      <c r="L45" s="87">
        <v>0.67306688822417648</v>
      </c>
      <c r="M45" s="87">
        <v>0.50479865557475123</v>
      </c>
      <c r="N45" s="87">
        <v>0.50480431404573678</v>
      </c>
      <c r="O45" s="87">
        <v>0.33653149158696566</v>
      </c>
      <c r="P45" s="87">
        <v>0.33653400416113743</v>
      </c>
      <c r="Q45" s="87">
        <v>0.42066428795938771</v>
      </c>
    </row>
    <row r="46" spans="1:17" x14ac:dyDescent="0.25">
      <c r="A46" s="150" t="s">
        <v>125</v>
      </c>
      <c r="B46" s="87">
        <v>1.6875849765748827</v>
      </c>
      <c r="C46" s="87">
        <v>1.4216546299788873</v>
      </c>
      <c r="D46" s="87">
        <v>1.6855294263067042</v>
      </c>
      <c r="E46" s="87">
        <v>2.0464957906641748</v>
      </c>
      <c r="F46" s="87">
        <v>2.6396109352320001</v>
      </c>
      <c r="G46" s="87">
        <v>2.3772330491252172</v>
      </c>
      <c r="H46" s="87">
        <v>1.9383763427954821</v>
      </c>
      <c r="I46" s="87">
        <v>1.7558534854562233</v>
      </c>
      <c r="J46" s="87">
        <v>1.7579228216246707</v>
      </c>
      <c r="K46" s="87">
        <v>1.4144085551762242</v>
      </c>
      <c r="L46" s="87">
        <v>2.214706052717482</v>
      </c>
      <c r="M46" s="87">
        <v>1.5930052003520423</v>
      </c>
      <c r="N46" s="87">
        <v>1.2319169616495809</v>
      </c>
      <c r="O46" s="87">
        <v>1.1500133765627996</v>
      </c>
      <c r="P46" s="87">
        <v>1.3192920883184123</v>
      </c>
      <c r="Q46" s="87">
        <v>1.40166859168311</v>
      </c>
    </row>
    <row r="47" spans="1:17" x14ac:dyDescent="0.25">
      <c r="A47" s="150" t="s">
        <v>29</v>
      </c>
      <c r="B47" s="87">
        <v>6.9306821836584271</v>
      </c>
      <c r="C47" s="87">
        <v>10.01087569827382</v>
      </c>
      <c r="D47" s="87">
        <v>9.4003168643132611</v>
      </c>
      <c r="E47" s="87">
        <v>9.6444634406481864</v>
      </c>
      <c r="F47" s="87">
        <v>15.883009383693913</v>
      </c>
      <c r="G47" s="87">
        <v>14.986438746826938</v>
      </c>
      <c r="H47" s="87">
        <v>15.526964159261215</v>
      </c>
      <c r="I47" s="87">
        <v>16.426661832219132</v>
      </c>
      <c r="J47" s="87">
        <v>17.058061759404527</v>
      </c>
      <c r="K47" s="87">
        <v>10.050597408039653</v>
      </c>
      <c r="L47" s="87">
        <v>3.679313081299374</v>
      </c>
      <c r="M47" s="87">
        <v>1.7947814681531726</v>
      </c>
      <c r="N47" s="87">
        <v>3.2306285602145688</v>
      </c>
      <c r="O47" s="87">
        <v>4.2177576224113427</v>
      </c>
      <c r="P47" s="87">
        <v>3.8587852610780446</v>
      </c>
      <c r="Q47" s="87">
        <v>4.3074502583070844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106.73771071609812</v>
      </c>
      <c r="C49" s="87">
        <v>106.48479900667934</v>
      </c>
      <c r="D49" s="87">
        <v>107.9188746744011</v>
      </c>
      <c r="E49" s="87">
        <v>110.86334048855655</v>
      </c>
      <c r="F49" s="87">
        <v>67.135703948141355</v>
      </c>
      <c r="G49" s="87">
        <v>57.794134815783927</v>
      </c>
      <c r="H49" s="87">
        <v>58.954236797268322</v>
      </c>
      <c r="I49" s="87">
        <v>62.029041706970943</v>
      </c>
      <c r="J49" s="87">
        <v>54.290807085659999</v>
      </c>
      <c r="K49" s="87">
        <v>62.66033759687123</v>
      </c>
      <c r="L49" s="87">
        <v>64.861301265062551</v>
      </c>
      <c r="M49" s="87">
        <v>51.881544245622955</v>
      </c>
      <c r="N49" s="87">
        <v>44.105818676726564</v>
      </c>
      <c r="O49" s="87">
        <v>40.332557813028401</v>
      </c>
      <c r="P49" s="87">
        <v>39.264024483051173</v>
      </c>
      <c r="Q49" s="87">
        <v>39.937530588968869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</v>
      </c>
      <c r="K53" s="151">
        <v>0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51">
        <v>0</v>
      </c>
    </row>
    <row r="54" spans="1:17" x14ac:dyDescent="0.25">
      <c r="A54" s="156" t="s">
        <v>237</v>
      </c>
      <c r="B54" s="204">
        <v>3478.3473433695253</v>
      </c>
      <c r="C54" s="204">
        <v>3555.1998307885119</v>
      </c>
      <c r="D54" s="204">
        <v>3585.3119172951297</v>
      </c>
      <c r="E54" s="204">
        <v>3694.3153517449064</v>
      </c>
      <c r="F54" s="204">
        <v>2592.4887464706198</v>
      </c>
      <c r="G54" s="204">
        <v>2277.45020189561</v>
      </c>
      <c r="H54" s="204">
        <v>2315.3276468873582</v>
      </c>
      <c r="I54" s="204">
        <v>2426.5596182846102</v>
      </c>
      <c r="J54" s="204">
        <v>2210.8973465782274</v>
      </c>
      <c r="K54" s="204">
        <v>2238.9155939155248</v>
      </c>
      <c r="L54" s="204">
        <v>2142.8516186191073</v>
      </c>
      <c r="M54" s="204">
        <v>1673.2238870910878</v>
      </c>
      <c r="N54" s="204">
        <v>1472.1950553790934</v>
      </c>
      <c r="O54" s="204">
        <v>1381.1058091076852</v>
      </c>
      <c r="P54" s="204">
        <v>1343.359075098263</v>
      </c>
      <c r="Q54" s="204">
        <v>1382.0194118075535</v>
      </c>
    </row>
    <row r="55" spans="1:17" x14ac:dyDescent="0.25">
      <c r="A55" s="152" t="s">
        <v>245</v>
      </c>
      <c r="B55" s="151">
        <v>3478.3473433695253</v>
      </c>
      <c r="C55" s="151">
        <v>3555.1998307885119</v>
      </c>
      <c r="D55" s="151">
        <v>3585.3119172951297</v>
      </c>
      <c r="E55" s="151">
        <v>3694.3153517449064</v>
      </c>
      <c r="F55" s="151">
        <v>2592.4887464706198</v>
      </c>
      <c r="G55" s="151">
        <v>2277.45020189561</v>
      </c>
      <c r="H55" s="151">
        <v>2315.3276468873582</v>
      </c>
      <c r="I55" s="151">
        <v>2426.5596182846102</v>
      </c>
      <c r="J55" s="151">
        <v>2210.8973465782274</v>
      </c>
      <c r="K55" s="151">
        <v>2238.9155939155248</v>
      </c>
      <c r="L55" s="151">
        <v>2142.8516186191073</v>
      </c>
      <c r="M55" s="151">
        <v>1673.2238870910878</v>
      </c>
      <c r="N55" s="151">
        <v>1472.1950553790934</v>
      </c>
      <c r="O55" s="151">
        <v>1381.1058091076852</v>
      </c>
      <c r="P55" s="151">
        <v>1343.359075098263</v>
      </c>
      <c r="Q55" s="151">
        <v>1382.0194118075535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17.668007079581859</v>
      </c>
      <c r="C58" s="87">
        <v>17.679950740549568</v>
      </c>
      <c r="D58" s="87">
        <v>15.170288344497393</v>
      </c>
      <c r="E58" s="87">
        <v>17.686360148838261</v>
      </c>
      <c r="F58" s="87">
        <v>22.739018458601741</v>
      </c>
      <c r="G58" s="87">
        <v>22.716003543527208</v>
      </c>
      <c r="H58" s="87">
        <v>22.740327907606961</v>
      </c>
      <c r="I58" s="87">
        <v>20.212907545220872</v>
      </c>
      <c r="J58" s="87">
        <v>17.693596577551308</v>
      </c>
      <c r="K58" s="87">
        <v>15.155287112911308</v>
      </c>
      <c r="L58" s="87">
        <v>20.192006646725293</v>
      </c>
      <c r="M58" s="87">
        <v>15.143959667242537</v>
      </c>
      <c r="N58" s="87">
        <v>15.144129421372105</v>
      </c>
      <c r="O58" s="87">
        <v>10.09594474760897</v>
      </c>
      <c r="P58" s="87">
        <v>10.096020124834126</v>
      </c>
      <c r="Q58" s="87">
        <v>12.619928638781632</v>
      </c>
    </row>
    <row r="59" spans="1:17" x14ac:dyDescent="0.25">
      <c r="A59" s="150" t="s">
        <v>125</v>
      </c>
      <c r="B59" s="87">
        <v>50.627549297246489</v>
      </c>
      <c r="C59" s="87">
        <v>42.649638899366629</v>
      </c>
      <c r="D59" s="87">
        <v>50.565882789201133</v>
      </c>
      <c r="E59" s="87">
        <v>61.394873719925265</v>
      </c>
      <c r="F59" s="87">
        <v>79.188328056960003</v>
      </c>
      <c r="G59" s="87">
        <v>71.316991473756502</v>
      </c>
      <c r="H59" s="87">
        <v>58.151290283864483</v>
      </c>
      <c r="I59" s="87">
        <v>52.675604563686704</v>
      </c>
      <c r="J59" s="87">
        <v>52.737684648740121</v>
      </c>
      <c r="K59" s="87">
        <v>42.432256655286736</v>
      </c>
      <c r="L59" s="87">
        <v>66.441181581524461</v>
      </c>
      <c r="M59" s="87">
        <v>47.790156010561283</v>
      </c>
      <c r="N59" s="87">
        <v>36.957508849487425</v>
      </c>
      <c r="O59" s="87">
        <v>34.500401296883993</v>
      </c>
      <c r="P59" s="87">
        <v>39.578762649552381</v>
      </c>
      <c r="Q59" s="87">
        <v>42.050057750493302</v>
      </c>
    </row>
    <row r="60" spans="1:17" x14ac:dyDescent="0.25">
      <c r="A60" s="150" t="s">
        <v>29</v>
      </c>
      <c r="B60" s="87">
        <v>207.92046550975283</v>
      </c>
      <c r="C60" s="87">
        <v>300.32627094821459</v>
      </c>
      <c r="D60" s="87">
        <v>282.00950592939785</v>
      </c>
      <c r="E60" s="87">
        <v>289.33390321944563</v>
      </c>
      <c r="F60" s="87">
        <v>476.4902815108174</v>
      </c>
      <c r="G60" s="87">
        <v>449.59316240480814</v>
      </c>
      <c r="H60" s="87">
        <v>465.80892477783664</v>
      </c>
      <c r="I60" s="87">
        <v>492.79985496657395</v>
      </c>
      <c r="J60" s="87">
        <v>511.74185278213577</v>
      </c>
      <c r="K60" s="87">
        <v>301.51792224118958</v>
      </c>
      <c r="L60" s="87">
        <v>110.37939243898121</v>
      </c>
      <c r="M60" s="87">
        <v>53.843444044595195</v>
      </c>
      <c r="N60" s="87">
        <v>96.918856806437063</v>
      </c>
      <c r="O60" s="87">
        <v>126.5327286723403</v>
      </c>
      <c r="P60" s="87">
        <v>115.76355783234136</v>
      </c>
      <c r="Q60" s="87">
        <v>129.22350774921253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3202.1313214829443</v>
      </c>
      <c r="C62" s="87">
        <v>3194.543970200381</v>
      </c>
      <c r="D62" s="87">
        <v>3237.5662402320331</v>
      </c>
      <c r="E62" s="87">
        <v>3325.9002146566972</v>
      </c>
      <c r="F62" s="87">
        <v>2014.0711184442409</v>
      </c>
      <c r="G62" s="87">
        <v>1733.8240444735179</v>
      </c>
      <c r="H62" s="87">
        <v>1768.6271039180499</v>
      </c>
      <c r="I62" s="87">
        <v>1860.8712512091286</v>
      </c>
      <c r="J62" s="87">
        <v>1628.7242125698001</v>
      </c>
      <c r="K62" s="87">
        <v>1879.8101279061373</v>
      </c>
      <c r="L62" s="87">
        <v>1945.8390379518764</v>
      </c>
      <c r="M62" s="87">
        <v>1556.4463273686888</v>
      </c>
      <c r="N62" s="87">
        <v>1323.1745603017969</v>
      </c>
      <c r="O62" s="87">
        <v>1209.976734390852</v>
      </c>
      <c r="P62" s="87">
        <v>1177.9207344915351</v>
      </c>
      <c r="Q62" s="87">
        <v>1198.125917669066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236</v>
      </c>
      <c r="B67" s="204">
        <v>405.80719005977795</v>
      </c>
      <c r="C67" s="204">
        <v>414.77331359199297</v>
      </c>
      <c r="D67" s="204">
        <v>418.28639035109848</v>
      </c>
      <c r="E67" s="204">
        <v>431.00345770357239</v>
      </c>
      <c r="F67" s="204">
        <v>302.45702042157222</v>
      </c>
      <c r="G67" s="204">
        <v>265.70252355448787</v>
      </c>
      <c r="H67" s="204">
        <v>270.12155880352509</v>
      </c>
      <c r="I67" s="204">
        <v>283.0986221332044</v>
      </c>
      <c r="J67" s="204">
        <v>257.93802376745987</v>
      </c>
      <c r="K67" s="204">
        <v>261.20681929014455</v>
      </c>
      <c r="L67" s="204">
        <v>249.99935550556259</v>
      </c>
      <c r="M67" s="204">
        <v>195.20945349396024</v>
      </c>
      <c r="N67" s="204">
        <v>171.75608979422759</v>
      </c>
      <c r="O67" s="204">
        <v>161.12901106256331</v>
      </c>
      <c r="P67" s="204">
        <v>156.72522542813067</v>
      </c>
      <c r="Q67" s="204">
        <v>161.23559804421458</v>
      </c>
    </row>
    <row r="68" spans="1:17" x14ac:dyDescent="0.25">
      <c r="A68" s="152" t="s">
        <v>243</v>
      </c>
      <c r="B68" s="151">
        <v>405.80719005977795</v>
      </c>
      <c r="C68" s="151">
        <v>414.77331359199297</v>
      </c>
      <c r="D68" s="151">
        <v>418.28639035109848</v>
      </c>
      <c r="E68" s="151">
        <v>431.00345770357239</v>
      </c>
      <c r="F68" s="151">
        <v>302.45702042157222</v>
      </c>
      <c r="G68" s="151">
        <v>265.70252355448787</v>
      </c>
      <c r="H68" s="151">
        <v>270.12155880352509</v>
      </c>
      <c r="I68" s="151">
        <v>283.0986221332044</v>
      </c>
      <c r="J68" s="151">
        <v>257.93802376745987</v>
      </c>
      <c r="K68" s="151">
        <v>261.20681929014455</v>
      </c>
      <c r="L68" s="151">
        <v>249.99935550556259</v>
      </c>
      <c r="M68" s="151">
        <v>195.20945349396024</v>
      </c>
      <c r="N68" s="151">
        <v>171.75608979422759</v>
      </c>
      <c r="O68" s="151">
        <v>161.12901106256331</v>
      </c>
      <c r="P68" s="151">
        <v>156.72522542813067</v>
      </c>
      <c r="Q68" s="151">
        <v>161.23559804421458</v>
      </c>
    </row>
    <row r="69" spans="1:17" x14ac:dyDescent="0.25">
      <c r="A69" s="150" t="s">
        <v>33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2.0612674926178838</v>
      </c>
      <c r="C71" s="87">
        <v>2.0626609197307832</v>
      </c>
      <c r="D71" s="87">
        <v>1.7698669735246961</v>
      </c>
      <c r="E71" s="87">
        <v>2.0634086840311303</v>
      </c>
      <c r="F71" s="87">
        <v>2.6528854868368685</v>
      </c>
      <c r="G71" s="87">
        <v>2.6502004134115076</v>
      </c>
      <c r="H71" s="87">
        <v>2.6530382558874783</v>
      </c>
      <c r="I71" s="87">
        <v>2.3581725469424346</v>
      </c>
      <c r="J71" s="87">
        <v>2.0642529340476523</v>
      </c>
      <c r="K71" s="87">
        <v>1.7681168298396519</v>
      </c>
      <c r="L71" s="87">
        <v>2.3557341087846178</v>
      </c>
      <c r="M71" s="87">
        <v>1.7667952945116292</v>
      </c>
      <c r="N71" s="87">
        <v>1.7668150991600786</v>
      </c>
      <c r="O71" s="87">
        <v>1.1778602205543798</v>
      </c>
      <c r="P71" s="87">
        <v>1.1778690145639812</v>
      </c>
      <c r="Q71" s="87">
        <v>1.4723250078578569</v>
      </c>
    </row>
    <row r="72" spans="1:17" x14ac:dyDescent="0.25">
      <c r="A72" s="150" t="s">
        <v>125</v>
      </c>
      <c r="B72" s="87">
        <v>5.9065474180120905</v>
      </c>
      <c r="C72" s="87">
        <v>4.9757912049261073</v>
      </c>
      <c r="D72" s="87">
        <v>5.8993529920734655</v>
      </c>
      <c r="E72" s="87">
        <v>7.1627352673246127</v>
      </c>
      <c r="F72" s="87">
        <v>9.2386382733119969</v>
      </c>
      <c r="G72" s="87">
        <v>8.3203156719382587</v>
      </c>
      <c r="H72" s="87">
        <v>6.7843171997841889</v>
      </c>
      <c r="I72" s="87">
        <v>6.145487199096781</v>
      </c>
      <c r="J72" s="87">
        <v>6.1527298756863482</v>
      </c>
      <c r="K72" s="87">
        <v>4.9504299431167853</v>
      </c>
      <c r="L72" s="87">
        <v>7.7514711845111881</v>
      </c>
      <c r="M72" s="87">
        <v>5.5755182012321489</v>
      </c>
      <c r="N72" s="87">
        <v>4.3117093657735328</v>
      </c>
      <c r="O72" s="87">
        <v>4.0250468179697982</v>
      </c>
      <c r="P72" s="87">
        <v>4.6175223091144435</v>
      </c>
      <c r="Q72" s="87">
        <v>4.9058400708908847</v>
      </c>
    </row>
    <row r="73" spans="1:17" x14ac:dyDescent="0.25">
      <c r="A73" s="150" t="s">
        <v>29</v>
      </c>
      <c r="B73" s="87">
        <v>24.257387642804495</v>
      </c>
      <c r="C73" s="87">
        <v>35.038064943958375</v>
      </c>
      <c r="D73" s="87">
        <v>32.901109025096417</v>
      </c>
      <c r="E73" s="87">
        <v>33.755622042268662</v>
      </c>
      <c r="F73" s="87">
        <v>55.590532842928681</v>
      </c>
      <c r="G73" s="87">
        <v>52.452535613894291</v>
      </c>
      <c r="H73" s="87">
        <v>54.34437455741427</v>
      </c>
      <c r="I73" s="87">
        <v>57.493316412766951</v>
      </c>
      <c r="J73" s="87">
        <v>59.703216157915833</v>
      </c>
      <c r="K73" s="87">
        <v>35.177090928138782</v>
      </c>
      <c r="L73" s="87">
        <v>12.877595784547811</v>
      </c>
      <c r="M73" s="87">
        <v>6.2817351385361038</v>
      </c>
      <c r="N73" s="87">
        <v>11.307199960750991</v>
      </c>
      <c r="O73" s="87">
        <v>14.762151678439702</v>
      </c>
      <c r="P73" s="87">
        <v>13.505748413773155</v>
      </c>
      <c r="Q73" s="87">
        <v>15.076075904074797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373.58198750634347</v>
      </c>
      <c r="C75" s="87">
        <v>372.69679652337771</v>
      </c>
      <c r="D75" s="87">
        <v>377.7160613604039</v>
      </c>
      <c r="E75" s="87">
        <v>388.02169170994796</v>
      </c>
      <c r="F75" s="87">
        <v>234.9749638184947</v>
      </c>
      <c r="G75" s="87">
        <v>202.27947185524383</v>
      </c>
      <c r="H75" s="87">
        <v>206.33982879043916</v>
      </c>
      <c r="I75" s="87">
        <v>217.10164597439825</v>
      </c>
      <c r="J75" s="87">
        <v>190.01782479981003</v>
      </c>
      <c r="K75" s="87">
        <v>219.31118158904934</v>
      </c>
      <c r="L75" s="87">
        <v>227.01455442771896</v>
      </c>
      <c r="M75" s="87">
        <v>181.58540485968035</v>
      </c>
      <c r="N75" s="87">
        <v>154.37036536854299</v>
      </c>
      <c r="O75" s="87">
        <v>141.16395234559943</v>
      </c>
      <c r="P75" s="87">
        <v>137.42408569067908</v>
      </c>
      <c r="Q75" s="87">
        <v>139.78135706139105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0</v>
      </c>
      <c r="C79" s="148">
        <v>0</v>
      </c>
      <c r="D79" s="148">
        <v>0</v>
      </c>
      <c r="E79" s="148">
        <v>0</v>
      </c>
      <c r="F79" s="148">
        <v>0</v>
      </c>
      <c r="G79" s="148">
        <v>0</v>
      </c>
      <c r="H79" s="148">
        <v>0</v>
      </c>
      <c r="I79" s="148">
        <v>0</v>
      </c>
      <c r="J79" s="148">
        <v>0</v>
      </c>
      <c r="K79" s="148">
        <v>0</v>
      </c>
      <c r="L79" s="148">
        <v>0</v>
      </c>
      <c r="M79" s="148">
        <v>0</v>
      </c>
      <c r="N79" s="148">
        <v>0</v>
      </c>
      <c r="O79" s="148">
        <v>0</v>
      </c>
      <c r="P79" s="148">
        <v>0</v>
      </c>
      <c r="Q79" s="148">
        <v>0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63.990769751488301</v>
      </c>
      <c r="C81" s="96">
        <v>66.454032931633279</v>
      </c>
      <c r="D81" s="96">
        <v>66.600825065018995</v>
      </c>
      <c r="E81" s="96">
        <v>61.509551732051982</v>
      </c>
      <c r="F81" s="96">
        <v>52.211155577374271</v>
      </c>
      <c r="G81" s="96">
        <v>43.995273470050641</v>
      </c>
      <c r="H81" s="96">
        <v>44.613182560141539</v>
      </c>
      <c r="I81" s="96">
        <v>48.255125188593645</v>
      </c>
      <c r="J81" s="96">
        <v>41.14384730718195</v>
      </c>
      <c r="K81" s="96">
        <v>43.358135352361224</v>
      </c>
      <c r="L81" s="96">
        <v>39.56616266111358</v>
      </c>
      <c r="M81" s="96">
        <v>32.055818191868433</v>
      </c>
      <c r="N81" s="96">
        <v>30.522762852958568</v>
      </c>
      <c r="O81" s="96">
        <v>24.57806544020432</v>
      </c>
      <c r="P81" s="96">
        <v>28.222957042677823</v>
      </c>
      <c r="Q81" s="96">
        <v>34.148223126930915</v>
      </c>
    </row>
    <row r="82" spans="1:17" x14ac:dyDescent="0.25">
      <c r="A82" s="132" t="s">
        <v>83</v>
      </c>
      <c r="B82" s="160">
        <v>0</v>
      </c>
      <c r="C82" s="160">
        <v>0</v>
      </c>
      <c r="D82" s="160">
        <v>0</v>
      </c>
      <c r="E82" s="160">
        <v>0</v>
      </c>
      <c r="F82" s="160">
        <v>0</v>
      </c>
      <c r="G82" s="160">
        <v>0</v>
      </c>
      <c r="H82" s="160">
        <v>0</v>
      </c>
      <c r="I82" s="160">
        <v>0</v>
      </c>
      <c r="J82" s="160">
        <v>0</v>
      </c>
      <c r="K82" s="160">
        <v>0</v>
      </c>
      <c r="L82" s="160">
        <v>0</v>
      </c>
      <c r="M82" s="160">
        <v>0</v>
      </c>
      <c r="N82" s="160">
        <v>0</v>
      </c>
      <c r="O82" s="160">
        <v>0</v>
      </c>
      <c r="P82" s="160">
        <v>0</v>
      </c>
      <c r="Q82" s="160">
        <v>0</v>
      </c>
    </row>
    <row r="83" spans="1:17" x14ac:dyDescent="0.25">
      <c r="A83" s="76" t="s">
        <v>82</v>
      </c>
      <c r="B83" s="159">
        <v>0</v>
      </c>
      <c r="C83" s="159">
        <v>0</v>
      </c>
      <c r="D83" s="159">
        <v>0</v>
      </c>
      <c r="E83" s="159">
        <v>0</v>
      </c>
      <c r="F83" s="159">
        <v>0</v>
      </c>
      <c r="G83" s="159">
        <v>0</v>
      </c>
      <c r="H83" s="159">
        <v>0</v>
      </c>
      <c r="I83" s="159">
        <v>0</v>
      </c>
      <c r="J83" s="159">
        <v>0</v>
      </c>
      <c r="K83" s="159">
        <v>0</v>
      </c>
      <c r="L83" s="159">
        <v>0</v>
      </c>
      <c r="M83" s="159">
        <v>0</v>
      </c>
      <c r="N83" s="159">
        <v>0</v>
      </c>
      <c r="O83" s="159">
        <v>0</v>
      </c>
      <c r="P83" s="159">
        <v>0</v>
      </c>
      <c r="Q83" s="159">
        <v>0</v>
      </c>
    </row>
    <row r="84" spans="1:17" x14ac:dyDescent="0.25">
      <c r="A84" s="76" t="s">
        <v>81</v>
      </c>
      <c r="B84" s="159">
        <v>0</v>
      </c>
      <c r="C84" s="159">
        <v>0</v>
      </c>
      <c r="D84" s="159">
        <v>0</v>
      </c>
      <c r="E84" s="159">
        <v>0</v>
      </c>
      <c r="F84" s="159">
        <v>0</v>
      </c>
      <c r="G84" s="159">
        <v>0</v>
      </c>
      <c r="H84" s="159">
        <v>0</v>
      </c>
      <c r="I84" s="159">
        <v>0</v>
      </c>
      <c r="J84" s="159">
        <v>0</v>
      </c>
      <c r="K84" s="159">
        <v>0</v>
      </c>
      <c r="L84" s="159">
        <v>0</v>
      </c>
      <c r="M84" s="159">
        <v>0</v>
      </c>
      <c r="N84" s="159">
        <v>0</v>
      </c>
      <c r="O84" s="159">
        <v>0</v>
      </c>
      <c r="P84" s="159">
        <v>0</v>
      </c>
      <c r="Q84" s="159">
        <v>0</v>
      </c>
    </row>
    <row r="85" spans="1:17" x14ac:dyDescent="0.25">
      <c r="A85" s="76" t="s">
        <v>80</v>
      </c>
      <c r="B85" s="159">
        <v>0</v>
      </c>
      <c r="C85" s="159">
        <v>0</v>
      </c>
      <c r="D85" s="159">
        <v>0</v>
      </c>
      <c r="E85" s="159">
        <v>0</v>
      </c>
      <c r="F85" s="159">
        <v>0</v>
      </c>
      <c r="G85" s="159">
        <v>0</v>
      </c>
      <c r="H85" s="159">
        <v>0</v>
      </c>
      <c r="I85" s="159">
        <v>0</v>
      </c>
      <c r="J85" s="159">
        <v>0</v>
      </c>
      <c r="K85" s="159">
        <v>0</v>
      </c>
      <c r="L85" s="159">
        <v>0</v>
      </c>
      <c r="M85" s="159">
        <v>0</v>
      </c>
      <c r="N85" s="159">
        <v>0</v>
      </c>
      <c r="O85" s="159">
        <v>0</v>
      </c>
      <c r="P85" s="159">
        <v>0</v>
      </c>
      <c r="Q85" s="159">
        <v>0</v>
      </c>
    </row>
    <row r="86" spans="1:17" x14ac:dyDescent="0.25">
      <c r="A86" s="129" t="s">
        <v>79</v>
      </c>
      <c r="B86" s="158">
        <v>63.990769751488301</v>
      </c>
      <c r="C86" s="158">
        <v>66.454032931633279</v>
      </c>
      <c r="D86" s="158">
        <v>66.600825065018995</v>
      </c>
      <c r="E86" s="158">
        <v>61.509551732051982</v>
      </c>
      <c r="F86" s="158">
        <v>52.211155577374271</v>
      </c>
      <c r="G86" s="158">
        <v>43.995273470050641</v>
      </c>
      <c r="H86" s="158">
        <v>44.613182560141539</v>
      </c>
      <c r="I86" s="158">
        <v>48.255125188593645</v>
      </c>
      <c r="J86" s="158">
        <v>41.14384730718195</v>
      </c>
      <c r="K86" s="158">
        <v>43.358135352361224</v>
      </c>
      <c r="L86" s="158">
        <v>39.56616266111358</v>
      </c>
      <c r="M86" s="158">
        <v>32.055818191868433</v>
      </c>
      <c r="N86" s="158">
        <v>30.522762852958568</v>
      </c>
      <c r="O86" s="158">
        <v>24.57806544020432</v>
      </c>
      <c r="P86" s="158">
        <v>28.222957042677823</v>
      </c>
      <c r="Q86" s="158">
        <v>34.148223126930915</v>
      </c>
    </row>
    <row r="87" spans="1:17" x14ac:dyDescent="0.25">
      <c r="A87" s="92" t="s">
        <v>125</v>
      </c>
      <c r="B87" s="91">
        <v>0.9959840181406272</v>
      </c>
      <c r="C87" s="91">
        <v>0.87552394147008417</v>
      </c>
      <c r="D87" s="91">
        <v>1.0242074794754499</v>
      </c>
      <c r="E87" s="91">
        <v>1.1148633533928056</v>
      </c>
      <c r="F87" s="91">
        <v>1.9751560768087133</v>
      </c>
      <c r="G87" s="91">
        <v>1.7381525767058301</v>
      </c>
      <c r="H87" s="91">
        <v>1.4201580978711097</v>
      </c>
      <c r="I87" s="91">
        <v>1.3283541424330498</v>
      </c>
      <c r="J87" s="91">
        <v>1.2904433030040072</v>
      </c>
      <c r="K87" s="91">
        <v>0.95710277857899551</v>
      </c>
      <c r="L87" s="91">
        <v>1.3063899214100216</v>
      </c>
      <c r="M87" s="91">
        <v>0.95494184822962846</v>
      </c>
      <c r="N87" s="91">
        <v>0.82936451822132018</v>
      </c>
      <c r="O87" s="91">
        <v>0.68137300113554911</v>
      </c>
      <c r="P87" s="91">
        <v>0.9174785867950247</v>
      </c>
      <c r="Q87" s="91">
        <v>1.1578475821371965</v>
      </c>
    </row>
    <row r="88" spans="1:17" x14ac:dyDescent="0.25">
      <c r="A88" s="92" t="s">
        <v>26</v>
      </c>
      <c r="B88" s="91">
        <v>62.994785733347676</v>
      </c>
      <c r="C88" s="91">
        <v>65.578508990163201</v>
      </c>
      <c r="D88" s="91">
        <v>65.576617585543545</v>
      </c>
      <c r="E88" s="91">
        <v>60.394688378659175</v>
      </c>
      <c r="F88" s="91">
        <v>50.235999500565555</v>
      </c>
      <c r="G88" s="91">
        <v>42.257120893344812</v>
      </c>
      <c r="H88" s="91">
        <v>43.193024462270429</v>
      </c>
      <c r="I88" s="91">
        <v>46.926771046160596</v>
      </c>
      <c r="J88" s="91">
        <v>39.853404004177946</v>
      </c>
      <c r="K88" s="91">
        <v>42.401032573782231</v>
      </c>
      <c r="L88" s="91">
        <v>38.259772739703557</v>
      </c>
      <c r="M88" s="91">
        <v>31.100876343638802</v>
      </c>
      <c r="N88" s="91">
        <v>29.693398334737246</v>
      </c>
      <c r="O88" s="91">
        <v>23.896692439068772</v>
      </c>
      <c r="P88" s="91">
        <v>27.305478455882799</v>
      </c>
      <c r="Q88" s="91">
        <v>32.990375544793721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0</v>
      </c>
      <c r="C90" s="157">
        <v>0</v>
      </c>
      <c r="D90" s="157">
        <v>0</v>
      </c>
      <c r="E90" s="157">
        <v>0</v>
      </c>
      <c r="F90" s="157">
        <v>0</v>
      </c>
      <c r="G90" s="157">
        <v>0</v>
      </c>
      <c r="H90" s="157">
        <v>0</v>
      </c>
      <c r="I90" s="157">
        <v>0</v>
      </c>
      <c r="J90" s="157">
        <v>0</v>
      </c>
      <c r="K90" s="157">
        <v>0</v>
      </c>
      <c r="L90" s="157">
        <v>0</v>
      </c>
      <c r="M90" s="157">
        <v>0</v>
      </c>
      <c r="N90" s="157">
        <v>0</v>
      </c>
      <c r="O90" s="157">
        <v>0</v>
      </c>
      <c r="P90" s="157">
        <v>0</v>
      </c>
      <c r="Q90" s="157">
        <v>0</v>
      </c>
    </row>
    <row r="91" spans="1:17" x14ac:dyDescent="0.25">
      <c r="A91" s="243" t="s">
        <v>235</v>
      </c>
      <c r="B91" s="242">
        <v>0</v>
      </c>
      <c r="C91" s="242">
        <v>0</v>
      </c>
      <c r="D91" s="242">
        <v>0</v>
      </c>
      <c r="E91" s="242">
        <v>0</v>
      </c>
      <c r="F91" s="242">
        <v>0</v>
      </c>
      <c r="G91" s="242">
        <v>0</v>
      </c>
      <c r="H91" s="242">
        <v>0</v>
      </c>
      <c r="I91" s="242">
        <v>0</v>
      </c>
      <c r="J91" s="242">
        <v>0</v>
      </c>
      <c r="K91" s="242">
        <v>0</v>
      </c>
      <c r="L91" s="242">
        <v>0</v>
      </c>
      <c r="M91" s="242">
        <v>0</v>
      </c>
      <c r="N91" s="242">
        <v>0</v>
      </c>
      <c r="O91" s="242">
        <v>0</v>
      </c>
      <c r="P91" s="242">
        <v>0</v>
      </c>
      <c r="Q91" s="242">
        <v>0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134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1</v>
      </c>
      <c r="C95" s="77">
        <f t="shared" si="0"/>
        <v>0.99999999999999989</v>
      </c>
      <c r="D95" s="77">
        <f t="shared" si="0"/>
        <v>0.99999999999999989</v>
      </c>
      <c r="E95" s="77">
        <f t="shared" si="0"/>
        <v>1</v>
      </c>
      <c r="F95" s="77">
        <f t="shared" si="0"/>
        <v>1</v>
      </c>
      <c r="G95" s="77">
        <f t="shared" si="0"/>
        <v>1</v>
      </c>
      <c r="H95" s="77">
        <f t="shared" si="0"/>
        <v>1</v>
      </c>
      <c r="I95" s="77">
        <f t="shared" si="0"/>
        <v>1</v>
      </c>
      <c r="J95" s="77">
        <f t="shared" si="0"/>
        <v>1</v>
      </c>
      <c r="K95" s="77">
        <f t="shared" si="0"/>
        <v>1</v>
      </c>
      <c r="L95" s="77">
        <f t="shared" si="0"/>
        <v>1</v>
      </c>
      <c r="M95" s="77">
        <f t="shared" si="0"/>
        <v>1</v>
      </c>
      <c r="N95" s="77">
        <f t="shared" si="0"/>
        <v>1</v>
      </c>
      <c r="O95" s="77">
        <f t="shared" si="0"/>
        <v>1</v>
      </c>
      <c r="P95" s="77">
        <f t="shared" si="0"/>
        <v>1</v>
      </c>
      <c r="Q95" s="77">
        <f t="shared" si="0"/>
        <v>1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1.2661703200358001E-2</v>
      </c>
      <c r="C100" s="238">
        <f t="shared" si="5"/>
        <v>1.2608466400871878E-2</v>
      </c>
      <c r="D100" s="238">
        <f t="shared" si="5"/>
        <v>1.2637522936969727E-2</v>
      </c>
      <c r="E100" s="238">
        <f t="shared" si="5"/>
        <v>1.2797183135461706E-2</v>
      </c>
      <c r="F100" s="238">
        <f t="shared" si="5"/>
        <v>1</v>
      </c>
      <c r="G100" s="238">
        <f t="shared" si="5"/>
        <v>1</v>
      </c>
      <c r="H100" s="238">
        <f t="shared" si="5"/>
        <v>1</v>
      </c>
      <c r="I100" s="238">
        <f t="shared" si="5"/>
        <v>1</v>
      </c>
      <c r="J100" s="238">
        <f t="shared" si="5"/>
        <v>1</v>
      </c>
      <c r="K100" s="238">
        <f t="shared" si="5"/>
        <v>1</v>
      </c>
      <c r="L100" s="238">
        <f t="shared" si="5"/>
        <v>1</v>
      </c>
      <c r="M100" s="238">
        <f t="shared" si="5"/>
        <v>1</v>
      </c>
      <c r="N100" s="238">
        <f t="shared" si="5"/>
        <v>1</v>
      </c>
      <c r="O100" s="238">
        <f t="shared" si="5"/>
        <v>1</v>
      </c>
      <c r="P100" s="238">
        <f t="shared" si="5"/>
        <v>1</v>
      </c>
      <c r="Q100" s="238">
        <f t="shared" si="5"/>
        <v>1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0.98733829679964202</v>
      </c>
      <c r="C102" s="237">
        <f t="shared" si="7"/>
        <v>0.98739153359912801</v>
      </c>
      <c r="D102" s="237">
        <f t="shared" si="7"/>
        <v>0.98736247706303015</v>
      </c>
      <c r="E102" s="237">
        <f t="shared" si="7"/>
        <v>0.98720281686453826</v>
      </c>
      <c r="F102" s="237">
        <f t="shared" si="7"/>
        <v>0</v>
      </c>
      <c r="G102" s="237">
        <f t="shared" si="7"/>
        <v>0</v>
      </c>
      <c r="H102" s="237">
        <f t="shared" si="7"/>
        <v>0</v>
      </c>
      <c r="I102" s="237">
        <f t="shared" si="7"/>
        <v>0</v>
      </c>
      <c r="J102" s="237">
        <f t="shared" si="7"/>
        <v>0</v>
      </c>
      <c r="K102" s="237">
        <f t="shared" si="7"/>
        <v>0</v>
      </c>
      <c r="L102" s="237">
        <f t="shared" si="7"/>
        <v>0</v>
      </c>
      <c r="M102" s="237">
        <f t="shared" si="7"/>
        <v>0</v>
      </c>
      <c r="N102" s="237">
        <f t="shared" si="7"/>
        <v>0</v>
      </c>
      <c r="O102" s="237">
        <f t="shared" si="7"/>
        <v>0</v>
      </c>
      <c r="P102" s="237">
        <f t="shared" si="7"/>
        <v>0</v>
      </c>
      <c r="Q102" s="237">
        <f t="shared" si="7"/>
        <v>0</v>
      </c>
    </row>
    <row r="103" spans="1:17" x14ac:dyDescent="0.25">
      <c r="A103" s="142" t="s">
        <v>249</v>
      </c>
      <c r="B103" s="235">
        <f t="shared" ref="B103:Q103" si="8">IF(B$17=0,0,B$17/B$5)</f>
        <v>0.98733829679964202</v>
      </c>
      <c r="C103" s="235">
        <f t="shared" si="8"/>
        <v>0.98739153359912801</v>
      </c>
      <c r="D103" s="235">
        <f t="shared" si="8"/>
        <v>0.98736247706303015</v>
      </c>
      <c r="E103" s="235">
        <f t="shared" si="8"/>
        <v>0.98720281686453826</v>
      </c>
      <c r="F103" s="235">
        <f t="shared" si="8"/>
        <v>0</v>
      </c>
      <c r="G103" s="235">
        <f t="shared" si="8"/>
        <v>0</v>
      </c>
      <c r="H103" s="235">
        <f t="shared" si="8"/>
        <v>0</v>
      </c>
      <c r="I103" s="235">
        <f t="shared" si="8"/>
        <v>0</v>
      </c>
      <c r="J103" s="235">
        <f t="shared" si="8"/>
        <v>0</v>
      </c>
      <c r="K103" s="235">
        <f t="shared" si="8"/>
        <v>0</v>
      </c>
      <c r="L103" s="235">
        <f t="shared" si="8"/>
        <v>0</v>
      </c>
      <c r="M103" s="235">
        <f t="shared" si="8"/>
        <v>0</v>
      </c>
      <c r="N103" s="235">
        <f t="shared" si="8"/>
        <v>0</v>
      </c>
      <c r="O103" s="235">
        <f t="shared" si="8"/>
        <v>0</v>
      </c>
      <c r="P103" s="235">
        <f t="shared" si="8"/>
        <v>0</v>
      </c>
      <c r="Q103" s="235">
        <f t="shared" si="8"/>
        <v>0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1</v>
      </c>
      <c r="C107" s="77">
        <f t="shared" si="11"/>
        <v>1</v>
      </c>
      <c r="D107" s="77">
        <f t="shared" si="11"/>
        <v>1</v>
      </c>
      <c r="E107" s="77">
        <f t="shared" si="11"/>
        <v>1</v>
      </c>
      <c r="F107" s="77">
        <f t="shared" si="11"/>
        <v>0.99999999999999989</v>
      </c>
      <c r="G107" s="77">
        <f t="shared" si="11"/>
        <v>1.0000000000000002</v>
      </c>
      <c r="H107" s="77">
        <f t="shared" si="11"/>
        <v>1.0000000000000002</v>
      </c>
      <c r="I107" s="77">
        <f t="shared" si="11"/>
        <v>1</v>
      </c>
      <c r="J107" s="77">
        <f t="shared" si="11"/>
        <v>1</v>
      </c>
      <c r="K107" s="77">
        <f t="shared" si="11"/>
        <v>1</v>
      </c>
      <c r="L107" s="77">
        <f t="shared" si="11"/>
        <v>1.0000000000000002</v>
      </c>
      <c r="M107" s="77">
        <f t="shared" si="11"/>
        <v>0.99999999999999989</v>
      </c>
      <c r="N107" s="77">
        <f t="shared" si="11"/>
        <v>1</v>
      </c>
      <c r="O107" s="77">
        <f t="shared" si="11"/>
        <v>1</v>
      </c>
      <c r="P107" s="77">
        <f t="shared" si="11"/>
        <v>1</v>
      </c>
      <c r="Q107" s="77">
        <f t="shared" si="11"/>
        <v>1.0000000000000002</v>
      </c>
    </row>
    <row r="108" spans="1:17" x14ac:dyDescent="0.25">
      <c r="A108" s="132" t="s">
        <v>83</v>
      </c>
      <c r="B108" s="203">
        <f t="shared" ref="B108:Q108" si="12">IF(B$32=0,0,B$32/B$31)</f>
        <v>0</v>
      </c>
      <c r="C108" s="203">
        <f t="shared" si="12"/>
        <v>0</v>
      </c>
      <c r="D108" s="203">
        <f t="shared" si="12"/>
        <v>0</v>
      </c>
      <c r="E108" s="203">
        <f t="shared" si="12"/>
        <v>0</v>
      </c>
      <c r="F108" s="203">
        <f t="shared" si="12"/>
        <v>0</v>
      </c>
      <c r="G108" s="203">
        <f t="shared" si="12"/>
        <v>0</v>
      </c>
      <c r="H108" s="203">
        <f t="shared" si="12"/>
        <v>0</v>
      </c>
      <c r="I108" s="203">
        <f t="shared" si="12"/>
        <v>0</v>
      </c>
      <c r="J108" s="203">
        <f t="shared" si="12"/>
        <v>0</v>
      </c>
      <c r="K108" s="203">
        <f t="shared" si="12"/>
        <v>0</v>
      </c>
      <c r="L108" s="203">
        <f t="shared" si="12"/>
        <v>0</v>
      </c>
      <c r="M108" s="203">
        <f t="shared" si="12"/>
        <v>0</v>
      </c>
      <c r="N108" s="203">
        <f t="shared" si="12"/>
        <v>0</v>
      </c>
      <c r="O108" s="203">
        <f t="shared" si="12"/>
        <v>0</v>
      </c>
      <c r="P108" s="203">
        <f t="shared" si="12"/>
        <v>0</v>
      </c>
      <c r="Q108" s="203">
        <f t="shared" si="12"/>
        <v>0</v>
      </c>
    </row>
    <row r="109" spans="1:17" x14ac:dyDescent="0.25">
      <c r="A109" s="76" t="s">
        <v>82</v>
      </c>
      <c r="B109" s="202">
        <f t="shared" ref="B109:Q109" si="13">IF(B$33=0,0,B$33/B$31)</f>
        <v>0</v>
      </c>
      <c r="C109" s="202">
        <f t="shared" si="13"/>
        <v>0</v>
      </c>
      <c r="D109" s="202">
        <f t="shared" si="13"/>
        <v>0</v>
      </c>
      <c r="E109" s="202">
        <f t="shared" si="13"/>
        <v>0</v>
      </c>
      <c r="F109" s="202">
        <f t="shared" si="13"/>
        <v>0</v>
      </c>
      <c r="G109" s="202">
        <f t="shared" si="13"/>
        <v>0</v>
      </c>
      <c r="H109" s="202">
        <f t="shared" si="13"/>
        <v>0</v>
      </c>
      <c r="I109" s="202">
        <f t="shared" si="13"/>
        <v>0</v>
      </c>
      <c r="J109" s="202">
        <f t="shared" si="13"/>
        <v>0</v>
      </c>
      <c r="K109" s="202">
        <f t="shared" si="13"/>
        <v>0</v>
      </c>
      <c r="L109" s="202">
        <f t="shared" si="13"/>
        <v>0</v>
      </c>
      <c r="M109" s="202">
        <f t="shared" si="13"/>
        <v>0</v>
      </c>
      <c r="N109" s="202">
        <f t="shared" si="13"/>
        <v>0</v>
      </c>
      <c r="O109" s="202">
        <f t="shared" si="13"/>
        <v>0</v>
      </c>
      <c r="P109" s="202">
        <f t="shared" si="13"/>
        <v>0</v>
      </c>
      <c r="Q109" s="202">
        <f t="shared" si="13"/>
        <v>0</v>
      </c>
    </row>
    <row r="110" spans="1:17" x14ac:dyDescent="0.25">
      <c r="A110" s="76" t="s">
        <v>81</v>
      </c>
      <c r="B110" s="202">
        <f t="shared" ref="B110:Q110" si="14">IF(B$34=0,0,B$34/B$31)</f>
        <v>0</v>
      </c>
      <c r="C110" s="202">
        <f t="shared" si="14"/>
        <v>0</v>
      </c>
      <c r="D110" s="202">
        <f t="shared" si="14"/>
        <v>0</v>
      </c>
      <c r="E110" s="202">
        <f t="shared" si="14"/>
        <v>0</v>
      </c>
      <c r="F110" s="202">
        <f t="shared" si="14"/>
        <v>0</v>
      </c>
      <c r="G110" s="202">
        <f t="shared" si="14"/>
        <v>0</v>
      </c>
      <c r="H110" s="202">
        <f t="shared" si="14"/>
        <v>0</v>
      </c>
      <c r="I110" s="202">
        <f t="shared" si="14"/>
        <v>0</v>
      </c>
      <c r="J110" s="202">
        <f t="shared" si="14"/>
        <v>0</v>
      </c>
      <c r="K110" s="202">
        <f t="shared" si="14"/>
        <v>0</v>
      </c>
      <c r="L110" s="202">
        <f t="shared" si="14"/>
        <v>0</v>
      </c>
      <c r="M110" s="202">
        <f t="shared" si="14"/>
        <v>0</v>
      </c>
      <c r="N110" s="202">
        <f t="shared" si="14"/>
        <v>0</v>
      </c>
      <c r="O110" s="202">
        <f t="shared" si="14"/>
        <v>0</v>
      </c>
      <c r="P110" s="202">
        <f t="shared" si="14"/>
        <v>0</v>
      </c>
      <c r="Q110" s="202">
        <f t="shared" si="14"/>
        <v>0</v>
      </c>
    </row>
    <row r="111" spans="1:17" x14ac:dyDescent="0.25">
      <c r="A111" s="76" t="s">
        <v>80</v>
      </c>
      <c r="B111" s="202">
        <f t="shared" ref="B111:Q111" si="15">IF(B$35=0,0,B$35/B$31)</f>
        <v>0</v>
      </c>
      <c r="C111" s="202">
        <f t="shared" si="15"/>
        <v>0</v>
      </c>
      <c r="D111" s="202">
        <f t="shared" si="15"/>
        <v>0</v>
      </c>
      <c r="E111" s="202">
        <f t="shared" si="15"/>
        <v>0</v>
      </c>
      <c r="F111" s="202">
        <f t="shared" si="15"/>
        <v>0</v>
      </c>
      <c r="G111" s="202">
        <f t="shared" si="15"/>
        <v>0</v>
      </c>
      <c r="H111" s="202">
        <f t="shared" si="15"/>
        <v>0</v>
      </c>
      <c r="I111" s="202">
        <f t="shared" si="15"/>
        <v>0</v>
      </c>
      <c r="J111" s="202">
        <f t="shared" si="15"/>
        <v>0</v>
      </c>
      <c r="K111" s="202">
        <f t="shared" si="15"/>
        <v>0</v>
      </c>
      <c r="L111" s="202">
        <f t="shared" si="15"/>
        <v>0</v>
      </c>
      <c r="M111" s="202">
        <f t="shared" si="15"/>
        <v>0</v>
      </c>
      <c r="N111" s="202">
        <f t="shared" si="15"/>
        <v>0</v>
      </c>
      <c r="O111" s="202">
        <f t="shared" si="15"/>
        <v>0</v>
      </c>
      <c r="P111" s="202">
        <f t="shared" si="15"/>
        <v>0</v>
      </c>
      <c r="Q111" s="202">
        <f t="shared" si="15"/>
        <v>0</v>
      </c>
    </row>
    <row r="112" spans="1:17" x14ac:dyDescent="0.25">
      <c r="A112" s="129" t="s">
        <v>79</v>
      </c>
      <c r="B112" s="201">
        <f t="shared" ref="B112:Q112" si="16">IF(B$36=0,0,B$36/B$31)</f>
        <v>1.0996133576882595E-2</v>
      </c>
      <c r="C112" s="201">
        <f t="shared" si="16"/>
        <v>1.0829913423029781E-2</v>
      </c>
      <c r="D112" s="201">
        <f t="shared" si="16"/>
        <v>1.0865258604579221E-2</v>
      </c>
      <c r="E112" s="201">
        <f t="shared" si="16"/>
        <v>1.0943240257853265E-2</v>
      </c>
      <c r="F112" s="201">
        <f t="shared" si="16"/>
        <v>1.3149052739723249E-2</v>
      </c>
      <c r="G112" s="201">
        <f t="shared" si="16"/>
        <v>1.3268379056049403E-2</v>
      </c>
      <c r="H112" s="201">
        <f t="shared" si="16"/>
        <v>1.3348334770957463E-2</v>
      </c>
      <c r="I112" s="201">
        <f t="shared" si="16"/>
        <v>1.3454291625804181E-2</v>
      </c>
      <c r="J112" s="201">
        <f t="shared" si="16"/>
        <v>1.2745471633480483E-2</v>
      </c>
      <c r="K112" s="201">
        <f t="shared" si="16"/>
        <v>1.3340307800942001E-2</v>
      </c>
      <c r="L112" s="201">
        <f t="shared" si="16"/>
        <v>1.3947494810470543E-2</v>
      </c>
      <c r="M112" s="201">
        <f t="shared" si="16"/>
        <v>1.5084478581141023E-2</v>
      </c>
      <c r="N112" s="201">
        <f t="shared" si="16"/>
        <v>1.6983681483664408E-2</v>
      </c>
      <c r="O112" s="201">
        <f t="shared" si="16"/>
        <v>1.4816233499685642E-2</v>
      </c>
      <c r="P112" s="201">
        <f t="shared" si="16"/>
        <v>1.7120618155393494E-2</v>
      </c>
      <c r="Q112" s="201">
        <f t="shared" si="16"/>
        <v>1.7563973255968496E-2</v>
      </c>
    </row>
    <row r="113" spans="1:17" x14ac:dyDescent="0.25">
      <c r="A113" s="127" t="s">
        <v>238</v>
      </c>
      <c r="B113" s="200">
        <f t="shared" ref="B113:Q113" si="17">IF(B$41=0,0,B$41/B$31)</f>
        <v>2.866677873690195E-2</v>
      </c>
      <c r="C113" s="200">
        <f t="shared" si="17"/>
        <v>2.867159671237594E-2</v>
      </c>
      <c r="D113" s="200">
        <f t="shared" si="17"/>
        <v>2.8670572214360018E-2</v>
      </c>
      <c r="E113" s="200">
        <f t="shared" si="17"/>
        <v>2.866831187658396E-2</v>
      </c>
      <c r="F113" s="200">
        <f t="shared" si="17"/>
        <v>2.8604375282906568E-2</v>
      </c>
      <c r="G113" s="200">
        <f t="shared" si="17"/>
        <v>2.8600916549100023E-2</v>
      </c>
      <c r="H113" s="200">
        <f t="shared" si="17"/>
        <v>2.859859899214616E-2</v>
      </c>
      <c r="I113" s="200">
        <f t="shared" si="17"/>
        <v>2.8595527778962196E-2</v>
      </c>
      <c r="J113" s="200">
        <f t="shared" si="17"/>
        <v>2.861607328598607E-2</v>
      </c>
      <c r="K113" s="200">
        <f t="shared" si="17"/>
        <v>2.8598831657943708E-2</v>
      </c>
      <c r="L113" s="200">
        <f t="shared" si="17"/>
        <v>2.8581232034479116E-2</v>
      </c>
      <c r="M113" s="200">
        <f t="shared" si="17"/>
        <v>2.8548275983155326E-2</v>
      </c>
      <c r="N113" s="200">
        <f t="shared" si="17"/>
        <v>2.8493226623661903E-2</v>
      </c>
      <c r="O113" s="200">
        <f t="shared" si="17"/>
        <v>2.8556051202907662E-2</v>
      </c>
      <c r="P113" s="200">
        <f t="shared" si="17"/>
        <v>2.8489257444771206E-2</v>
      </c>
      <c r="Q113" s="200">
        <f t="shared" si="17"/>
        <v>2.8476406572290773E-2</v>
      </c>
    </row>
    <row r="114" spans="1:17" x14ac:dyDescent="0.25">
      <c r="A114" s="142" t="s">
        <v>247</v>
      </c>
      <c r="B114" s="199">
        <f t="shared" ref="B114:Q114" si="18">IF(B$42=0,0,B$42/B$31)</f>
        <v>2.866677873690195E-2</v>
      </c>
      <c r="C114" s="199">
        <f t="shared" si="18"/>
        <v>2.867159671237594E-2</v>
      </c>
      <c r="D114" s="199">
        <f t="shared" si="18"/>
        <v>2.8670572214360018E-2</v>
      </c>
      <c r="E114" s="199">
        <f t="shared" si="18"/>
        <v>2.866831187658396E-2</v>
      </c>
      <c r="F114" s="199">
        <f t="shared" si="18"/>
        <v>2.8604375282906568E-2</v>
      </c>
      <c r="G114" s="199">
        <f t="shared" si="18"/>
        <v>2.8600916549100023E-2</v>
      </c>
      <c r="H114" s="199">
        <f t="shared" si="18"/>
        <v>2.859859899214616E-2</v>
      </c>
      <c r="I114" s="199">
        <f t="shared" si="18"/>
        <v>2.8595527778962196E-2</v>
      </c>
      <c r="J114" s="199">
        <f t="shared" si="18"/>
        <v>2.861607328598607E-2</v>
      </c>
      <c r="K114" s="199">
        <f t="shared" si="18"/>
        <v>2.8598831657943708E-2</v>
      </c>
      <c r="L114" s="199">
        <f t="shared" si="18"/>
        <v>2.8581232034479116E-2</v>
      </c>
      <c r="M114" s="199">
        <f t="shared" si="18"/>
        <v>2.8548275983155326E-2</v>
      </c>
      <c r="N114" s="199">
        <f t="shared" si="18"/>
        <v>2.8493226623661903E-2</v>
      </c>
      <c r="O114" s="199">
        <f t="shared" si="18"/>
        <v>2.8556051202907662E-2</v>
      </c>
      <c r="P114" s="199">
        <f t="shared" si="18"/>
        <v>2.8489257444771206E-2</v>
      </c>
      <c r="Q114" s="199">
        <f t="shared" si="18"/>
        <v>2.8476406572290773E-2</v>
      </c>
    </row>
    <row r="115" spans="1:17" x14ac:dyDescent="0.25">
      <c r="A115" s="142" t="s">
        <v>246</v>
      </c>
      <c r="B115" s="199">
        <f t="shared" ref="B115:Q115" si="19">IF(B$53=0,0,B$53/B$31)</f>
        <v>0</v>
      </c>
      <c r="C115" s="199">
        <f t="shared" si="19"/>
        <v>0</v>
      </c>
      <c r="D115" s="199">
        <f t="shared" si="19"/>
        <v>0</v>
      </c>
      <c r="E115" s="199">
        <f t="shared" si="19"/>
        <v>0</v>
      </c>
      <c r="F115" s="199">
        <f t="shared" si="19"/>
        <v>0</v>
      </c>
      <c r="G115" s="199">
        <f t="shared" si="19"/>
        <v>0</v>
      </c>
      <c r="H115" s="199">
        <f t="shared" si="19"/>
        <v>0</v>
      </c>
      <c r="I115" s="199">
        <f t="shared" si="19"/>
        <v>0</v>
      </c>
      <c r="J115" s="199">
        <f t="shared" si="19"/>
        <v>0</v>
      </c>
      <c r="K115" s="199">
        <f t="shared" si="19"/>
        <v>0</v>
      </c>
      <c r="L115" s="199">
        <f t="shared" si="19"/>
        <v>0</v>
      </c>
      <c r="M115" s="199">
        <f t="shared" si="19"/>
        <v>0</v>
      </c>
      <c r="N115" s="199">
        <f t="shared" si="19"/>
        <v>0</v>
      </c>
      <c r="O115" s="199">
        <f t="shared" si="19"/>
        <v>0</v>
      </c>
      <c r="P115" s="199">
        <f t="shared" si="19"/>
        <v>0</v>
      </c>
      <c r="Q115" s="199">
        <f t="shared" si="19"/>
        <v>0</v>
      </c>
    </row>
    <row r="116" spans="1:17" x14ac:dyDescent="0.25">
      <c r="A116" s="127" t="s">
        <v>237</v>
      </c>
      <c r="B116" s="200">
        <f t="shared" ref="B116:Q116" si="20">IF(B$54=0,0,B$54/B$31)</f>
        <v>0.86000336210705863</v>
      </c>
      <c r="C116" s="200">
        <f t="shared" si="20"/>
        <v>0.8601479013712785</v>
      </c>
      <c r="D116" s="200">
        <f t="shared" si="20"/>
        <v>0.86011716643080072</v>
      </c>
      <c r="E116" s="200">
        <f t="shared" si="20"/>
        <v>0.860049356297519</v>
      </c>
      <c r="F116" s="200">
        <f t="shared" si="20"/>
        <v>0.85813125848719707</v>
      </c>
      <c r="G116" s="200">
        <f t="shared" si="20"/>
        <v>0.85802749647300069</v>
      </c>
      <c r="H116" s="200">
        <f t="shared" si="20"/>
        <v>0.85795796976438499</v>
      </c>
      <c r="I116" s="200">
        <f t="shared" si="20"/>
        <v>0.85786583336886602</v>
      </c>
      <c r="J116" s="200">
        <f t="shared" si="20"/>
        <v>0.85848219857958219</v>
      </c>
      <c r="K116" s="200">
        <f t="shared" si="20"/>
        <v>0.85796494973831139</v>
      </c>
      <c r="L116" s="200">
        <f t="shared" si="20"/>
        <v>0.8574369610343735</v>
      </c>
      <c r="M116" s="200">
        <f t="shared" si="20"/>
        <v>0.85644827949465985</v>
      </c>
      <c r="N116" s="200">
        <f t="shared" si="20"/>
        <v>0.85479679870985703</v>
      </c>
      <c r="O116" s="200">
        <f t="shared" si="20"/>
        <v>0.85668153608722986</v>
      </c>
      <c r="P116" s="200">
        <f t="shared" si="20"/>
        <v>0.85467772334313619</v>
      </c>
      <c r="Q116" s="200">
        <f t="shared" si="20"/>
        <v>0.85429219716872318</v>
      </c>
    </row>
    <row r="117" spans="1:17" x14ac:dyDescent="0.25">
      <c r="A117" s="142" t="s">
        <v>245</v>
      </c>
      <c r="B117" s="199">
        <f t="shared" ref="B117:Q117" si="21">IF(B$55=0,0,B$55/B$31)</f>
        <v>0.86000336210705863</v>
      </c>
      <c r="C117" s="199">
        <f t="shared" si="21"/>
        <v>0.8601479013712785</v>
      </c>
      <c r="D117" s="199">
        <f t="shared" si="21"/>
        <v>0.86011716643080072</v>
      </c>
      <c r="E117" s="199">
        <f t="shared" si="21"/>
        <v>0.860049356297519</v>
      </c>
      <c r="F117" s="199">
        <f t="shared" si="21"/>
        <v>0.85813125848719707</v>
      </c>
      <c r="G117" s="199">
        <f t="shared" si="21"/>
        <v>0.85802749647300069</v>
      </c>
      <c r="H117" s="199">
        <f t="shared" si="21"/>
        <v>0.85795796976438499</v>
      </c>
      <c r="I117" s="199">
        <f t="shared" si="21"/>
        <v>0.85786583336886602</v>
      </c>
      <c r="J117" s="199">
        <f t="shared" si="21"/>
        <v>0.85848219857958219</v>
      </c>
      <c r="K117" s="199">
        <f t="shared" si="21"/>
        <v>0.85796494973831139</v>
      </c>
      <c r="L117" s="199">
        <f t="shared" si="21"/>
        <v>0.8574369610343735</v>
      </c>
      <c r="M117" s="199">
        <f t="shared" si="21"/>
        <v>0.85644827949465985</v>
      </c>
      <c r="N117" s="199">
        <f t="shared" si="21"/>
        <v>0.85479679870985703</v>
      </c>
      <c r="O117" s="199">
        <f t="shared" si="21"/>
        <v>0.85668153608722986</v>
      </c>
      <c r="P117" s="199">
        <f t="shared" si="21"/>
        <v>0.85467772334313619</v>
      </c>
      <c r="Q117" s="199">
        <f t="shared" si="21"/>
        <v>0.85429219716872318</v>
      </c>
    </row>
    <row r="118" spans="1:17" x14ac:dyDescent="0.25">
      <c r="A118" s="142" t="s">
        <v>244</v>
      </c>
      <c r="B118" s="199">
        <f t="shared" ref="B118:Q118" si="22">IF(B$66=0,0,B$66/B$31)</f>
        <v>0</v>
      </c>
      <c r="C118" s="199">
        <f t="shared" si="22"/>
        <v>0</v>
      </c>
      <c r="D118" s="199">
        <f t="shared" si="22"/>
        <v>0</v>
      </c>
      <c r="E118" s="199">
        <f t="shared" si="22"/>
        <v>0</v>
      </c>
      <c r="F118" s="199">
        <f t="shared" si="22"/>
        <v>0</v>
      </c>
      <c r="G118" s="199">
        <f t="shared" si="22"/>
        <v>0</v>
      </c>
      <c r="H118" s="199">
        <f t="shared" si="22"/>
        <v>0</v>
      </c>
      <c r="I118" s="199">
        <f t="shared" si="22"/>
        <v>0</v>
      </c>
      <c r="J118" s="199">
        <f t="shared" si="22"/>
        <v>0</v>
      </c>
      <c r="K118" s="199">
        <f t="shared" si="22"/>
        <v>0</v>
      </c>
      <c r="L118" s="199">
        <f t="shared" si="22"/>
        <v>0</v>
      </c>
      <c r="M118" s="199">
        <f t="shared" si="22"/>
        <v>0</v>
      </c>
      <c r="N118" s="199">
        <f t="shared" si="22"/>
        <v>0</v>
      </c>
      <c r="O118" s="199">
        <f t="shared" si="22"/>
        <v>0</v>
      </c>
      <c r="P118" s="199">
        <f t="shared" si="22"/>
        <v>0</v>
      </c>
      <c r="Q118" s="199">
        <f t="shared" si="22"/>
        <v>0</v>
      </c>
    </row>
    <row r="119" spans="1:17" x14ac:dyDescent="0.25">
      <c r="A119" s="127" t="s">
        <v>236</v>
      </c>
      <c r="B119" s="200">
        <f t="shared" ref="B119:Q119" si="23">IF(B$67=0,0,B$67/B$31)</f>
        <v>0.10033372557915683</v>
      </c>
      <c r="C119" s="200">
        <f t="shared" si="23"/>
        <v>0.1003505884933158</v>
      </c>
      <c r="D119" s="200">
        <f t="shared" si="23"/>
        <v>0.10034700275026008</v>
      </c>
      <c r="E119" s="200">
        <f t="shared" si="23"/>
        <v>0.10033909156804388</v>
      </c>
      <c r="F119" s="200">
        <f t="shared" si="23"/>
        <v>0.10011531349017297</v>
      </c>
      <c r="G119" s="200">
        <f t="shared" si="23"/>
        <v>0.1001032079218501</v>
      </c>
      <c r="H119" s="200">
        <f t="shared" si="23"/>
        <v>0.10009509647251157</v>
      </c>
      <c r="I119" s="200">
        <f t="shared" si="23"/>
        <v>0.10008434722636765</v>
      </c>
      <c r="J119" s="200">
        <f t="shared" si="23"/>
        <v>0.10015625650095125</v>
      </c>
      <c r="K119" s="200">
        <f t="shared" si="23"/>
        <v>0.100095910802803</v>
      </c>
      <c r="L119" s="200">
        <f t="shared" si="23"/>
        <v>0.10003431212067694</v>
      </c>
      <c r="M119" s="200">
        <f t="shared" si="23"/>
        <v>9.9918965941043658E-2</v>
      </c>
      <c r="N119" s="200">
        <f t="shared" si="23"/>
        <v>9.9726293182816672E-2</v>
      </c>
      <c r="O119" s="200">
        <f t="shared" si="23"/>
        <v>9.994617921017683E-2</v>
      </c>
      <c r="P119" s="200">
        <f t="shared" si="23"/>
        <v>9.9712401056699207E-2</v>
      </c>
      <c r="Q119" s="200">
        <f t="shared" si="23"/>
        <v>9.9667423003017716E-2</v>
      </c>
    </row>
    <row r="120" spans="1:17" x14ac:dyDescent="0.25">
      <c r="A120" s="142" t="s">
        <v>243</v>
      </c>
      <c r="B120" s="199">
        <f t="shared" ref="B120:Q120" si="24">IF(B$68=0,0,B$68/B$31)</f>
        <v>0.10033372557915683</v>
      </c>
      <c r="C120" s="199">
        <f t="shared" si="24"/>
        <v>0.1003505884933158</v>
      </c>
      <c r="D120" s="199">
        <f t="shared" si="24"/>
        <v>0.10034700275026008</v>
      </c>
      <c r="E120" s="199">
        <f t="shared" si="24"/>
        <v>0.10033909156804388</v>
      </c>
      <c r="F120" s="199">
        <f t="shared" si="24"/>
        <v>0.10011531349017297</v>
      </c>
      <c r="G120" s="199">
        <f t="shared" si="24"/>
        <v>0.1001032079218501</v>
      </c>
      <c r="H120" s="199">
        <f t="shared" si="24"/>
        <v>0.10009509647251157</v>
      </c>
      <c r="I120" s="199">
        <f t="shared" si="24"/>
        <v>0.10008434722636765</v>
      </c>
      <c r="J120" s="199">
        <f t="shared" si="24"/>
        <v>0.10015625650095125</v>
      </c>
      <c r="K120" s="199">
        <f t="shared" si="24"/>
        <v>0.100095910802803</v>
      </c>
      <c r="L120" s="199">
        <f t="shared" si="24"/>
        <v>0.10003431212067694</v>
      </c>
      <c r="M120" s="199">
        <f t="shared" si="24"/>
        <v>9.9918965941043658E-2</v>
      </c>
      <c r="N120" s="199">
        <f t="shared" si="24"/>
        <v>9.9726293182816672E-2</v>
      </c>
      <c r="O120" s="199">
        <f t="shared" si="24"/>
        <v>9.994617921017683E-2</v>
      </c>
      <c r="P120" s="199">
        <f t="shared" si="24"/>
        <v>9.9712401056699207E-2</v>
      </c>
      <c r="Q120" s="199">
        <f t="shared" si="24"/>
        <v>9.9667423003017716E-2</v>
      </c>
    </row>
    <row r="121" spans="1:17" x14ac:dyDescent="0.25">
      <c r="A121" s="140" t="s">
        <v>242</v>
      </c>
      <c r="B121" s="198">
        <f t="shared" ref="B121:Q121" si="25">IF(B$79=0,0,B$79/B$31)</f>
        <v>0</v>
      </c>
      <c r="C121" s="198">
        <f t="shared" si="25"/>
        <v>0</v>
      </c>
      <c r="D121" s="198">
        <f t="shared" si="25"/>
        <v>0</v>
      </c>
      <c r="E121" s="198">
        <f t="shared" si="25"/>
        <v>0</v>
      </c>
      <c r="F121" s="198">
        <f t="shared" si="25"/>
        <v>0</v>
      </c>
      <c r="G121" s="198">
        <f t="shared" si="25"/>
        <v>0</v>
      </c>
      <c r="H121" s="198">
        <f t="shared" si="25"/>
        <v>0</v>
      </c>
      <c r="I121" s="198">
        <f t="shared" si="25"/>
        <v>0</v>
      </c>
      <c r="J121" s="198">
        <f t="shared" si="25"/>
        <v>0</v>
      </c>
      <c r="K121" s="198">
        <f t="shared" si="25"/>
        <v>0</v>
      </c>
      <c r="L121" s="198">
        <f t="shared" si="25"/>
        <v>0</v>
      </c>
      <c r="M121" s="198">
        <f t="shared" si="25"/>
        <v>0</v>
      </c>
      <c r="N121" s="198">
        <f t="shared" si="25"/>
        <v>0</v>
      </c>
      <c r="O121" s="198">
        <f t="shared" si="25"/>
        <v>0</v>
      </c>
      <c r="P121" s="198">
        <f t="shared" si="25"/>
        <v>0</v>
      </c>
      <c r="Q121" s="198">
        <f t="shared" si="25"/>
        <v>0</v>
      </c>
    </row>
    <row r="123" spans="1:17" x14ac:dyDescent="0.25">
      <c r="A123" s="78" t="s">
        <v>55</v>
      </c>
      <c r="B123" s="77">
        <f t="shared" ref="B123:Q123" si="26">SUM(B$124:B$129)</f>
        <v>1</v>
      </c>
      <c r="C123" s="77">
        <f t="shared" si="26"/>
        <v>1</v>
      </c>
      <c r="D123" s="77">
        <f t="shared" si="26"/>
        <v>1</v>
      </c>
      <c r="E123" s="77">
        <f t="shared" si="26"/>
        <v>1</v>
      </c>
      <c r="F123" s="77">
        <f t="shared" si="26"/>
        <v>1</v>
      </c>
      <c r="G123" s="77">
        <f t="shared" si="26"/>
        <v>1</v>
      </c>
      <c r="H123" s="77">
        <f t="shared" si="26"/>
        <v>1</v>
      </c>
      <c r="I123" s="77">
        <f t="shared" si="26"/>
        <v>1</v>
      </c>
      <c r="J123" s="77">
        <f t="shared" si="26"/>
        <v>1</v>
      </c>
      <c r="K123" s="77">
        <f t="shared" si="26"/>
        <v>1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0</v>
      </c>
      <c r="C124" s="203">
        <f t="shared" si="27"/>
        <v>0</v>
      </c>
      <c r="D124" s="203">
        <f t="shared" si="27"/>
        <v>0</v>
      </c>
      <c r="E124" s="203">
        <f t="shared" si="27"/>
        <v>0</v>
      </c>
      <c r="F124" s="203">
        <f t="shared" si="27"/>
        <v>0</v>
      </c>
      <c r="G124" s="203">
        <f t="shared" si="27"/>
        <v>0</v>
      </c>
      <c r="H124" s="203">
        <f t="shared" si="27"/>
        <v>0</v>
      </c>
      <c r="I124" s="203">
        <f t="shared" si="27"/>
        <v>0</v>
      </c>
      <c r="J124" s="203">
        <f t="shared" si="27"/>
        <v>0</v>
      </c>
      <c r="K124" s="203">
        <f t="shared" si="27"/>
        <v>0</v>
      </c>
      <c r="L124" s="203">
        <f t="shared" si="27"/>
        <v>0</v>
      </c>
      <c r="M124" s="203">
        <f t="shared" si="27"/>
        <v>0</v>
      </c>
      <c r="N124" s="203">
        <f t="shared" si="27"/>
        <v>0</v>
      </c>
      <c r="O124" s="203">
        <f t="shared" si="27"/>
        <v>0</v>
      </c>
      <c r="P124" s="203">
        <f t="shared" si="27"/>
        <v>0</v>
      </c>
      <c r="Q124" s="203">
        <f t="shared" si="27"/>
        <v>0</v>
      </c>
    </row>
    <row r="125" spans="1:17" x14ac:dyDescent="0.25">
      <c r="A125" s="76" t="s">
        <v>82</v>
      </c>
      <c r="B125" s="202">
        <f t="shared" ref="B125:Q125" si="28">IF(B$83=0,0,B$83/B$81)</f>
        <v>0</v>
      </c>
      <c r="C125" s="202">
        <f t="shared" si="28"/>
        <v>0</v>
      </c>
      <c r="D125" s="202">
        <f t="shared" si="28"/>
        <v>0</v>
      </c>
      <c r="E125" s="202">
        <f t="shared" si="28"/>
        <v>0</v>
      </c>
      <c r="F125" s="202">
        <f t="shared" si="28"/>
        <v>0</v>
      </c>
      <c r="G125" s="202">
        <f t="shared" si="28"/>
        <v>0</v>
      </c>
      <c r="H125" s="202">
        <f t="shared" si="28"/>
        <v>0</v>
      </c>
      <c r="I125" s="202">
        <f t="shared" si="28"/>
        <v>0</v>
      </c>
      <c r="J125" s="202">
        <f t="shared" si="28"/>
        <v>0</v>
      </c>
      <c r="K125" s="202">
        <f t="shared" si="28"/>
        <v>0</v>
      </c>
      <c r="L125" s="202">
        <f t="shared" si="28"/>
        <v>0</v>
      </c>
      <c r="M125" s="202">
        <f t="shared" si="28"/>
        <v>0</v>
      </c>
      <c r="N125" s="202">
        <f t="shared" si="28"/>
        <v>0</v>
      </c>
      <c r="O125" s="202">
        <f t="shared" si="28"/>
        <v>0</v>
      </c>
      <c r="P125" s="202">
        <f t="shared" si="28"/>
        <v>0</v>
      </c>
      <c r="Q125" s="202">
        <f t="shared" si="28"/>
        <v>0</v>
      </c>
    </row>
    <row r="126" spans="1:17" x14ac:dyDescent="0.25">
      <c r="A126" s="76" t="s">
        <v>81</v>
      </c>
      <c r="B126" s="202">
        <f t="shared" ref="B126:Q126" si="29">IF(B$84=0,0,B$84/B$81)</f>
        <v>0</v>
      </c>
      <c r="C126" s="202">
        <f t="shared" si="29"/>
        <v>0</v>
      </c>
      <c r="D126" s="202">
        <f t="shared" si="29"/>
        <v>0</v>
      </c>
      <c r="E126" s="202">
        <f t="shared" si="29"/>
        <v>0</v>
      </c>
      <c r="F126" s="202">
        <f t="shared" si="29"/>
        <v>0</v>
      </c>
      <c r="G126" s="202">
        <f t="shared" si="29"/>
        <v>0</v>
      </c>
      <c r="H126" s="202">
        <f t="shared" si="29"/>
        <v>0</v>
      </c>
      <c r="I126" s="202">
        <f t="shared" si="29"/>
        <v>0</v>
      </c>
      <c r="J126" s="202">
        <f t="shared" si="29"/>
        <v>0</v>
      </c>
      <c r="K126" s="202">
        <f t="shared" si="29"/>
        <v>0</v>
      </c>
      <c r="L126" s="202">
        <f t="shared" si="29"/>
        <v>0</v>
      </c>
      <c r="M126" s="202">
        <f t="shared" si="29"/>
        <v>0</v>
      </c>
      <c r="N126" s="202">
        <f t="shared" si="29"/>
        <v>0</v>
      </c>
      <c r="O126" s="202">
        <f t="shared" si="29"/>
        <v>0</v>
      </c>
      <c r="P126" s="202">
        <f t="shared" si="29"/>
        <v>0</v>
      </c>
      <c r="Q126" s="202">
        <f t="shared" si="29"/>
        <v>0</v>
      </c>
    </row>
    <row r="127" spans="1:17" x14ac:dyDescent="0.25">
      <c r="A127" s="76" t="s">
        <v>80</v>
      </c>
      <c r="B127" s="202">
        <f t="shared" ref="B127:Q127" si="30">IF(B$85=0,0,B$85/B$81)</f>
        <v>0</v>
      </c>
      <c r="C127" s="202">
        <f t="shared" si="30"/>
        <v>0</v>
      </c>
      <c r="D127" s="202">
        <f t="shared" si="30"/>
        <v>0</v>
      </c>
      <c r="E127" s="202">
        <f t="shared" si="30"/>
        <v>0</v>
      </c>
      <c r="F127" s="202">
        <f t="shared" si="30"/>
        <v>0</v>
      </c>
      <c r="G127" s="202">
        <f t="shared" si="30"/>
        <v>0</v>
      </c>
      <c r="H127" s="202">
        <f t="shared" si="30"/>
        <v>0</v>
      </c>
      <c r="I127" s="202">
        <f t="shared" si="30"/>
        <v>0</v>
      </c>
      <c r="J127" s="202">
        <f t="shared" si="30"/>
        <v>0</v>
      </c>
      <c r="K127" s="202">
        <f t="shared" si="30"/>
        <v>0</v>
      </c>
      <c r="L127" s="202">
        <f t="shared" si="30"/>
        <v>0</v>
      </c>
      <c r="M127" s="202">
        <f t="shared" si="30"/>
        <v>0</v>
      </c>
      <c r="N127" s="202">
        <f t="shared" si="30"/>
        <v>0</v>
      </c>
      <c r="O127" s="202">
        <f t="shared" si="30"/>
        <v>0</v>
      </c>
      <c r="P127" s="202">
        <f t="shared" si="30"/>
        <v>0</v>
      </c>
      <c r="Q127" s="202">
        <f t="shared" si="30"/>
        <v>0</v>
      </c>
    </row>
    <row r="128" spans="1:17" x14ac:dyDescent="0.25">
      <c r="A128" s="129" t="s">
        <v>79</v>
      </c>
      <c r="B128" s="201">
        <f t="shared" ref="B128:Q128" si="31">IF(B$86=0,0,B$86/B$81)</f>
        <v>1</v>
      </c>
      <c r="C128" s="201">
        <f t="shared" si="31"/>
        <v>1</v>
      </c>
      <c r="D128" s="201">
        <f t="shared" si="31"/>
        <v>1</v>
      </c>
      <c r="E128" s="201">
        <f t="shared" si="31"/>
        <v>1</v>
      </c>
      <c r="F128" s="201">
        <f t="shared" si="31"/>
        <v>1</v>
      </c>
      <c r="G128" s="201">
        <f t="shared" si="31"/>
        <v>1</v>
      </c>
      <c r="H128" s="201">
        <f t="shared" si="31"/>
        <v>1</v>
      </c>
      <c r="I128" s="201">
        <f t="shared" si="31"/>
        <v>1</v>
      </c>
      <c r="J128" s="201">
        <f t="shared" si="31"/>
        <v>1</v>
      </c>
      <c r="K128" s="201">
        <f t="shared" si="31"/>
        <v>1</v>
      </c>
      <c r="L128" s="201">
        <f t="shared" si="31"/>
        <v>1</v>
      </c>
      <c r="M128" s="201">
        <f t="shared" si="31"/>
        <v>1</v>
      </c>
      <c r="N128" s="201">
        <f t="shared" si="31"/>
        <v>1</v>
      </c>
      <c r="O128" s="201">
        <f t="shared" si="31"/>
        <v>1</v>
      </c>
      <c r="P128" s="201">
        <f t="shared" si="31"/>
        <v>1</v>
      </c>
      <c r="Q128" s="201">
        <f t="shared" si="31"/>
        <v>1</v>
      </c>
    </row>
    <row r="129" spans="1:17" x14ac:dyDescent="0.25">
      <c r="A129" s="72" t="s">
        <v>235</v>
      </c>
      <c r="B129" s="276">
        <f t="shared" ref="B129:Q129" si="32">IF(B$91=0,0,B$91/B$81)</f>
        <v>0</v>
      </c>
      <c r="C129" s="276">
        <f t="shared" si="32"/>
        <v>0</v>
      </c>
      <c r="D129" s="276">
        <f t="shared" si="32"/>
        <v>0</v>
      </c>
      <c r="E129" s="276">
        <f t="shared" si="32"/>
        <v>0</v>
      </c>
      <c r="F129" s="276">
        <f t="shared" si="32"/>
        <v>0</v>
      </c>
      <c r="G129" s="276">
        <f t="shared" si="32"/>
        <v>0</v>
      </c>
      <c r="H129" s="276">
        <f t="shared" si="32"/>
        <v>0</v>
      </c>
      <c r="I129" s="276">
        <f t="shared" si="32"/>
        <v>0</v>
      </c>
      <c r="J129" s="276">
        <f t="shared" si="32"/>
        <v>0</v>
      </c>
      <c r="K129" s="276">
        <f t="shared" si="32"/>
        <v>0</v>
      </c>
      <c r="L129" s="276">
        <f t="shared" si="32"/>
        <v>0</v>
      </c>
      <c r="M129" s="276">
        <f t="shared" si="32"/>
        <v>0</v>
      </c>
      <c r="N129" s="276">
        <f t="shared" si="32"/>
        <v>0</v>
      </c>
      <c r="O129" s="276">
        <f t="shared" si="32"/>
        <v>0</v>
      </c>
      <c r="P129" s="276">
        <f t="shared" si="32"/>
        <v>0</v>
      </c>
      <c r="Q129" s="276">
        <f t="shared" si="32"/>
        <v>0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266" t="s">
        <v>133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>IF(B$5=0,0,B$5/PPA_fec!B$5)</f>
        <v>1.7297068058725551</v>
      </c>
      <c r="C133" s="230">
        <f>IF(C$5=0,0,C$5/PPA_fec!C$5)</f>
        <v>1.7245975684275927</v>
      </c>
      <c r="D133" s="230">
        <f>IF(D$5=0,0,D$5/PPA_fec!D$5)</f>
        <v>1.7175654335888959</v>
      </c>
      <c r="E133" s="230">
        <f>IF(E$5=0,0,E$5/PPA_fec!E$5)</f>
        <v>1.6963472810852367</v>
      </c>
      <c r="F133" s="230">
        <f>IF(F$5=0,0,F$5/PPA_fec!F$5)</f>
        <v>1.7934535317137047E-2</v>
      </c>
      <c r="G133" s="230">
        <f>IF(G$5=0,0,G$5/PPA_fec!G$5)</f>
        <v>1.6587792067776781E-2</v>
      </c>
      <c r="H133" s="230">
        <f>IF(H$5=0,0,H$5/PPA_fec!H$5)</f>
        <v>1.6721076848379663E-2</v>
      </c>
      <c r="I133" s="230">
        <f>IF(I$5=0,0,I$5/PPA_fec!I$5)</f>
        <v>1.7289074415444475E-2</v>
      </c>
      <c r="J133" s="230">
        <f>IF(J$5=0,0,J$5/PPA_fec!J$5)</f>
        <v>1.6498808047250516E-2</v>
      </c>
      <c r="K133" s="230">
        <f>IF(K$5=0,0,K$5/PPA_fec!K$5)</f>
        <v>1.834765340928262E-2</v>
      </c>
      <c r="L133" s="230">
        <f>IF(L$5=0,0,L$5/PPA_fec!L$5)</f>
        <v>1.8395059670009532E-2</v>
      </c>
      <c r="M133" s="230">
        <f>IF(M$5=0,0,M$5/PPA_fec!M$5)</f>
        <v>1.6636147786687365E-2</v>
      </c>
      <c r="N133" s="230">
        <f>IF(N$5=0,0,N$5/PPA_fec!N$5)</f>
        <v>1.5724142399294167E-2</v>
      </c>
      <c r="O133" s="230">
        <f>IF(O$5=0,0,O$5/PPA_fec!O$5)</f>
        <v>1.4970920117362193E-2</v>
      </c>
      <c r="P133" s="230">
        <f>IF(P$5=0,0,P$5/PPA_fec!P$5)</f>
        <v>1.5223496043894318E-2</v>
      </c>
      <c r="Q133" s="230">
        <f>IF(Q$5=0,0,Q$5/PPA_fec!Q$5)</f>
        <v>1.5355027279288311E-2</v>
      </c>
    </row>
    <row r="134" spans="1:17" x14ac:dyDescent="0.25">
      <c r="A134" s="132" t="s">
        <v>83</v>
      </c>
      <c r="B134" s="229">
        <f>IF(B$6=0,0,B$6/PPA_fec!B$6)</f>
        <v>0</v>
      </c>
      <c r="C134" s="229">
        <f>IF(C$6=0,0,C$6/PPA_fec!C$6)</f>
        <v>0</v>
      </c>
      <c r="D134" s="229">
        <f>IF(D$6=0,0,D$6/PPA_fec!D$6)</f>
        <v>0</v>
      </c>
      <c r="E134" s="229">
        <f>IF(E$6=0,0,E$6/PPA_fec!E$6)</f>
        <v>0</v>
      </c>
      <c r="F134" s="229">
        <f>IF(F$6=0,0,F$6/PPA_fec!F$6)</f>
        <v>0</v>
      </c>
      <c r="G134" s="229">
        <f>IF(G$6=0,0,G$6/PPA_fec!G$6)</f>
        <v>0</v>
      </c>
      <c r="H134" s="229">
        <f>IF(H$6=0,0,H$6/PPA_fec!H$6)</f>
        <v>0</v>
      </c>
      <c r="I134" s="229">
        <f>IF(I$6=0,0,I$6/PPA_fec!I$6)</f>
        <v>0</v>
      </c>
      <c r="J134" s="229">
        <f>IF(J$6=0,0,J$6/PPA_fec!J$6)</f>
        <v>0</v>
      </c>
      <c r="K134" s="229">
        <f>IF(K$6=0,0,K$6/PPA_fec!K$6)</f>
        <v>0</v>
      </c>
      <c r="L134" s="229">
        <f>IF(L$6=0,0,L$6/PPA_fec!L$6)</f>
        <v>0</v>
      </c>
      <c r="M134" s="229">
        <f>IF(M$6=0,0,M$6/PPA_fec!M$6)</f>
        <v>0</v>
      </c>
      <c r="N134" s="229">
        <f>IF(N$6=0,0,N$6/PPA_fec!N$6)</f>
        <v>0</v>
      </c>
      <c r="O134" s="229">
        <f>IF(O$6=0,0,O$6/PPA_fec!O$6)</f>
        <v>0</v>
      </c>
      <c r="P134" s="229">
        <f>IF(P$6=0,0,P$6/PPA_fec!P$6)</f>
        <v>0</v>
      </c>
      <c r="Q134" s="229">
        <f>IF(Q$6=0,0,Q$6/PPA_fec!Q$6)</f>
        <v>0</v>
      </c>
    </row>
    <row r="135" spans="1:17" x14ac:dyDescent="0.25">
      <c r="A135" s="76" t="s">
        <v>82</v>
      </c>
      <c r="B135" s="228">
        <f>IF(B$7=0,0,B$7/PPA_fec!B$7)</f>
        <v>0</v>
      </c>
      <c r="C135" s="228">
        <f>IF(C$7=0,0,C$7/PPA_fec!C$7)</f>
        <v>0</v>
      </c>
      <c r="D135" s="228">
        <f>IF(D$7=0,0,D$7/PPA_fec!D$7)</f>
        <v>0</v>
      </c>
      <c r="E135" s="228">
        <f>IF(E$7=0,0,E$7/PPA_fec!E$7)</f>
        <v>0</v>
      </c>
      <c r="F135" s="228">
        <f>IF(F$7=0,0,F$7/PPA_fec!F$7)</f>
        <v>0</v>
      </c>
      <c r="G135" s="228">
        <f>IF(G$7=0,0,G$7/PPA_fec!G$7)</f>
        <v>0</v>
      </c>
      <c r="H135" s="228">
        <f>IF(H$7=0,0,H$7/PPA_fec!H$7)</f>
        <v>0</v>
      </c>
      <c r="I135" s="228">
        <f>IF(I$7=0,0,I$7/PPA_fec!I$7)</f>
        <v>0</v>
      </c>
      <c r="J135" s="228">
        <f>IF(J$7=0,0,J$7/PPA_fec!J$7)</f>
        <v>0</v>
      </c>
      <c r="K135" s="228">
        <f>IF(K$7=0,0,K$7/PPA_fec!K$7)</f>
        <v>0</v>
      </c>
      <c r="L135" s="228">
        <f>IF(L$7=0,0,L$7/PPA_fec!L$7)</f>
        <v>0</v>
      </c>
      <c r="M135" s="228">
        <f>IF(M$7=0,0,M$7/PPA_fec!M$7)</f>
        <v>0</v>
      </c>
      <c r="N135" s="228">
        <f>IF(N$7=0,0,N$7/PPA_fec!N$7)</f>
        <v>0</v>
      </c>
      <c r="O135" s="228">
        <f>IF(O$7=0,0,O$7/PPA_fec!O$7)</f>
        <v>0</v>
      </c>
      <c r="P135" s="228">
        <f>IF(P$7=0,0,P$7/PPA_fec!P$7)</f>
        <v>0</v>
      </c>
      <c r="Q135" s="228">
        <f>IF(Q$7=0,0,Q$7/PPA_fec!Q$7)</f>
        <v>0</v>
      </c>
    </row>
    <row r="136" spans="1:17" x14ac:dyDescent="0.25">
      <c r="A136" s="76" t="s">
        <v>81</v>
      </c>
      <c r="B136" s="228">
        <f>IF(B$8=0,0,B$8/PPA_fec!B$8)</f>
        <v>0</v>
      </c>
      <c r="C136" s="228">
        <f>IF(C$8=0,0,C$8/PPA_fec!C$8)</f>
        <v>0</v>
      </c>
      <c r="D136" s="228">
        <f>IF(D$8=0,0,D$8/PPA_fec!D$8)</f>
        <v>0</v>
      </c>
      <c r="E136" s="228">
        <f>IF(E$8=0,0,E$8/PPA_fec!E$8)</f>
        <v>0</v>
      </c>
      <c r="F136" s="228">
        <f>IF(F$8=0,0,F$8/PPA_fec!F$8)</f>
        <v>0</v>
      </c>
      <c r="G136" s="228">
        <f>IF(G$8=0,0,G$8/PPA_fec!G$8)</f>
        <v>0</v>
      </c>
      <c r="H136" s="228">
        <f>IF(H$8=0,0,H$8/PPA_fec!H$8)</f>
        <v>0</v>
      </c>
      <c r="I136" s="228">
        <f>IF(I$8=0,0,I$8/PPA_fec!I$8)</f>
        <v>0</v>
      </c>
      <c r="J136" s="228">
        <f>IF(J$8=0,0,J$8/PPA_fec!J$8)</f>
        <v>0</v>
      </c>
      <c r="K136" s="228">
        <f>IF(K$8=0,0,K$8/PPA_fec!K$8)</f>
        <v>0</v>
      </c>
      <c r="L136" s="228">
        <f>IF(L$8=0,0,L$8/PPA_fec!L$8)</f>
        <v>0</v>
      </c>
      <c r="M136" s="228">
        <f>IF(M$8=0,0,M$8/PPA_fec!M$8)</f>
        <v>0</v>
      </c>
      <c r="N136" s="228">
        <f>IF(N$8=0,0,N$8/PPA_fec!N$8)</f>
        <v>0</v>
      </c>
      <c r="O136" s="228">
        <f>IF(O$8=0,0,O$8/PPA_fec!O$8)</f>
        <v>0</v>
      </c>
      <c r="P136" s="228">
        <f>IF(P$8=0,0,P$8/PPA_fec!P$8)</f>
        <v>0</v>
      </c>
      <c r="Q136" s="228">
        <f>IF(Q$8=0,0,Q$8/PPA_fec!Q$8)</f>
        <v>0</v>
      </c>
    </row>
    <row r="137" spans="1:17" x14ac:dyDescent="0.25">
      <c r="A137" s="76" t="s">
        <v>80</v>
      </c>
      <c r="B137" s="228">
        <f>IF(B$9=0,0,B$9/PPA_fec!B$9)</f>
        <v>0</v>
      </c>
      <c r="C137" s="228">
        <f>IF(C$9=0,0,C$9/PPA_fec!C$9)</f>
        <v>0</v>
      </c>
      <c r="D137" s="228">
        <f>IF(D$9=0,0,D$9/PPA_fec!D$9)</f>
        <v>0</v>
      </c>
      <c r="E137" s="228">
        <f>IF(E$9=0,0,E$9/PPA_fec!E$9)</f>
        <v>0</v>
      </c>
      <c r="F137" s="228">
        <f>IF(F$9=0,0,F$9/PPA_fec!F$9)</f>
        <v>0</v>
      </c>
      <c r="G137" s="228">
        <f>IF(G$9=0,0,G$9/PPA_fec!G$9)</f>
        <v>0</v>
      </c>
      <c r="H137" s="228">
        <f>IF(H$9=0,0,H$9/PPA_fec!H$9)</f>
        <v>0</v>
      </c>
      <c r="I137" s="228">
        <f>IF(I$9=0,0,I$9/PPA_fec!I$9)</f>
        <v>0</v>
      </c>
      <c r="J137" s="228">
        <f>IF(J$9=0,0,J$9/PPA_fec!J$9)</f>
        <v>0</v>
      </c>
      <c r="K137" s="228">
        <f>IF(K$9=0,0,K$9/PPA_fec!K$9)</f>
        <v>0</v>
      </c>
      <c r="L137" s="228">
        <f>IF(L$9=0,0,L$9/PPA_fec!L$9)</f>
        <v>0</v>
      </c>
      <c r="M137" s="228">
        <f>IF(M$9=0,0,M$9/PPA_fec!M$9)</f>
        <v>0</v>
      </c>
      <c r="N137" s="228">
        <f>IF(N$9=0,0,N$9/PPA_fec!N$9)</f>
        <v>0</v>
      </c>
      <c r="O137" s="228">
        <f>IF(O$9=0,0,O$9/PPA_fec!O$9)</f>
        <v>0</v>
      </c>
      <c r="P137" s="228">
        <f>IF(P$9=0,0,P$9/PPA_fec!P$9)</f>
        <v>0</v>
      </c>
      <c r="Q137" s="228">
        <f>IF(Q$9=0,0,Q$9/PPA_fec!Q$9)</f>
        <v>0</v>
      </c>
    </row>
    <row r="138" spans="1:17" x14ac:dyDescent="0.25">
      <c r="A138" s="129" t="s">
        <v>79</v>
      </c>
      <c r="B138" s="227">
        <f>IF(B$10=0,0,B$10/PPA_fec!B$10)</f>
        <v>1.5393601653395617</v>
      </c>
      <c r="C138" s="227">
        <f>IF(C$10=0,0,C$10/PPA_fec!C$10)</f>
        <v>1.5283599740238381</v>
      </c>
      <c r="D138" s="227">
        <f>IF(D$10=0,0,D$10/PPA_fec!D$10)</f>
        <v>1.5256357912812561</v>
      </c>
      <c r="E138" s="227">
        <f>IF(E$10=0,0,E$10/PPA_fec!E$10)</f>
        <v>1.5258251626263568</v>
      </c>
      <c r="F138" s="227">
        <f>IF(F$10=0,0,F$10/PPA_fec!F$10)</f>
        <v>1.2605664645546104</v>
      </c>
      <c r="G138" s="227">
        <f>IF(G$10=0,0,G$10/PPA_fec!G$10)</f>
        <v>1.1659077880687645</v>
      </c>
      <c r="H138" s="227">
        <f>IF(H$10=0,0,H$10/PPA_fec!H$10)</f>
        <v>1.1752759886768371</v>
      </c>
      <c r="I138" s="227">
        <f>IF(I$10=0,0,I$10/PPA_fec!I$10)</f>
        <v>1.2151988900695678</v>
      </c>
      <c r="J138" s="227">
        <f>IF(J$10=0,0,J$10/PPA_fec!J$10)</f>
        <v>1.159653359382816</v>
      </c>
      <c r="K138" s="227">
        <f>IF(K$10=0,0,K$10/PPA_fec!K$10)</f>
        <v>1.289603336915718</v>
      </c>
      <c r="L138" s="227">
        <f>IF(L$10=0,0,L$10/PPA_fec!L$10)</f>
        <v>1.2929353854703955</v>
      </c>
      <c r="M138" s="227">
        <f>IF(M$10=0,0,M$10/PPA_fec!M$10)</f>
        <v>1.169306571285069</v>
      </c>
      <c r="N138" s="227">
        <f>IF(N$10=0,0,N$10/PPA_fec!N$10)</f>
        <v>1.1052043580683999</v>
      </c>
      <c r="O138" s="227">
        <f>IF(O$10=0,0,O$10/PPA_fec!O$10)</f>
        <v>1.0522625487508495</v>
      </c>
      <c r="P138" s="227">
        <f>IF(P$10=0,0,P$10/PPA_fec!P$10)</f>
        <v>1.0700153779772623</v>
      </c>
      <c r="Q138" s="227">
        <f>IF(Q$10=0,0,Q$10/PPA_fec!Q$10)</f>
        <v>1.0792603269791288</v>
      </c>
    </row>
    <row r="139" spans="1:17" x14ac:dyDescent="0.25">
      <c r="A139" s="127" t="s">
        <v>241</v>
      </c>
      <c r="B139" s="225">
        <f>IF(B$15=0,0,B$15/PPA_fec!B$15)</f>
        <v>0</v>
      </c>
      <c r="C139" s="225">
        <f>IF(C$15=0,0,C$15/PPA_fec!C$15)</f>
        <v>0</v>
      </c>
      <c r="D139" s="225">
        <f>IF(D$15=0,0,D$15/PPA_fec!D$15)</f>
        <v>0</v>
      </c>
      <c r="E139" s="225">
        <f>IF(E$15=0,0,E$15/PPA_fec!E$15)</f>
        <v>0</v>
      </c>
      <c r="F139" s="225">
        <f>IF(F$15=0,0,F$15/PPA_fec!F$15)</f>
        <v>0</v>
      </c>
      <c r="G139" s="225">
        <f>IF(G$15=0,0,G$15/PPA_fec!G$15)</f>
        <v>0</v>
      </c>
      <c r="H139" s="225">
        <f>IF(H$15=0,0,H$15/PPA_fec!H$15)</f>
        <v>0</v>
      </c>
      <c r="I139" s="225">
        <f>IF(I$15=0,0,I$15/PPA_fec!I$15)</f>
        <v>0</v>
      </c>
      <c r="J139" s="225">
        <f>IF(J$15=0,0,J$15/PPA_fec!J$15)</f>
        <v>0</v>
      </c>
      <c r="K139" s="225">
        <f>IF(K$15=0,0,K$15/PPA_fec!K$15)</f>
        <v>0</v>
      </c>
      <c r="L139" s="225">
        <f>IF(L$15=0,0,L$15/PPA_fec!L$15)</f>
        <v>0</v>
      </c>
      <c r="M139" s="225">
        <f>IF(M$15=0,0,M$15/PPA_fec!M$15)</f>
        <v>0</v>
      </c>
      <c r="N139" s="225">
        <f>IF(N$15=0,0,N$15/PPA_fec!N$15)</f>
        <v>0</v>
      </c>
      <c r="O139" s="225">
        <f>IF(O$15=0,0,O$15/PPA_fec!O$15)</f>
        <v>0</v>
      </c>
      <c r="P139" s="225">
        <f>IF(P$15=0,0,P$15/PPA_fec!P$15)</f>
        <v>0</v>
      </c>
      <c r="Q139" s="225">
        <f>IF(Q$15=0,0,Q$15/PPA_fec!Q$15)</f>
        <v>0</v>
      </c>
    </row>
    <row r="140" spans="1:17" x14ac:dyDescent="0.25">
      <c r="A140" s="127" t="s">
        <v>240</v>
      </c>
      <c r="B140" s="226">
        <f>IF(B$16=0,0,B$16/PPA_fec!B$16)</f>
        <v>2.1137189478125715</v>
      </c>
      <c r="C140" s="226">
        <f>IF(C$16=0,0,C$16/PPA_fec!C$16)</f>
        <v>2.1069521867323773</v>
      </c>
      <c r="D140" s="226">
        <f>IF(D$16=0,0,D$16/PPA_fec!D$16)</f>
        <v>2.0995817361728673</v>
      </c>
      <c r="E140" s="226">
        <f>IF(E$16=0,0,E$16/PPA_fec!E$16)</f>
        <v>2.0758159283571134</v>
      </c>
      <c r="F140" s="226">
        <f>IF(F$16=0,0,F$16/PPA_fec!F$16)</f>
        <v>0</v>
      </c>
      <c r="G140" s="226">
        <f>IF(G$16=0,0,G$16/PPA_fec!G$16)</f>
        <v>0</v>
      </c>
      <c r="H140" s="226">
        <f>IF(H$16=0,0,H$16/PPA_fec!H$16)</f>
        <v>0</v>
      </c>
      <c r="I140" s="226">
        <f>IF(I$16=0,0,I$16/PPA_fec!I$16)</f>
        <v>0</v>
      </c>
      <c r="J140" s="226">
        <f>IF(J$16=0,0,J$16/PPA_fec!J$16)</f>
        <v>0</v>
      </c>
      <c r="K140" s="226">
        <f>IF(K$16=0,0,K$16/PPA_fec!K$16)</f>
        <v>0</v>
      </c>
      <c r="L140" s="226">
        <f>IF(L$16=0,0,L$16/PPA_fec!L$16)</f>
        <v>0</v>
      </c>
      <c r="M140" s="226">
        <f>IF(M$16=0,0,M$16/PPA_fec!M$16)</f>
        <v>0</v>
      </c>
      <c r="N140" s="226">
        <f>IF(N$16=0,0,N$16/PPA_fec!N$16)</f>
        <v>0</v>
      </c>
      <c r="O140" s="226">
        <f>IF(O$16=0,0,O$16/PPA_fec!O$16)</f>
        <v>0</v>
      </c>
      <c r="P140" s="226">
        <f>IF(P$16=0,0,P$16/PPA_fec!P$16)</f>
        <v>0</v>
      </c>
      <c r="Q140" s="226">
        <f>IF(Q$16=0,0,Q$16/PPA_fec!Q$16)</f>
        <v>0</v>
      </c>
    </row>
    <row r="141" spans="1:17" x14ac:dyDescent="0.25">
      <c r="A141" s="72" t="s">
        <v>239</v>
      </c>
      <c r="B141" s="258">
        <f>IF(B$29=0,0,B$29/PPA_fec!B$29)</f>
        <v>0</v>
      </c>
      <c r="C141" s="258">
        <f>IF(C$29=0,0,C$29/PPA_fec!C$29)</f>
        <v>0</v>
      </c>
      <c r="D141" s="258">
        <f>IF(D$29=0,0,D$29/PPA_fec!D$29)</f>
        <v>0</v>
      </c>
      <c r="E141" s="258">
        <f>IF(E$29=0,0,E$29/PPA_fec!E$29)</f>
        <v>0</v>
      </c>
      <c r="F141" s="258">
        <f>IF(F$29=0,0,F$29/PPA_fec!F$29)</f>
        <v>0</v>
      </c>
      <c r="G141" s="258">
        <f>IF(G$29=0,0,G$29/PPA_fec!G$29)</f>
        <v>0</v>
      </c>
      <c r="H141" s="258">
        <f>IF(H$29=0,0,H$29/PPA_fec!H$29)</f>
        <v>0</v>
      </c>
      <c r="I141" s="258">
        <f>IF(I$29=0,0,I$29/PPA_fec!I$29)</f>
        <v>0</v>
      </c>
      <c r="J141" s="258">
        <f>IF(J$29=0,0,J$29/PPA_fec!J$29)</f>
        <v>0</v>
      </c>
      <c r="K141" s="258">
        <f>IF(K$29=0,0,K$29/PPA_fec!K$29)</f>
        <v>0</v>
      </c>
      <c r="L141" s="258">
        <f>IF(L$29=0,0,L$29/PPA_fec!L$29)</f>
        <v>0</v>
      </c>
      <c r="M141" s="258">
        <f>IF(M$29=0,0,M$29/PPA_fec!M$29)</f>
        <v>0</v>
      </c>
      <c r="N141" s="258">
        <f>IF(N$29=0,0,N$29/PPA_fec!N$29)</f>
        <v>0</v>
      </c>
      <c r="O141" s="258">
        <f>IF(O$29=0,0,O$29/PPA_fec!O$29)</f>
        <v>0</v>
      </c>
      <c r="P141" s="258">
        <f>IF(P$29=0,0,P$29/PPA_fec!P$29)</f>
        <v>0</v>
      </c>
      <c r="Q141" s="258">
        <f>IF(Q$29=0,0,Q$29/PPA_fec!Q$29)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>IF(B$31=0,0,B$31/PPA_fec!B$31)</f>
        <v>1.7459719260183664</v>
      </c>
      <c r="C143" s="230">
        <f>IF(C$31=0,0,C$31/PPA_fec!C$31)</f>
        <v>1.7601014061367175</v>
      </c>
      <c r="D143" s="230">
        <f>IF(D$31=0,0,D$31/PPA_fec!D$31)</f>
        <v>1.7512486778077718</v>
      </c>
      <c r="E143" s="230">
        <f>IF(E$31=0,0,E$31/PPA_fec!E$31)</f>
        <v>1.7389850868032641</v>
      </c>
      <c r="F143" s="230">
        <f>IF(F$31=0,0,F$31/PPA_fec!F$31)</f>
        <v>1.1956616535943352</v>
      </c>
      <c r="G143" s="230">
        <f>IF(G$31=0,0,G$31/PPA_fec!G$31)</f>
        <v>1.095931354889333</v>
      </c>
      <c r="H143" s="230">
        <f>IF(H$31=0,0,H$31/PPA_fec!H$31)</f>
        <v>1.0981199776815549</v>
      </c>
      <c r="I143" s="230">
        <f>IF(I$31=0,0,I$31/PPA_fec!I$31)</f>
        <v>1.1264801581386112</v>
      </c>
      <c r="J143" s="230">
        <f>IF(J$31=0,0,J$31/PPA_fec!J$31)</f>
        <v>1.1347737967429914</v>
      </c>
      <c r="K143" s="230">
        <f>IF(K$31=0,0,K$31/PPA_fec!K$31)</f>
        <v>1.2056668420793406</v>
      </c>
      <c r="L143" s="230">
        <f>IF(L$31=0,0,L$31/PPA_fec!L$31)</f>
        <v>1.1561591809264133</v>
      </c>
      <c r="M143" s="230">
        <f>IF(M$31=0,0,M$31/PPA_fec!M$31)</f>
        <v>0.96679658308457361</v>
      </c>
      <c r="N143" s="230">
        <f>IF(N$31=0,0,N$31/PPA_fec!N$31)</f>
        <v>0.81161071419037001</v>
      </c>
      <c r="O143" s="230">
        <f>IF(O$31=0,0,O$31/PPA_fec!O$31)</f>
        <v>0.88577479686903071</v>
      </c>
      <c r="P143" s="230">
        <f>IF(P$31=0,0,P$31/PPA_fec!P$31)</f>
        <v>0.77948470382554524</v>
      </c>
      <c r="Q143" s="230">
        <f>IF(Q$31=0,0,Q$31/PPA_fec!Q$31)</f>
        <v>0.76637347503378683</v>
      </c>
    </row>
    <row r="144" spans="1:17" x14ac:dyDescent="0.25">
      <c r="A144" s="132" t="s">
        <v>83</v>
      </c>
      <c r="B144" s="229">
        <f>IF(B$32=0,0,B$32/PPA_fec!B$32)</f>
        <v>0</v>
      </c>
      <c r="C144" s="229">
        <f>IF(C$32=0,0,C$32/PPA_fec!C$32)</f>
        <v>0</v>
      </c>
      <c r="D144" s="229">
        <f>IF(D$32=0,0,D$32/PPA_fec!D$32)</f>
        <v>0</v>
      </c>
      <c r="E144" s="229">
        <f>IF(E$32=0,0,E$32/PPA_fec!E$32)</f>
        <v>0</v>
      </c>
      <c r="F144" s="229">
        <f>IF(F$32=0,0,F$32/PPA_fec!F$32)</f>
        <v>0</v>
      </c>
      <c r="G144" s="229">
        <f>IF(G$32=0,0,G$32/PPA_fec!G$32)</f>
        <v>0</v>
      </c>
      <c r="H144" s="229">
        <f>IF(H$32=0,0,H$32/PPA_fec!H$32)</f>
        <v>0</v>
      </c>
      <c r="I144" s="229">
        <f>IF(I$32=0,0,I$32/PPA_fec!I$32)</f>
        <v>0</v>
      </c>
      <c r="J144" s="229">
        <f>IF(J$32=0,0,J$32/PPA_fec!J$32)</f>
        <v>0</v>
      </c>
      <c r="K144" s="229">
        <f>IF(K$32=0,0,K$32/PPA_fec!K$32)</f>
        <v>0</v>
      </c>
      <c r="L144" s="229">
        <f>IF(L$32=0,0,L$32/PPA_fec!L$32)</f>
        <v>0</v>
      </c>
      <c r="M144" s="229">
        <f>IF(M$32=0,0,M$32/PPA_fec!M$32)</f>
        <v>0</v>
      </c>
      <c r="N144" s="229">
        <f>IF(N$32=0,0,N$32/PPA_fec!N$32)</f>
        <v>0</v>
      </c>
      <c r="O144" s="229">
        <f>IF(O$32=0,0,O$32/PPA_fec!O$32)</f>
        <v>0</v>
      </c>
      <c r="P144" s="229">
        <f>IF(P$32=0,0,P$32/PPA_fec!P$32)</f>
        <v>0</v>
      </c>
      <c r="Q144" s="229">
        <f>IF(Q$32=0,0,Q$32/PPA_fec!Q$32)</f>
        <v>0</v>
      </c>
    </row>
    <row r="145" spans="1:17" x14ac:dyDescent="0.25">
      <c r="A145" s="76" t="s">
        <v>82</v>
      </c>
      <c r="B145" s="228">
        <f>IF(B$33=0,0,B$33/PPA_fec!B$33)</f>
        <v>0</v>
      </c>
      <c r="C145" s="228">
        <f>IF(C$33=0,0,C$33/PPA_fec!C$33)</f>
        <v>0</v>
      </c>
      <c r="D145" s="228">
        <f>IF(D$33=0,0,D$33/PPA_fec!D$33)</f>
        <v>0</v>
      </c>
      <c r="E145" s="228">
        <f>IF(E$33=0,0,E$33/PPA_fec!E$33)</f>
        <v>0</v>
      </c>
      <c r="F145" s="228">
        <f>IF(F$33=0,0,F$33/PPA_fec!F$33)</f>
        <v>0</v>
      </c>
      <c r="G145" s="228">
        <f>IF(G$33=0,0,G$33/PPA_fec!G$33)</f>
        <v>0</v>
      </c>
      <c r="H145" s="228">
        <f>IF(H$33=0,0,H$33/PPA_fec!H$33)</f>
        <v>0</v>
      </c>
      <c r="I145" s="228">
        <f>IF(I$33=0,0,I$33/PPA_fec!I$33)</f>
        <v>0</v>
      </c>
      <c r="J145" s="228">
        <f>IF(J$33=0,0,J$33/PPA_fec!J$33)</f>
        <v>0</v>
      </c>
      <c r="K145" s="228">
        <f>IF(K$33=0,0,K$33/PPA_fec!K$33)</f>
        <v>0</v>
      </c>
      <c r="L145" s="228">
        <f>IF(L$33=0,0,L$33/PPA_fec!L$33)</f>
        <v>0</v>
      </c>
      <c r="M145" s="228">
        <f>IF(M$33=0,0,M$33/PPA_fec!M$33)</f>
        <v>0</v>
      </c>
      <c r="N145" s="228">
        <f>IF(N$33=0,0,N$33/PPA_fec!N$33)</f>
        <v>0</v>
      </c>
      <c r="O145" s="228">
        <f>IF(O$33=0,0,O$33/PPA_fec!O$33)</f>
        <v>0</v>
      </c>
      <c r="P145" s="228">
        <f>IF(P$33=0,0,P$33/PPA_fec!P$33)</f>
        <v>0</v>
      </c>
      <c r="Q145" s="228">
        <f>IF(Q$33=0,0,Q$33/PPA_fec!Q$33)</f>
        <v>0</v>
      </c>
    </row>
    <row r="146" spans="1:17" x14ac:dyDescent="0.25">
      <c r="A146" s="76" t="s">
        <v>81</v>
      </c>
      <c r="B146" s="228">
        <f>IF(B$34=0,0,B$34/PPA_fec!B$34)</f>
        <v>0</v>
      </c>
      <c r="C146" s="228">
        <f>IF(C$34=0,0,C$34/PPA_fec!C$34)</f>
        <v>0</v>
      </c>
      <c r="D146" s="228">
        <f>IF(D$34=0,0,D$34/PPA_fec!D$34)</f>
        <v>0</v>
      </c>
      <c r="E146" s="228">
        <f>IF(E$34=0,0,E$34/PPA_fec!E$34)</f>
        <v>0</v>
      </c>
      <c r="F146" s="228">
        <f>IF(F$34=0,0,F$34/PPA_fec!F$34)</f>
        <v>0</v>
      </c>
      <c r="G146" s="228">
        <f>IF(G$34=0,0,G$34/PPA_fec!G$34)</f>
        <v>0</v>
      </c>
      <c r="H146" s="228">
        <f>IF(H$34=0,0,H$34/PPA_fec!H$34)</f>
        <v>0</v>
      </c>
      <c r="I146" s="228">
        <f>IF(I$34=0,0,I$34/PPA_fec!I$34)</f>
        <v>0</v>
      </c>
      <c r="J146" s="228">
        <f>IF(J$34=0,0,J$34/PPA_fec!J$34)</f>
        <v>0</v>
      </c>
      <c r="K146" s="228">
        <f>IF(K$34=0,0,K$34/PPA_fec!K$34)</f>
        <v>0</v>
      </c>
      <c r="L146" s="228">
        <f>IF(L$34=0,0,L$34/PPA_fec!L$34)</f>
        <v>0</v>
      </c>
      <c r="M146" s="228">
        <f>IF(M$34=0,0,M$34/PPA_fec!M$34)</f>
        <v>0</v>
      </c>
      <c r="N146" s="228">
        <f>IF(N$34=0,0,N$34/PPA_fec!N$34)</f>
        <v>0</v>
      </c>
      <c r="O146" s="228">
        <f>IF(O$34=0,0,O$34/PPA_fec!O$34)</f>
        <v>0</v>
      </c>
      <c r="P146" s="228">
        <f>IF(P$34=0,0,P$34/PPA_fec!P$34)</f>
        <v>0</v>
      </c>
      <c r="Q146" s="228">
        <f>IF(Q$34=0,0,Q$34/PPA_fec!Q$34)</f>
        <v>0</v>
      </c>
    </row>
    <row r="147" spans="1:17" x14ac:dyDescent="0.25">
      <c r="A147" s="76" t="s">
        <v>80</v>
      </c>
      <c r="B147" s="228">
        <f>IF(B$35=0,0,B$35/PPA_fec!B$35)</f>
        <v>0</v>
      </c>
      <c r="C147" s="228">
        <f>IF(C$35=0,0,C$35/PPA_fec!C$35)</f>
        <v>0</v>
      </c>
      <c r="D147" s="228">
        <f>IF(D$35=0,0,D$35/PPA_fec!D$35)</f>
        <v>0</v>
      </c>
      <c r="E147" s="228">
        <f>IF(E$35=0,0,E$35/PPA_fec!E$35)</f>
        <v>0</v>
      </c>
      <c r="F147" s="228">
        <f>IF(F$35=0,0,F$35/PPA_fec!F$35)</f>
        <v>0</v>
      </c>
      <c r="G147" s="228">
        <f>IF(G$35=0,0,G$35/PPA_fec!G$35)</f>
        <v>0</v>
      </c>
      <c r="H147" s="228">
        <f>IF(H$35=0,0,H$35/PPA_fec!H$35)</f>
        <v>0</v>
      </c>
      <c r="I147" s="228">
        <f>IF(I$35=0,0,I$35/PPA_fec!I$35)</f>
        <v>0</v>
      </c>
      <c r="J147" s="228">
        <f>IF(J$35=0,0,J$35/PPA_fec!J$35)</f>
        <v>0</v>
      </c>
      <c r="K147" s="228">
        <f>IF(K$35=0,0,K$35/PPA_fec!K$35)</f>
        <v>0</v>
      </c>
      <c r="L147" s="228">
        <f>IF(L$35=0,0,L$35/PPA_fec!L$35)</f>
        <v>0</v>
      </c>
      <c r="M147" s="228">
        <f>IF(M$35=0,0,M$35/PPA_fec!M$35)</f>
        <v>0</v>
      </c>
      <c r="N147" s="228">
        <f>IF(N$35=0,0,N$35/PPA_fec!N$35)</f>
        <v>0</v>
      </c>
      <c r="O147" s="228">
        <f>IF(O$35=0,0,O$35/PPA_fec!O$35)</f>
        <v>0</v>
      </c>
      <c r="P147" s="228">
        <f>IF(P$35=0,0,P$35/PPA_fec!P$35)</f>
        <v>0</v>
      </c>
      <c r="Q147" s="228">
        <f>IF(Q$35=0,0,Q$35/PPA_fec!Q$35)</f>
        <v>0</v>
      </c>
    </row>
    <row r="148" spans="1:17" x14ac:dyDescent="0.25">
      <c r="A148" s="129" t="s">
        <v>79</v>
      </c>
      <c r="B148" s="227">
        <f>IF(B$36=0,0,B$36/PPA_fec!B$36)</f>
        <v>1.5393601653395617</v>
      </c>
      <c r="C148" s="227">
        <f>IF(C$36=0,0,C$36/PPA_fec!C$36)</f>
        <v>1.5283599740238383</v>
      </c>
      <c r="D148" s="227">
        <f>IF(D$36=0,0,D$36/PPA_fec!D$36)</f>
        <v>1.5256357912812561</v>
      </c>
      <c r="E148" s="227">
        <f>IF(E$36=0,0,E$36/PPA_fec!E$36)</f>
        <v>1.5258251626263568</v>
      </c>
      <c r="F148" s="227">
        <f>IF(F$36=0,0,F$36/PPA_fec!F$36)</f>
        <v>1.2605664645546102</v>
      </c>
      <c r="G148" s="227">
        <f>IF(G$36=0,0,G$36/PPA_fec!G$36)</f>
        <v>1.1659077880687645</v>
      </c>
      <c r="H148" s="227">
        <f>IF(H$36=0,0,H$36/PPA_fec!H$36)</f>
        <v>1.1752759886768367</v>
      </c>
      <c r="I148" s="227">
        <f>IF(I$36=0,0,I$36/PPA_fec!I$36)</f>
        <v>1.2151988900695683</v>
      </c>
      <c r="J148" s="227">
        <f>IF(J$36=0,0,J$36/PPA_fec!J$36)</f>
        <v>1.1596533593828158</v>
      </c>
      <c r="K148" s="227">
        <f>IF(K$36=0,0,K$36/PPA_fec!K$36)</f>
        <v>1.2896033369157183</v>
      </c>
      <c r="L148" s="227">
        <f>IF(L$36=0,0,L$36/PPA_fec!L$36)</f>
        <v>1.2929353854703958</v>
      </c>
      <c r="M148" s="227">
        <f>IF(M$36=0,0,M$36/PPA_fec!M$36)</f>
        <v>1.1693065712850692</v>
      </c>
      <c r="N148" s="227">
        <f>IF(N$36=0,0,N$36/PPA_fec!N$36)</f>
        <v>1.1052043580683999</v>
      </c>
      <c r="O148" s="227">
        <f>IF(O$36=0,0,O$36/PPA_fec!O$36)</f>
        <v>1.0522625487508495</v>
      </c>
      <c r="P148" s="227">
        <f>IF(P$36=0,0,P$36/PPA_fec!P$36)</f>
        <v>1.0700153779772625</v>
      </c>
      <c r="Q148" s="227">
        <f>IF(Q$36=0,0,Q$36/PPA_fec!Q$36)</f>
        <v>1.0792603269791288</v>
      </c>
    </row>
    <row r="149" spans="1:17" x14ac:dyDescent="0.25">
      <c r="A149" s="127" t="s">
        <v>238</v>
      </c>
      <c r="B149" s="225">
        <f>IF(B$41=0,0,B$41/PPA_fec!B$41)</f>
        <v>0.60802971129003147</v>
      </c>
      <c r="C149" s="225">
        <f>IF(C$41=0,0,C$41/PPA_fec!C$41)</f>
        <v>0.61580639909341361</v>
      </c>
      <c r="D149" s="225">
        <f>IF(D$41=0,0,D$41/PPA_fec!D$41)</f>
        <v>0.60717517296590484</v>
      </c>
      <c r="E149" s="225">
        <f>IF(E$41=0,0,E$41/PPA_fec!E$41)</f>
        <v>0.59234610762030682</v>
      </c>
      <c r="F149" s="225">
        <f>IF(F$41=0,0,F$41/PPA_fec!F$41)</f>
        <v>0.42227302207524064</v>
      </c>
      <c r="G149" s="225">
        <f>IF(G$41=0,0,G$41/PPA_fec!G$41)</f>
        <v>0.36001984998515091</v>
      </c>
      <c r="H149" s="225">
        <f>IF(H$41=0,0,H$41/PPA_fec!H$41)</f>
        <v>0.36756715253740652</v>
      </c>
      <c r="I149" s="225">
        <f>IF(I$41=0,0,I$41/PPA_fec!I$41)</f>
        <v>0.39785719692892446</v>
      </c>
      <c r="J149" s="225">
        <f>IF(J$41=0,0,J$41/PPA_fec!J$41)</f>
        <v>0.37271966634267473</v>
      </c>
      <c r="K149" s="225">
        <f>IF(K$41=0,0,K$41/PPA_fec!K$41)</f>
        <v>0.41002689507683582</v>
      </c>
      <c r="L149" s="225">
        <f>IF(L$41=0,0,L$41/PPA_fec!L$41)</f>
        <v>0.36724727252547312</v>
      </c>
      <c r="M149" s="225">
        <f>IF(M$41=0,0,M$41/PPA_fec!M$41)</f>
        <v>0.28844719701233251</v>
      </c>
      <c r="N149" s="225">
        <f>IF(N$41=0,0,N$41/PPA_fec!N$41)</f>
        <v>0.26960869632585349</v>
      </c>
      <c r="O149" s="225">
        <f>IF(O$41=0,0,O$41/PPA_fec!O$41)</f>
        <v>0.24976550718322513</v>
      </c>
      <c r="P149" s="225">
        <f>IF(P$41=0,0,P$41/PPA_fec!P$41)</f>
        <v>0.25960638878023423</v>
      </c>
      <c r="Q149" s="225">
        <f>IF(Q$41=0,0,Q$41/PPA_fec!Q$41)</f>
        <v>0.27452518444914714</v>
      </c>
    </row>
    <row r="150" spans="1:17" x14ac:dyDescent="0.25">
      <c r="A150" s="127" t="s">
        <v>237</v>
      </c>
      <c r="B150" s="226">
        <f>IF(B$54=0,0,B$54/PPA_fec!B$54)</f>
        <v>2.0121775623456593</v>
      </c>
      <c r="C150" s="226">
        <f>IF(C$54=0,0,C$54/PPA_fec!C$54)</f>
        <v>2.0277075797151163</v>
      </c>
      <c r="D150" s="226">
        <f>IF(D$54=0,0,D$54/PPA_fec!D$54)</f>
        <v>2.0196396825817637</v>
      </c>
      <c r="E150" s="226">
        <f>IF(E$54=0,0,E$54/PPA_fec!E$54)</f>
        <v>2.0096744436110408</v>
      </c>
      <c r="F150" s="226">
        <f>IF(F$54=0,0,F$54/PPA_fec!F$54)</f>
        <v>1.3722966925675306</v>
      </c>
      <c r="G150" s="226">
        <f>IF(G$54=0,0,G$54/PPA_fec!G$54)</f>
        <v>1.2689596489258763</v>
      </c>
      <c r="H150" s="226">
        <f>IF(H$54=0,0,H$54/PPA_fec!H$54)</f>
        <v>1.2683474290773455</v>
      </c>
      <c r="I150" s="226">
        <f>IF(I$54=0,0,I$54/PPA_fec!I$54)</f>
        <v>1.2924411394262869</v>
      </c>
      <c r="J150" s="226">
        <f>IF(J$54=0,0,J$54/PPA_fec!J$54)</f>
        <v>1.3147478472159488</v>
      </c>
      <c r="K150" s="226">
        <f>IF(K$54=0,0,K$54/PPA_fec!K$54)</f>
        <v>1.3898210851623065</v>
      </c>
      <c r="L150" s="226">
        <f>IF(L$54=0,0,L$54/PPA_fec!L$54)</f>
        <v>1.3435607574672896</v>
      </c>
      <c r="M150" s="226">
        <f>IF(M$54=0,0,M$54/PPA_fec!M$54)</f>
        <v>1.1317922818063004</v>
      </c>
      <c r="N150" s="226">
        <f>IF(N$54=0,0,N$54/PPA_fec!N$54)</f>
        <v>0.93443115393229736</v>
      </c>
      <c r="O150" s="226">
        <f>IF(O$54=0,0,O$54/PPA_fec!O$54)</f>
        <v>1.0459677346201852</v>
      </c>
      <c r="P150" s="226">
        <f>IF(P$54=0,0,P$54/PPA_fec!P$54)</f>
        <v>0.89701015314877508</v>
      </c>
      <c r="Q150" s="226">
        <f>IF(Q$54=0,0,Q$54/PPA_fec!Q$54)</f>
        <v>0.87373930550858281</v>
      </c>
    </row>
    <row r="151" spans="1:17" x14ac:dyDescent="0.25">
      <c r="A151" s="72" t="s">
        <v>236</v>
      </c>
      <c r="B151" s="258">
        <f>IF(B$67=0,0,B$67/PPA_fec!B$67)</f>
        <v>1.7626530870316828</v>
      </c>
      <c r="C151" s="258">
        <f>IF(C$67=0,0,C$67/PPA_fec!C$67)</f>
        <v>1.7778394279599117</v>
      </c>
      <c r="D151" s="258">
        <f>IF(D$67=0,0,D$67/PPA_fec!D$67)</f>
        <v>1.7675812698779354</v>
      </c>
      <c r="E151" s="258">
        <f>IF(E$67=0,0,E$67/PPA_fec!E$67)</f>
        <v>1.752611820758295</v>
      </c>
      <c r="F151" s="258">
        <f>IF(F$67=0,0,F$67/PPA_fec!F$67)</f>
        <v>1.2059787808761682</v>
      </c>
      <c r="G151" s="258">
        <f>IF(G$67=0,0,G$67/PPA_fec!G$67)</f>
        <v>1.0988919172203691</v>
      </c>
      <c r="H151" s="258">
        <f>IF(H$67=0,0,H$67/PPA_fec!H$67)</f>
        <v>1.1026956505877981</v>
      </c>
      <c r="I151" s="258">
        <f>IF(I$67=0,0,I$67/PPA_fec!I$67)</f>
        <v>1.1358798015593556</v>
      </c>
      <c r="J151" s="258">
        <f>IF(J$67=0,0,J$67/PPA_fec!J$67)</f>
        <v>1.1383772936805163</v>
      </c>
      <c r="K151" s="258">
        <f>IF(K$67=0,0,K$67/PPA_fec!K$67)</f>
        <v>1.2122497409351052</v>
      </c>
      <c r="L151" s="258">
        <f>IF(L$67=0,0,L$67/PPA_fec!L$67)</f>
        <v>1.1552910735130983</v>
      </c>
      <c r="M151" s="258">
        <f>IF(M$67=0,0,M$67/PPA_fec!M$67)</f>
        <v>0.95977680883873118</v>
      </c>
      <c r="N151" s="258">
        <f>IF(N$67=0,0,N$67/PPA_fec!N$67)</f>
        <v>0.81173171752270157</v>
      </c>
      <c r="O151" s="258">
        <f>IF(O$67=0,0,O$67/PPA_fec!O$67)</f>
        <v>0.87498580930540681</v>
      </c>
      <c r="P151" s="258">
        <f>IF(P$67=0,0,P$67/PPA_fec!P$67)</f>
        <v>0.77966490662596166</v>
      </c>
      <c r="Q151" s="258">
        <f>IF(Q$67=0,0,Q$67/PPA_fec!Q$67)</f>
        <v>0.77062870915712578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>IF(B$81=0,0,B$81/PPA_fec!B$81)</f>
        <v>0.29771717358483918</v>
      </c>
      <c r="C153" s="230">
        <f>IF(C$81=0,0,C$81/PPA_fec!C$81)</f>
        <v>0.29558970144339436</v>
      </c>
      <c r="D153" s="230">
        <f>IF(D$81=0,0,D$81/PPA_fec!D$81)</f>
        <v>0.29506283579836118</v>
      </c>
      <c r="E153" s="230">
        <f>IF(E$81=0,0,E$81/PPA_fec!E$81)</f>
        <v>0.29509946082146549</v>
      </c>
      <c r="F153" s="230">
        <f>IF(F$81=0,0,F$81/PPA_fec!F$81)</f>
        <v>0.24379758122443532</v>
      </c>
      <c r="G153" s="230">
        <f>IF(G$81=0,0,G$81/PPA_fec!G$81)</f>
        <v>0.22549029079742125</v>
      </c>
      <c r="H153" s="230">
        <f>IF(H$81=0,0,H$81/PPA_fec!H$81)</f>
        <v>0.22730213072248254</v>
      </c>
      <c r="I153" s="230">
        <f>IF(I$81=0,0,I$81/PPA_fec!I$81)</f>
        <v>0.23502334738871236</v>
      </c>
      <c r="J153" s="230">
        <f>IF(J$81=0,0,J$81/PPA_fec!J$81)</f>
        <v>0.22428066430929014</v>
      </c>
      <c r="K153" s="230">
        <f>IF(K$81=0,0,K$81/PPA_fec!K$81)</f>
        <v>0.24941340509966581</v>
      </c>
      <c r="L153" s="230">
        <f>IF(L$81=0,0,L$81/PPA_fec!L$81)</f>
        <v>0.25005783393463388</v>
      </c>
      <c r="M153" s="230">
        <f>IF(M$81=0,0,M$81/PPA_fec!M$81)</f>
        <v>0.22614762632913715</v>
      </c>
      <c r="N153" s="230">
        <f>IF(N$81=0,0,N$81/PPA_fec!N$81)</f>
        <v>0.21375005351342791</v>
      </c>
      <c r="O153" s="230">
        <f>IF(O$81=0,0,O$81/PPA_fec!O$81)</f>
        <v>0.2035109384646038</v>
      </c>
      <c r="P153" s="230">
        <f>IF(P$81=0,0,P$81/PPA_fec!P$81)</f>
        <v>0.20694439234981343</v>
      </c>
      <c r="Q153" s="230">
        <f>IF(Q$81=0,0,Q$81/PPA_fec!Q$81)</f>
        <v>0.20873239502049734</v>
      </c>
    </row>
    <row r="154" spans="1:17" x14ac:dyDescent="0.25">
      <c r="A154" s="132" t="s">
        <v>83</v>
      </c>
      <c r="B154" s="275">
        <f>IF(B$82=0,0,B$82/PPA_fec!B$82)</f>
        <v>0</v>
      </c>
      <c r="C154" s="275">
        <f>IF(C$82=0,0,C$82/PPA_fec!C$82)</f>
        <v>0</v>
      </c>
      <c r="D154" s="275">
        <f>IF(D$82=0,0,D$82/PPA_fec!D$82)</f>
        <v>0</v>
      </c>
      <c r="E154" s="275">
        <f>IF(E$82=0,0,E$82/PPA_fec!E$82)</f>
        <v>0</v>
      </c>
      <c r="F154" s="275">
        <f>IF(F$82=0,0,F$82/PPA_fec!F$82)</f>
        <v>0</v>
      </c>
      <c r="G154" s="275">
        <f>IF(G$82=0,0,G$82/PPA_fec!G$82)</f>
        <v>0</v>
      </c>
      <c r="H154" s="275">
        <f>IF(H$82=0,0,H$82/PPA_fec!H$82)</f>
        <v>0</v>
      </c>
      <c r="I154" s="275">
        <f>IF(I$82=0,0,I$82/PPA_fec!I$82)</f>
        <v>0</v>
      </c>
      <c r="J154" s="275">
        <f>IF(J$82=0,0,J$82/PPA_fec!J$82)</f>
        <v>0</v>
      </c>
      <c r="K154" s="275">
        <f>IF(K$82=0,0,K$82/PPA_fec!K$82)</f>
        <v>0</v>
      </c>
      <c r="L154" s="275">
        <f>IF(L$82=0,0,L$82/PPA_fec!L$82)</f>
        <v>0</v>
      </c>
      <c r="M154" s="275">
        <f>IF(M$82=0,0,M$82/PPA_fec!M$82)</f>
        <v>0</v>
      </c>
      <c r="N154" s="275">
        <f>IF(N$82=0,0,N$82/PPA_fec!N$82)</f>
        <v>0</v>
      </c>
      <c r="O154" s="275">
        <f>IF(O$82=0,0,O$82/PPA_fec!O$82)</f>
        <v>0</v>
      </c>
      <c r="P154" s="275">
        <f>IF(P$82=0,0,P$82/PPA_fec!P$82)</f>
        <v>0</v>
      </c>
      <c r="Q154" s="275">
        <f>IF(Q$82=0,0,Q$82/PPA_fec!Q$82)</f>
        <v>0</v>
      </c>
    </row>
    <row r="155" spans="1:17" x14ac:dyDescent="0.25">
      <c r="A155" s="76" t="s">
        <v>82</v>
      </c>
      <c r="B155" s="274">
        <f>IF(B$83=0,0,B$83/PPA_fec!B$83)</f>
        <v>0</v>
      </c>
      <c r="C155" s="274">
        <f>IF(C$83=0,0,C$83/PPA_fec!C$83)</f>
        <v>0</v>
      </c>
      <c r="D155" s="274">
        <f>IF(D$83=0,0,D$83/PPA_fec!D$83)</f>
        <v>0</v>
      </c>
      <c r="E155" s="274">
        <f>IF(E$83=0,0,E$83/PPA_fec!E$83)</f>
        <v>0</v>
      </c>
      <c r="F155" s="274">
        <f>IF(F$83=0,0,F$83/PPA_fec!F$83)</f>
        <v>0</v>
      </c>
      <c r="G155" s="274">
        <f>IF(G$83=0,0,G$83/PPA_fec!G$83)</f>
        <v>0</v>
      </c>
      <c r="H155" s="274">
        <f>IF(H$83=0,0,H$83/PPA_fec!H$83)</f>
        <v>0</v>
      </c>
      <c r="I155" s="274">
        <f>IF(I$83=0,0,I$83/PPA_fec!I$83)</f>
        <v>0</v>
      </c>
      <c r="J155" s="274">
        <f>IF(J$83=0,0,J$83/PPA_fec!J$83)</f>
        <v>0</v>
      </c>
      <c r="K155" s="274">
        <f>IF(K$83=0,0,K$83/PPA_fec!K$83)</f>
        <v>0</v>
      </c>
      <c r="L155" s="274">
        <f>IF(L$83=0,0,L$83/PPA_fec!L$83)</f>
        <v>0</v>
      </c>
      <c r="M155" s="274">
        <f>IF(M$83=0,0,M$83/PPA_fec!M$83)</f>
        <v>0</v>
      </c>
      <c r="N155" s="274">
        <f>IF(N$83=0,0,N$83/PPA_fec!N$83)</f>
        <v>0</v>
      </c>
      <c r="O155" s="274">
        <f>IF(O$83=0,0,O$83/PPA_fec!O$83)</f>
        <v>0</v>
      </c>
      <c r="P155" s="274">
        <f>IF(P$83=0,0,P$83/PPA_fec!P$83)</f>
        <v>0</v>
      </c>
      <c r="Q155" s="274">
        <f>IF(Q$83=0,0,Q$83/PPA_fec!Q$83)</f>
        <v>0</v>
      </c>
    </row>
    <row r="156" spans="1:17" x14ac:dyDescent="0.25">
      <c r="A156" s="76" t="s">
        <v>81</v>
      </c>
      <c r="B156" s="274">
        <f>IF(B$84=0,0,B$84/PPA_fec!B$84)</f>
        <v>0</v>
      </c>
      <c r="C156" s="274">
        <f>IF(C$84=0,0,C$84/PPA_fec!C$84)</f>
        <v>0</v>
      </c>
      <c r="D156" s="274">
        <f>IF(D$84=0,0,D$84/PPA_fec!D$84)</f>
        <v>0</v>
      </c>
      <c r="E156" s="274">
        <f>IF(E$84=0,0,E$84/PPA_fec!E$84)</f>
        <v>0</v>
      </c>
      <c r="F156" s="274">
        <f>IF(F$84=0,0,F$84/PPA_fec!F$84)</f>
        <v>0</v>
      </c>
      <c r="G156" s="274">
        <f>IF(G$84=0,0,G$84/PPA_fec!G$84)</f>
        <v>0</v>
      </c>
      <c r="H156" s="274">
        <f>IF(H$84=0,0,H$84/PPA_fec!H$84)</f>
        <v>0</v>
      </c>
      <c r="I156" s="274">
        <f>IF(I$84=0,0,I$84/PPA_fec!I$84)</f>
        <v>0</v>
      </c>
      <c r="J156" s="274">
        <f>IF(J$84=0,0,J$84/PPA_fec!J$84)</f>
        <v>0</v>
      </c>
      <c r="K156" s="274">
        <f>IF(K$84=0,0,K$84/PPA_fec!K$84)</f>
        <v>0</v>
      </c>
      <c r="L156" s="274">
        <f>IF(L$84=0,0,L$84/PPA_fec!L$84)</f>
        <v>0</v>
      </c>
      <c r="M156" s="274">
        <f>IF(M$84=0,0,M$84/PPA_fec!M$84)</f>
        <v>0</v>
      </c>
      <c r="N156" s="274">
        <f>IF(N$84=0,0,N$84/PPA_fec!N$84)</f>
        <v>0</v>
      </c>
      <c r="O156" s="274">
        <f>IF(O$84=0,0,O$84/PPA_fec!O$84)</f>
        <v>0</v>
      </c>
      <c r="P156" s="274">
        <f>IF(P$84=0,0,P$84/PPA_fec!P$84)</f>
        <v>0</v>
      </c>
      <c r="Q156" s="274">
        <f>IF(Q$84=0,0,Q$84/PPA_fec!Q$84)</f>
        <v>0</v>
      </c>
    </row>
    <row r="157" spans="1:17" x14ac:dyDescent="0.25">
      <c r="A157" s="76" t="s">
        <v>80</v>
      </c>
      <c r="B157" s="274">
        <f>IF(B$85=0,0,B$85/PPA_fec!B$85)</f>
        <v>0</v>
      </c>
      <c r="C157" s="274">
        <f>IF(C$85=0,0,C$85/PPA_fec!C$85)</f>
        <v>0</v>
      </c>
      <c r="D157" s="274">
        <f>IF(D$85=0,0,D$85/PPA_fec!D$85)</f>
        <v>0</v>
      </c>
      <c r="E157" s="274">
        <f>IF(E$85=0,0,E$85/PPA_fec!E$85)</f>
        <v>0</v>
      </c>
      <c r="F157" s="274">
        <f>IF(F$85=0,0,F$85/PPA_fec!F$85)</f>
        <v>0</v>
      </c>
      <c r="G157" s="274">
        <f>IF(G$85=0,0,G$85/PPA_fec!G$85)</f>
        <v>0</v>
      </c>
      <c r="H157" s="274">
        <f>IF(H$85=0,0,H$85/PPA_fec!H$85)</f>
        <v>0</v>
      </c>
      <c r="I157" s="274">
        <f>IF(I$85=0,0,I$85/PPA_fec!I$85)</f>
        <v>0</v>
      </c>
      <c r="J157" s="274">
        <f>IF(J$85=0,0,J$85/PPA_fec!J$85)</f>
        <v>0</v>
      </c>
      <c r="K157" s="274">
        <f>IF(K$85=0,0,K$85/PPA_fec!K$85)</f>
        <v>0</v>
      </c>
      <c r="L157" s="274">
        <f>IF(L$85=0,0,L$85/PPA_fec!L$85)</f>
        <v>0</v>
      </c>
      <c r="M157" s="274">
        <f>IF(M$85=0,0,M$85/PPA_fec!M$85)</f>
        <v>0</v>
      </c>
      <c r="N157" s="274">
        <f>IF(N$85=0,0,N$85/PPA_fec!N$85)</f>
        <v>0</v>
      </c>
      <c r="O157" s="274">
        <f>IF(O$85=0,0,O$85/PPA_fec!O$85)</f>
        <v>0</v>
      </c>
      <c r="P157" s="274">
        <f>IF(P$85=0,0,P$85/PPA_fec!P$85)</f>
        <v>0</v>
      </c>
      <c r="Q157" s="274">
        <f>IF(Q$85=0,0,Q$85/PPA_fec!Q$85)</f>
        <v>0</v>
      </c>
    </row>
    <row r="158" spans="1:17" x14ac:dyDescent="0.25">
      <c r="A158" s="129" t="s">
        <v>79</v>
      </c>
      <c r="B158" s="273">
        <f>IF(B$86=0,0,B$86/PPA_fec!B$86)</f>
        <v>1.5393601653395617</v>
      </c>
      <c r="C158" s="273">
        <f>IF(C$86=0,0,C$86/PPA_fec!C$86)</f>
        <v>1.5283599740238381</v>
      </c>
      <c r="D158" s="273">
        <f>IF(D$86=0,0,D$86/PPA_fec!D$86)</f>
        <v>1.5256357912812561</v>
      </c>
      <c r="E158" s="273">
        <f>IF(E$86=0,0,E$86/PPA_fec!E$86)</f>
        <v>1.525825162626357</v>
      </c>
      <c r="F158" s="273">
        <f>IF(F$86=0,0,F$86/PPA_fec!F$86)</f>
        <v>1.2605664645546104</v>
      </c>
      <c r="G158" s="273">
        <f>IF(G$86=0,0,G$86/PPA_fec!G$86)</f>
        <v>1.1659077880687645</v>
      </c>
      <c r="H158" s="273">
        <f>IF(H$86=0,0,H$86/PPA_fec!H$86)</f>
        <v>1.1752759886768371</v>
      </c>
      <c r="I158" s="273">
        <f>IF(I$86=0,0,I$86/PPA_fec!I$86)</f>
        <v>1.215198890069568</v>
      </c>
      <c r="J158" s="273">
        <f>IF(J$86=0,0,J$86/PPA_fec!J$86)</f>
        <v>1.1596533593828158</v>
      </c>
      <c r="K158" s="273">
        <f>IF(K$86=0,0,K$86/PPA_fec!K$86)</f>
        <v>1.289603336915718</v>
      </c>
      <c r="L158" s="273">
        <f>IF(L$86=0,0,L$86/PPA_fec!L$86)</f>
        <v>1.2929353854703955</v>
      </c>
      <c r="M158" s="273">
        <f>IF(M$86=0,0,M$86/PPA_fec!M$86)</f>
        <v>1.169306571285069</v>
      </c>
      <c r="N158" s="273">
        <f>IF(N$86=0,0,N$86/PPA_fec!N$86)</f>
        <v>1.1052043580683999</v>
      </c>
      <c r="O158" s="273">
        <f>IF(O$86=0,0,O$86/PPA_fec!O$86)</f>
        <v>1.0522625487508492</v>
      </c>
      <c r="P158" s="273">
        <f>IF(P$86=0,0,P$86/PPA_fec!P$86)</f>
        <v>1.0700153779772623</v>
      </c>
      <c r="Q158" s="273">
        <f>IF(Q$86=0,0,Q$86/PPA_fec!Q$86)</f>
        <v>1.0792603269791285</v>
      </c>
    </row>
    <row r="159" spans="1:17" x14ac:dyDescent="0.25">
      <c r="A159" s="72" t="s">
        <v>235</v>
      </c>
      <c r="B159" s="272">
        <f>IF(B$91=0,0,B$91/PPA_fec!B$91)</f>
        <v>0</v>
      </c>
      <c r="C159" s="272">
        <f>IF(C$91=0,0,C$91/PPA_fec!C$91)</f>
        <v>0</v>
      </c>
      <c r="D159" s="272">
        <f>IF(D$91=0,0,D$91/PPA_fec!D$91)</f>
        <v>0</v>
      </c>
      <c r="E159" s="272">
        <f>IF(E$91=0,0,E$91/PPA_fec!E$91)</f>
        <v>0</v>
      </c>
      <c r="F159" s="272">
        <f>IF(F$91=0,0,F$91/PPA_fec!F$91)</f>
        <v>0</v>
      </c>
      <c r="G159" s="272">
        <f>IF(G$91=0,0,G$91/PPA_fec!G$91)</f>
        <v>0</v>
      </c>
      <c r="H159" s="272">
        <f>IF(H$91=0,0,H$91/PPA_fec!H$91)</f>
        <v>0</v>
      </c>
      <c r="I159" s="272">
        <f>IF(I$91=0,0,I$91/PPA_fec!I$91)</f>
        <v>0</v>
      </c>
      <c r="J159" s="272">
        <f>IF(J$91=0,0,J$91/PPA_fec!J$91)</f>
        <v>0</v>
      </c>
      <c r="K159" s="272">
        <f>IF(K$91=0,0,K$91/PPA_fec!K$91)</f>
        <v>0</v>
      </c>
      <c r="L159" s="272">
        <f>IF(L$91=0,0,L$91/PPA_fec!L$91)</f>
        <v>0</v>
      </c>
      <c r="M159" s="272">
        <f>IF(M$91=0,0,M$91/PPA_fec!M$91)</f>
        <v>0</v>
      </c>
      <c r="N159" s="272">
        <f>IF(N$91=0,0,N$91/PPA_fec!N$91)</f>
        <v>0</v>
      </c>
      <c r="O159" s="272">
        <f>IF(O$91=0,0,O$91/PPA_fec!O$91)</f>
        <v>0</v>
      </c>
      <c r="P159" s="272">
        <f>IF(P$91=0,0,P$91/PPA_fec!P$91)</f>
        <v>0</v>
      </c>
      <c r="Q159" s="272">
        <f>IF(Q$91=0,0,Q$91/PPA_fec!Q$91)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27125.710039422142</v>
      </c>
      <c r="C3" s="46">
        <v>26436.798349414406</v>
      </c>
      <c r="D3" s="46">
        <v>27358.124779696864</v>
      </c>
      <c r="E3" s="46">
        <v>26502.871150048799</v>
      </c>
      <c r="F3" s="46">
        <v>26555.028168389301</v>
      </c>
      <c r="G3" s="46">
        <v>25460.472608927539</v>
      </c>
      <c r="H3" s="46">
        <v>25106.565922550275</v>
      </c>
      <c r="I3" s="46">
        <v>25480.46506756049</v>
      </c>
      <c r="J3" s="46">
        <v>24974.719158392629</v>
      </c>
      <c r="K3" s="46">
        <v>24285.899597872616</v>
      </c>
      <c r="L3" s="46">
        <v>24800.6</v>
      </c>
      <c r="M3" s="46">
        <v>24116.148651317086</v>
      </c>
      <c r="N3" s="46">
        <v>23306.764726017347</v>
      </c>
      <c r="O3" s="46">
        <v>23362.990011398982</v>
      </c>
      <c r="P3" s="46">
        <v>23748.081792373207</v>
      </c>
      <c r="Q3" s="46">
        <v>25061.99348237105</v>
      </c>
    </row>
    <row r="5" spans="1:17" x14ac:dyDescent="0.25">
      <c r="A5" s="31" t="s">
        <v>257</v>
      </c>
      <c r="B5" s="46">
        <v>25023.809976750927</v>
      </c>
      <c r="C5" s="46">
        <v>25584.331448134955</v>
      </c>
      <c r="D5" s="46">
        <v>26518.733919876002</v>
      </c>
      <c r="E5" s="46">
        <v>27105.017698314201</v>
      </c>
      <c r="F5" s="46">
        <v>26308.666279433648</v>
      </c>
      <c r="G5" s="46">
        <v>25228.696402809692</v>
      </c>
      <c r="H5" s="46">
        <v>24496.332872220966</v>
      </c>
      <c r="I5" s="46">
        <v>23914.345806276615</v>
      </c>
      <c r="J5" s="46">
        <v>24902.385401063013</v>
      </c>
      <c r="K5" s="46">
        <v>22931.890380640329</v>
      </c>
      <c r="L5" s="46">
        <v>21561.534389199802</v>
      </c>
      <c r="M5" s="46">
        <v>21878.862242609746</v>
      </c>
      <c r="N5" s="46">
        <v>22085.302033351247</v>
      </c>
      <c r="O5" s="46">
        <v>22537.119491871479</v>
      </c>
      <c r="P5" s="46">
        <v>23943.971707756846</v>
      </c>
      <c r="Q5" s="46">
        <v>24303.466716645722</v>
      </c>
    </row>
    <row r="6" spans="1:17" x14ac:dyDescent="0.25">
      <c r="A6" s="294" t="s">
        <v>256</v>
      </c>
      <c r="B6" s="293">
        <v>31279.762470938655</v>
      </c>
      <c r="C6" s="293">
        <v>31538.793236191461</v>
      </c>
      <c r="D6" s="293">
        <v>30187.441465700191</v>
      </c>
      <c r="E6" s="293">
        <v>30115.088021122698</v>
      </c>
      <c r="F6" s="293">
        <v>28344.961755252421</v>
      </c>
      <c r="G6" s="293">
        <v>27395.734235116666</v>
      </c>
      <c r="H6" s="293">
        <v>27082.637260073003</v>
      </c>
      <c r="I6" s="293">
        <v>25522.790308386739</v>
      </c>
      <c r="J6" s="293">
        <v>27430.307731691017</v>
      </c>
      <c r="K6" s="293">
        <v>24200.184170844099</v>
      </c>
      <c r="L6" s="293">
        <v>23702.836306344634</v>
      </c>
      <c r="M6" s="293">
        <v>23459.287872205117</v>
      </c>
      <c r="N6" s="293">
        <v>24591.729636394615</v>
      </c>
      <c r="O6" s="293">
        <v>24994.152239942552</v>
      </c>
      <c r="P6" s="293">
        <v>25645.533521946836</v>
      </c>
      <c r="Q6" s="293">
        <v>26426.963524203504</v>
      </c>
    </row>
    <row r="7" spans="1:17" x14ac:dyDescent="0.25">
      <c r="A7" s="292" t="s">
        <v>255</v>
      </c>
      <c r="B7" s="291"/>
      <c r="C7" s="291">
        <v>259.0307652528063</v>
      </c>
      <c r="D7" s="291">
        <v>0</v>
      </c>
      <c r="E7" s="291">
        <v>1842.51860026741</v>
      </c>
      <c r="F7" s="291">
        <v>0</v>
      </c>
      <c r="G7" s="291">
        <v>1785.3753984931629</v>
      </c>
      <c r="H7" s="291">
        <v>1764.9709212198711</v>
      </c>
      <c r="I7" s="291">
        <v>0</v>
      </c>
      <c r="J7" s="291">
        <v>1907.5174233042781</v>
      </c>
      <c r="K7" s="291">
        <v>0</v>
      </c>
      <c r="L7" s="291">
        <v>0</v>
      </c>
      <c r="M7" s="291">
        <v>1757.9712297374363</v>
      </c>
      <c r="N7" s="291">
        <v>1842.8331424963897</v>
      </c>
      <c r="O7" s="291">
        <v>1872.9895293009311</v>
      </c>
      <c r="P7" s="291">
        <v>1921.8021599140607</v>
      </c>
      <c r="Q7" s="291">
        <v>1980.3602657484878</v>
      </c>
    </row>
    <row r="8" spans="1:17" x14ac:dyDescent="0.25">
      <c r="A8" s="290" t="s">
        <v>254</v>
      </c>
      <c r="B8" s="289"/>
      <c r="C8" s="289">
        <f>B6+C7-C6</f>
        <v>0</v>
      </c>
      <c r="D8" s="289">
        <f t="shared" ref="D8:Q8" si="0">C6+D7-D6</f>
        <v>1351.3517704912701</v>
      </c>
      <c r="E8" s="289">
        <f t="shared" si="0"/>
        <v>1914.8720448449021</v>
      </c>
      <c r="F8" s="289">
        <f t="shared" si="0"/>
        <v>1770.1262658702763</v>
      </c>
      <c r="G8" s="289">
        <f t="shared" si="0"/>
        <v>2734.6029186289197</v>
      </c>
      <c r="H8" s="289">
        <f t="shared" si="0"/>
        <v>2078.0678962635357</v>
      </c>
      <c r="I8" s="289">
        <f t="shared" si="0"/>
        <v>1559.8469516862642</v>
      </c>
      <c r="J8" s="289">
        <f t="shared" si="0"/>
        <v>0</v>
      </c>
      <c r="K8" s="289">
        <f t="shared" si="0"/>
        <v>3230.1235608469178</v>
      </c>
      <c r="L8" s="289">
        <f t="shared" si="0"/>
        <v>497.34786449946478</v>
      </c>
      <c r="M8" s="289">
        <f t="shared" si="0"/>
        <v>2001.5196638769521</v>
      </c>
      <c r="N8" s="289">
        <f t="shared" si="0"/>
        <v>710.39137830689288</v>
      </c>
      <c r="O8" s="289">
        <f t="shared" si="0"/>
        <v>1470.5669257529953</v>
      </c>
      <c r="P8" s="289">
        <f t="shared" si="0"/>
        <v>1270.4208779097753</v>
      </c>
      <c r="Q8" s="289">
        <f t="shared" si="0"/>
        <v>1198.9302634918204</v>
      </c>
    </row>
    <row r="9" spans="1:17" x14ac:dyDescent="0.25">
      <c r="A9" s="288" t="s">
        <v>253</v>
      </c>
      <c r="B9" s="287">
        <f>B6-B5</f>
        <v>6255.952494187728</v>
      </c>
      <c r="C9" s="287">
        <f t="shared" ref="C9:Q9" si="1">C6-C5</f>
        <v>5954.4617880565056</v>
      </c>
      <c r="D9" s="287">
        <f t="shared" si="1"/>
        <v>3668.7075458241889</v>
      </c>
      <c r="E9" s="287">
        <f t="shared" si="1"/>
        <v>3010.0703228084967</v>
      </c>
      <c r="F9" s="287">
        <f t="shared" si="1"/>
        <v>2036.2954758187734</v>
      </c>
      <c r="G9" s="287">
        <f t="shared" si="1"/>
        <v>2167.0378323069745</v>
      </c>
      <c r="H9" s="287">
        <f t="shared" si="1"/>
        <v>2586.3043878520366</v>
      </c>
      <c r="I9" s="287">
        <f t="shared" si="1"/>
        <v>1608.4445021101237</v>
      </c>
      <c r="J9" s="287">
        <f t="shared" si="1"/>
        <v>2527.9223306280037</v>
      </c>
      <c r="K9" s="287">
        <f t="shared" si="1"/>
        <v>1268.2937902037702</v>
      </c>
      <c r="L9" s="287">
        <f t="shared" si="1"/>
        <v>2141.3019171448323</v>
      </c>
      <c r="M9" s="287">
        <f t="shared" si="1"/>
        <v>1580.425629595371</v>
      </c>
      <c r="N9" s="287">
        <f t="shared" si="1"/>
        <v>2506.4276030433684</v>
      </c>
      <c r="O9" s="287">
        <f t="shared" si="1"/>
        <v>2457.032748071073</v>
      </c>
      <c r="P9" s="287">
        <f t="shared" si="1"/>
        <v>1701.5618141899904</v>
      </c>
      <c r="Q9" s="287">
        <f t="shared" si="1"/>
        <v>2123.4968075577817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3494.8730922837635</v>
      </c>
      <c r="C12" s="38">
        <v>3575.7601300000001</v>
      </c>
      <c r="D12" s="38">
        <v>3722.88069</v>
      </c>
      <c r="E12" s="38">
        <v>3778.3963299999996</v>
      </c>
      <c r="F12" s="38">
        <v>3645.6875</v>
      </c>
      <c r="G12" s="38">
        <v>3444.0194518563126</v>
      </c>
      <c r="H12" s="38">
        <v>3292.4140600000001</v>
      </c>
      <c r="I12" s="38">
        <v>3190.9146900000005</v>
      </c>
      <c r="J12" s="38">
        <v>3289.16849</v>
      </c>
      <c r="K12" s="38">
        <v>2995.2212199999999</v>
      </c>
      <c r="L12" s="38">
        <v>2777.4688399436018</v>
      </c>
      <c r="M12" s="38">
        <v>2725.5648139935984</v>
      </c>
      <c r="N12" s="38">
        <v>2676.6502903428473</v>
      </c>
      <c r="O12" s="38">
        <v>2657.1326111844155</v>
      </c>
      <c r="P12" s="38">
        <v>2737.1549027140391</v>
      </c>
      <c r="Q12" s="38">
        <v>2707.7443957134101</v>
      </c>
    </row>
    <row r="13" spans="1:17" x14ac:dyDescent="0.25">
      <c r="A13" s="55" t="s">
        <v>33</v>
      </c>
      <c r="B13" s="54">
        <v>29.282620164397112</v>
      </c>
      <c r="C13" s="54">
        <v>29.3</v>
      </c>
      <c r="D13" s="54">
        <v>30.601320000000001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609.96537823502138</v>
      </c>
      <c r="C14" s="51">
        <v>653.41168999999991</v>
      </c>
      <c r="D14" s="51">
        <v>773.30867999999998</v>
      </c>
      <c r="E14" s="51">
        <v>812.00900000000001</v>
      </c>
      <c r="F14" s="51">
        <v>791.47208999999998</v>
      </c>
      <c r="G14" s="51">
        <v>749.12131875242244</v>
      </c>
      <c r="H14" s="51">
        <v>677.33407999999997</v>
      </c>
      <c r="I14" s="51">
        <v>549.26390000000004</v>
      </c>
      <c r="J14" s="51">
        <v>666.65542000000005</v>
      </c>
      <c r="K14" s="51">
        <v>439.81723999999997</v>
      </c>
      <c r="L14" s="51">
        <v>230.08150645661274</v>
      </c>
      <c r="M14" s="51">
        <v>165.39946750579804</v>
      </c>
      <c r="N14" s="51">
        <v>162.34462843232259</v>
      </c>
      <c r="O14" s="51">
        <v>159.95578143075318</v>
      </c>
      <c r="P14" s="51">
        <v>150.73780399655388</v>
      </c>
      <c r="Q14" s="51">
        <v>194.31997613603255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47.243737283514761</v>
      </c>
      <c r="C16" s="51">
        <v>49.40119</v>
      </c>
      <c r="D16" s="51">
        <v>45.000019999999999</v>
      </c>
      <c r="E16" s="51">
        <v>51.596719999999998</v>
      </c>
      <c r="F16" s="51">
        <v>48.297519999999999</v>
      </c>
      <c r="G16" s="51">
        <v>47.24372572258757</v>
      </c>
      <c r="H16" s="51">
        <v>44.995980000000003</v>
      </c>
      <c r="I16" s="51">
        <v>41.765430000000002</v>
      </c>
      <c r="J16" s="51">
        <v>36.286259999999999</v>
      </c>
      <c r="K16" s="51">
        <v>27.489789999999999</v>
      </c>
      <c r="L16" s="51">
        <v>16.480230571923737</v>
      </c>
      <c r="M16" s="51">
        <v>34.059334149194321</v>
      </c>
      <c r="N16" s="51">
        <v>29.664877828293132</v>
      </c>
      <c r="O16" s="51">
        <v>26.368442680278623</v>
      </c>
      <c r="P16" s="51">
        <v>19.776479662070052</v>
      </c>
      <c r="Q16" s="51">
        <v>16.480294226676961</v>
      </c>
    </row>
    <row r="17" spans="1:17" x14ac:dyDescent="0.25">
      <c r="A17" s="53" t="s">
        <v>76</v>
      </c>
      <c r="B17" s="51">
        <v>45.786829404554851</v>
      </c>
      <c r="C17" s="51">
        <v>47.800899999999999</v>
      </c>
      <c r="D17" s="51">
        <v>48.799939999999999</v>
      </c>
      <c r="E17" s="51">
        <v>59.022449999999999</v>
      </c>
      <c r="F17" s="51">
        <v>60.011699999999998</v>
      </c>
      <c r="G17" s="51">
        <v>56.993501550620849</v>
      </c>
      <c r="H17" s="51">
        <v>43.807189999999999</v>
      </c>
      <c r="I17" s="51">
        <v>50.891210000000001</v>
      </c>
      <c r="J17" s="51">
        <v>43.805799999999998</v>
      </c>
      <c r="K17" s="51">
        <v>40.696339999999999</v>
      </c>
      <c r="L17" s="51">
        <v>55.963965516864185</v>
      </c>
      <c r="M17" s="51">
        <v>38.667984356161732</v>
      </c>
      <c r="N17" s="51">
        <v>29.497814198510198</v>
      </c>
      <c r="O17" s="51">
        <v>28.49468347510772</v>
      </c>
      <c r="P17" s="51">
        <v>32.556747284387662</v>
      </c>
      <c r="Q17" s="51">
        <v>33.577518305507041</v>
      </c>
    </row>
    <row r="18" spans="1:17" x14ac:dyDescent="0.25">
      <c r="A18" s="53" t="s">
        <v>29</v>
      </c>
      <c r="B18" s="51">
        <v>515.90777287163144</v>
      </c>
      <c r="C18" s="51">
        <v>554.13437999999996</v>
      </c>
      <c r="D18" s="51">
        <v>677.41070000000002</v>
      </c>
      <c r="E18" s="51">
        <v>700.37738000000002</v>
      </c>
      <c r="F18" s="51">
        <v>683.16287</v>
      </c>
      <c r="G18" s="51">
        <v>644.88409147921402</v>
      </c>
      <c r="H18" s="51">
        <v>588.53090999999995</v>
      </c>
      <c r="I18" s="51">
        <v>456.60726</v>
      </c>
      <c r="J18" s="51">
        <v>586.56335999999999</v>
      </c>
      <c r="K18" s="51">
        <v>371.63110999999998</v>
      </c>
      <c r="L18" s="51">
        <v>157.63731036782482</v>
      </c>
      <c r="M18" s="51">
        <v>92.672149000441991</v>
      </c>
      <c r="N18" s="51">
        <v>103.18193640551927</v>
      </c>
      <c r="O18" s="51">
        <v>105.09265527536685</v>
      </c>
      <c r="P18" s="51">
        <v>98.404577050096165</v>
      </c>
      <c r="Q18" s="51">
        <v>144.26216360384853</v>
      </c>
    </row>
    <row r="19" spans="1:17" x14ac:dyDescent="0.25">
      <c r="A19" s="53" t="s">
        <v>28</v>
      </c>
      <c r="B19" s="51">
        <v>1.0270386753203298</v>
      </c>
      <c r="C19" s="51">
        <v>2.0752199999999998</v>
      </c>
      <c r="D19" s="51">
        <v>2.09802</v>
      </c>
      <c r="E19" s="51">
        <v>1.0124500000000001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1837.0355776682268</v>
      </c>
      <c r="C20" s="51">
        <v>1837.7971</v>
      </c>
      <c r="D20" s="51">
        <v>1832.0870600000001</v>
      </c>
      <c r="E20" s="51">
        <v>1868.98767</v>
      </c>
      <c r="F20" s="51">
        <v>1548.60706</v>
      </c>
      <c r="G20" s="51">
        <v>1361.9693367136042</v>
      </c>
      <c r="H20" s="51">
        <v>1314.52764</v>
      </c>
      <c r="I20" s="51">
        <v>1306.61322</v>
      </c>
      <c r="J20" s="51">
        <v>1263.93039</v>
      </c>
      <c r="K20" s="51">
        <v>1280.1293599999999</v>
      </c>
      <c r="L20" s="51">
        <v>1278.9116062182509</v>
      </c>
      <c r="M20" s="51">
        <v>1225.3703108786372</v>
      </c>
      <c r="N20" s="51">
        <v>1177.5425977240423</v>
      </c>
      <c r="O20" s="51">
        <v>1173.8538924036511</v>
      </c>
      <c r="P20" s="51">
        <v>1149.0650556470266</v>
      </c>
      <c r="Q20" s="51">
        <v>1099.9964955314697</v>
      </c>
    </row>
    <row r="21" spans="1:17" x14ac:dyDescent="0.25">
      <c r="A21" s="53" t="s">
        <v>66</v>
      </c>
      <c r="B21" s="51">
        <v>1837.0355776682268</v>
      </c>
      <c r="C21" s="51">
        <v>1837.7971</v>
      </c>
      <c r="D21" s="51">
        <v>1832.0870600000001</v>
      </c>
      <c r="E21" s="51">
        <v>1868.98767</v>
      </c>
      <c r="F21" s="51">
        <v>1548.60706</v>
      </c>
      <c r="G21" s="51">
        <v>1361.9693367136042</v>
      </c>
      <c r="H21" s="51">
        <v>1314.52764</v>
      </c>
      <c r="I21" s="51">
        <v>1306.61322</v>
      </c>
      <c r="J21" s="51">
        <v>1263.93039</v>
      </c>
      <c r="K21" s="51">
        <v>1280.1293599999999</v>
      </c>
      <c r="L21" s="51">
        <v>1278.9116062182509</v>
      </c>
      <c r="M21" s="51">
        <v>1225.3703108786372</v>
      </c>
      <c r="N21" s="51">
        <v>1177.5425977240423</v>
      </c>
      <c r="O21" s="51">
        <v>1173.8538924036511</v>
      </c>
      <c r="P21" s="51">
        <v>1149.0650556470266</v>
      </c>
      <c r="Q21" s="51">
        <v>1099.9964955314697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17.398256766982257</v>
      </c>
      <c r="C23" s="51">
        <v>19.64744</v>
      </c>
      <c r="D23" s="51">
        <v>24.091730000000002</v>
      </c>
      <c r="E23" s="51">
        <v>19.600110000000004</v>
      </c>
      <c r="F23" s="51">
        <v>18.829520000000002</v>
      </c>
      <c r="G23" s="51">
        <v>16.575897040676125</v>
      </c>
      <c r="H23" s="51">
        <v>17.330659999999995</v>
      </c>
      <c r="I23" s="51">
        <v>16.324630000000003</v>
      </c>
      <c r="J23" s="51">
        <v>33.95478</v>
      </c>
      <c r="K23" s="51">
        <v>18.224130000000002</v>
      </c>
      <c r="L23" s="51">
        <v>10.007642420819234</v>
      </c>
      <c r="M23" s="51">
        <v>9.1717185028639872</v>
      </c>
      <c r="N23" s="51">
        <v>21.591726125059413</v>
      </c>
      <c r="O23" s="51">
        <v>29.736227460002855</v>
      </c>
      <c r="P23" s="51">
        <v>29.951275567102805</v>
      </c>
      <c r="Q23" s="51">
        <v>48.723576921567812</v>
      </c>
    </row>
    <row r="24" spans="1:17" x14ac:dyDescent="0.25">
      <c r="A24" s="53" t="s">
        <v>23</v>
      </c>
      <c r="B24" s="51">
        <v>17.398256766982257</v>
      </c>
      <c r="C24" s="51">
        <v>19.64744</v>
      </c>
      <c r="D24" s="51">
        <v>24.091730000000002</v>
      </c>
      <c r="E24" s="51">
        <v>19.600110000000004</v>
      </c>
      <c r="F24" s="51">
        <v>18.829520000000002</v>
      </c>
      <c r="G24" s="51">
        <v>16.575897040676125</v>
      </c>
      <c r="H24" s="51">
        <v>17.330659999999995</v>
      </c>
      <c r="I24" s="51">
        <v>16.324630000000003</v>
      </c>
      <c r="J24" s="51">
        <v>33.95478</v>
      </c>
      <c r="K24" s="51">
        <v>18.224130000000002</v>
      </c>
      <c r="L24" s="51">
        <v>10.007642420819234</v>
      </c>
      <c r="M24" s="51">
        <v>9.1717185028639872</v>
      </c>
      <c r="N24" s="51">
        <v>9.0761639501855811</v>
      </c>
      <c r="O24" s="51">
        <v>17.220738883192034</v>
      </c>
      <c r="P24" s="51">
        <v>17.435750579825644</v>
      </c>
      <c r="Q24" s="51">
        <v>36.208126966321139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12.515562174873832</v>
      </c>
      <c r="O25" s="51">
        <v>12.515488576810821</v>
      </c>
      <c r="P25" s="51">
        <v>12.515524987277161</v>
      </c>
      <c r="Q25" s="51">
        <v>12.515449955246675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194.60246000000001</v>
      </c>
      <c r="G29" s="51">
        <v>198.21824610044649</v>
      </c>
      <c r="H29" s="51">
        <v>178.91058000000001</v>
      </c>
      <c r="I29" s="51">
        <v>213.39968999999999</v>
      </c>
      <c r="J29" s="51">
        <v>221.79383000000001</v>
      </c>
      <c r="K29" s="51">
        <v>177.20677000000001</v>
      </c>
      <c r="L29" s="51">
        <v>158.90334727550695</v>
      </c>
      <c r="M29" s="51">
        <v>240.75692013965474</v>
      </c>
      <c r="N29" s="51">
        <v>278.18523875240146</v>
      </c>
      <c r="O29" s="51">
        <v>265.81163160567809</v>
      </c>
      <c r="P29" s="51">
        <v>377.99753193635701</v>
      </c>
      <c r="Q29" s="51">
        <v>320.17116657387947</v>
      </c>
    </row>
    <row r="30" spans="1:17" x14ac:dyDescent="0.25">
      <c r="A30" s="63" t="s">
        <v>21</v>
      </c>
      <c r="B30" s="62">
        <v>1001.1912594491359</v>
      </c>
      <c r="C30" s="62">
        <v>1035.6039000000001</v>
      </c>
      <c r="D30" s="62">
        <v>1062.7918999999999</v>
      </c>
      <c r="E30" s="62">
        <v>1077.79955</v>
      </c>
      <c r="F30" s="62">
        <v>1092.1763699999999</v>
      </c>
      <c r="G30" s="62">
        <v>1118.1346532491634</v>
      </c>
      <c r="H30" s="62">
        <v>1104.3110999999999</v>
      </c>
      <c r="I30" s="62">
        <v>1105.3132499999999</v>
      </c>
      <c r="J30" s="62">
        <v>1102.8340700000001</v>
      </c>
      <c r="K30" s="62">
        <v>1079.8437200000001</v>
      </c>
      <c r="L30" s="62">
        <v>1099.5647375724118</v>
      </c>
      <c r="M30" s="62">
        <v>1084.8663969666445</v>
      </c>
      <c r="N30" s="62">
        <v>1036.9860993090215</v>
      </c>
      <c r="O30" s="62">
        <v>1027.77507828433</v>
      </c>
      <c r="P30" s="62">
        <v>1029.403235566999</v>
      </c>
      <c r="Q30" s="62">
        <v>1044.5331805504604</v>
      </c>
    </row>
    <row r="32" spans="1:17" x14ac:dyDescent="0.25">
      <c r="A32" s="31" t="s">
        <v>63</v>
      </c>
      <c r="B32" s="70">
        <v>6387.7976553732969</v>
      </c>
      <c r="C32" s="70">
        <v>6528.6442271266933</v>
      </c>
      <c r="D32" s="70">
        <v>6912.0901916719213</v>
      </c>
      <c r="E32" s="70">
        <v>6981.971705843509</v>
      </c>
      <c r="F32" s="70">
        <v>6164.9835632574486</v>
      </c>
      <c r="G32" s="70">
        <v>5590.4165787853553</v>
      </c>
      <c r="H32" s="70">
        <v>5249.5208804255399</v>
      </c>
      <c r="I32" s="70">
        <v>4816.8648691264807</v>
      </c>
      <c r="J32" s="70">
        <v>5101.2880459497719</v>
      </c>
      <c r="K32" s="70">
        <v>4409.9442795650048</v>
      </c>
      <c r="L32" s="70">
        <v>3731.9000486835384</v>
      </c>
      <c r="M32" s="70">
        <v>3388.3998654057173</v>
      </c>
      <c r="N32" s="70">
        <v>3270.0609278204165</v>
      </c>
      <c r="O32" s="70">
        <v>3255.7678720379263</v>
      </c>
      <c r="P32" s="70">
        <v>3171.0578157450445</v>
      </c>
      <c r="Q32" s="70">
        <v>3198.8699246340384</v>
      </c>
    </row>
    <row r="34" spans="1:17" x14ac:dyDescent="0.25">
      <c r="A34" s="184" t="s">
        <v>252</v>
      </c>
      <c r="B34" s="190">
        <f t="shared" ref="B34:Q34" si="2">IF(B$12=0,"",B$12/B$3*1000)</f>
        <v>128.83987505597531</v>
      </c>
      <c r="C34" s="190">
        <f t="shared" si="2"/>
        <v>135.25692796606006</v>
      </c>
      <c r="D34" s="190">
        <f t="shared" si="2"/>
        <v>136.07952737911486</v>
      </c>
      <c r="E34" s="190">
        <f t="shared" si="2"/>
        <v>142.5655472800743</v>
      </c>
      <c r="F34" s="190">
        <f t="shared" si="2"/>
        <v>137.28802985567046</v>
      </c>
      <c r="G34" s="190">
        <f t="shared" si="2"/>
        <v>135.26926639408458</v>
      </c>
      <c r="H34" s="190">
        <f t="shared" si="2"/>
        <v>131.13757055252276</v>
      </c>
      <c r="I34" s="190">
        <f t="shared" si="2"/>
        <v>125.22984496316731</v>
      </c>
      <c r="J34" s="190">
        <f t="shared" si="2"/>
        <v>131.69991899166928</v>
      </c>
      <c r="K34" s="190">
        <f t="shared" si="2"/>
        <v>123.33169738799273</v>
      </c>
      <c r="L34" s="190">
        <f t="shared" si="2"/>
        <v>111.99200180413385</v>
      </c>
      <c r="M34" s="190">
        <f t="shared" si="2"/>
        <v>113.01824571581183</v>
      </c>
      <c r="N34" s="190">
        <f t="shared" si="2"/>
        <v>114.84435192135018</v>
      </c>
      <c r="O34" s="190">
        <f t="shared" si="2"/>
        <v>113.73255777141455</v>
      </c>
      <c r="P34" s="190">
        <f t="shared" si="2"/>
        <v>115.25793647860382</v>
      </c>
      <c r="Q34" s="190">
        <f t="shared" si="2"/>
        <v>108.0418601823544</v>
      </c>
    </row>
    <row r="35" spans="1:17" x14ac:dyDescent="0.25">
      <c r="A35" s="286" t="s">
        <v>251</v>
      </c>
      <c r="B35" s="285">
        <f t="shared" ref="B35:Q35" si="3">IF(B$12=0,"",B$12/B$5*1000)</f>
        <v>139.66190981831997</v>
      </c>
      <c r="C35" s="285">
        <f t="shared" si="3"/>
        <v>139.76367282642695</v>
      </c>
      <c r="D35" s="285">
        <f t="shared" si="3"/>
        <v>140.38681866367955</v>
      </c>
      <c r="E35" s="285">
        <f t="shared" si="3"/>
        <v>139.39840851810243</v>
      </c>
      <c r="F35" s="285">
        <f t="shared" si="3"/>
        <v>138.5736343027755</v>
      </c>
      <c r="G35" s="285">
        <f t="shared" si="3"/>
        <v>136.51198606808541</v>
      </c>
      <c r="H35" s="285">
        <f t="shared" si="3"/>
        <v>134.40436481550361</v>
      </c>
      <c r="I35" s="285">
        <f t="shared" si="3"/>
        <v>133.43098388928146</v>
      </c>
      <c r="J35" s="285">
        <f t="shared" si="3"/>
        <v>132.08246668046485</v>
      </c>
      <c r="K35" s="285">
        <f t="shared" si="3"/>
        <v>130.61379460145338</v>
      </c>
      <c r="L35" s="285">
        <f t="shared" si="3"/>
        <v>128.81591772684038</v>
      </c>
      <c r="M35" s="285">
        <f t="shared" si="3"/>
        <v>124.57525367500502</v>
      </c>
      <c r="N35" s="285">
        <f t="shared" si="3"/>
        <v>121.19600113690134</v>
      </c>
      <c r="O35" s="285">
        <f t="shared" si="3"/>
        <v>117.90027612635991</v>
      </c>
      <c r="P35" s="285">
        <f t="shared" si="3"/>
        <v>114.31499068416103</v>
      </c>
      <c r="Q35" s="285">
        <f t="shared" si="3"/>
        <v>111.41391585336446</v>
      </c>
    </row>
    <row r="36" spans="1:17" x14ac:dyDescent="0.25">
      <c r="A36" s="286" t="s">
        <v>250</v>
      </c>
      <c r="B36" s="285">
        <f>IF(FBT_ued!B$5=0,"",FBT_ued!B$5/B$5*1000)</f>
        <v>54.152162027418179</v>
      </c>
      <c r="C36" s="285">
        <f>IF(FBT_ued!C$5=0,"",FBT_ued!C$5/C$5*1000)</f>
        <v>54.152162027418171</v>
      </c>
      <c r="D36" s="285">
        <f>IF(FBT_ued!D$5=0,"",FBT_ued!D$5/D$5*1000)</f>
        <v>54.152162027418186</v>
      </c>
      <c r="E36" s="285">
        <f>IF(FBT_ued!E$5=0,"",FBT_ued!E$5/E$5*1000)</f>
        <v>54.152162027418179</v>
      </c>
      <c r="F36" s="285">
        <f>IF(FBT_ued!F$5=0,"",FBT_ued!F$5/F$5*1000)</f>
        <v>54.152162027418179</v>
      </c>
      <c r="G36" s="285">
        <f>IF(FBT_ued!G$5=0,"",FBT_ued!G$5/G$5*1000)</f>
        <v>54.152162027418186</v>
      </c>
      <c r="H36" s="285">
        <f>IF(FBT_ued!H$5=0,"",FBT_ued!H$5/H$5*1000)</f>
        <v>54.152162027418179</v>
      </c>
      <c r="I36" s="285">
        <f>IF(FBT_ued!I$5=0,"",FBT_ued!I$5/I$5*1000)</f>
        <v>54.152162027418179</v>
      </c>
      <c r="J36" s="285">
        <f>IF(FBT_ued!J$5=0,"",FBT_ued!J$5/J$5*1000)</f>
        <v>54.152162027418186</v>
      </c>
      <c r="K36" s="285">
        <f>IF(FBT_ued!K$5=0,"",FBT_ued!K$5/K$5*1000)</f>
        <v>54.152162027418179</v>
      </c>
      <c r="L36" s="285">
        <f>IF(FBT_ued!L$5=0,"",FBT_ued!L$5/L$5*1000)</f>
        <v>54.152162027418186</v>
      </c>
      <c r="M36" s="285">
        <f>IF(FBT_ued!M$5=0,"",FBT_ued!M$5/M$5*1000)</f>
        <v>54.152162027418179</v>
      </c>
      <c r="N36" s="285">
        <f>IF(FBT_ued!N$5=0,"",FBT_ued!N$5/N$5*1000)</f>
        <v>54.152162027418186</v>
      </c>
      <c r="O36" s="285">
        <f>IF(FBT_ued!O$5=0,"",FBT_ued!O$5/O$5*1000)</f>
        <v>54.152162027418179</v>
      </c>
      <c r="P36" s="285">
        <f>IF(FBT_ued!P$5=0,"",FBT_ued!P$5/P$5*1000)</f>
        <v>54.152162027418179</v>
      </c>
      <c r="Q36" s="285">
        <f>IF(FBT_ued!Q$5=0,"",FBT_ued!Q$5/Q$5*1000)</f>
        <v>54.152162027418179</v>
      </c>
    </row>
    <row r="37" spans="1:17" x14ac:dyDescent="0.25">
      <c r="A37" s="284" t="s">
        <v>60</v>
      </c>
      <c r="B37" s="283">
        <f t="shared" ref="B37:Q37" si="4">IF(B$12=0,"",B$32/B$12)</f>
        <v>1.8277624070175091</v>
      </c>
      <c r="C37" s="283">
        <f t="shared" si="4"/>
        <v>1.825805979644024</v>
      </c>
      <c r="D37" s="283">
        <f t="shared" si="4"/>
        <v>1.8566510095900821</v>
      </c>
      <c r="E37" s="283">
        <f t="shared" si="4"/>
        <v>1.8478664216370095</v>
      </c>
      <c r="F37" s="283">
        <f t="shared" si="4"/>
        <v>1.6910345615902209</v>
      </c>
      <c r="G37" s="283">
        <f t="shared" si="4"/>
        <v>1.6232244494937864</v>
      </c>
      <c r="H37" s="283">
        <f t="shared" si="4"/>
        <v>1.594429128523871</v>
      </c>
      <c r="I37" s="283">
        <f t="shared" si="4"/>
        <v>1.5095561420748858</v>
      </c>
      <c r="J37" s="283">
        <f t="shared" si="4"/>
        <v>1.5509354602718366</v>
      </c>
      <c r="K37" s="283">
        <f t="shared" si="4"/>
        <v>1.4723267350399598</v>
      </c>
      <c r="L37" s="283">
        <f t="shared" si="4"/>
        <v>1.3436334532413032</v>
      </c>
      <c r="M37" s="283">
        <f t="shared" si="4"/>
        <v>1.2431918140449238</v>
      </c>
      <c r="N37" s="283">
        <f t="shared" si="4"/>
        <v>1.2216989793618354</v>
      </c>
      <c r="O37" s="283">
        <f t="shared" si="4"/>
        <v>1.2252937088400226</v>
      </c>
      <c r="P37" s="283">
        <f t="shared" si="4"/>
        <v>1.1585233311424088</v>
      </c>
      <c r="Q37" s="283">
        <f t="shared" si="4"/>
        <v>1.1813780982053261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89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3494.8730922837635</v>
      </c>
      <c r="C5" s="96">
        <v>3575.7601299999997</v>
      </c>
      <c r="D5" s="96">
        <v>3722.8806899999995</v>
      </c>
      <c r="E5" s="96">
        <v>3778.3963299999996</v>
      </c>
      <c r="F5" s="96">
        <v>3645.6875</v>
      </c>
      <c r="G5" s="96">
        <v>3444.019451856313</v>
      </c>
      <c r="H5" s="96">
        <v>3292.4140599999996</v>
      </c>
      <c r="I5" s="96">
        <v>3190.9146900000001</v>
      </c>
      <c r="J5" s="96">
        <v>3289.1684899999991</v>
      </c>
      <c r="K5" s="96">
        <v>2995.2212199999999</v>
      </c>
      <c r="L5" s="96">
        <v>2777.4688399436018</v>
      </c>
      <c r="M5" s="96">
        <v>2725.5648139935979</v>
      </c>
      <c r="N5" s="96">
        <v>2676.6502903428473</v>
      </c>
      <c r="O5" s="96">
        <v>2657.1326111844155</v>
      </c>
      <c r="P5" s="96">
        <v>2737.1549027140386</v>
      </c>
      <c r="Q5" s="96">
        <v>2707.7443957134105</v>
      </c>
    </row>
    <row r="6" spans="1:17" x14ac:dyDescent="0.25">
      <c r="A6" s="132" t="s">
        <v>83</v>
      </c>
      <c r="B6" s="160">
        <v>54.474140410954838</v>
      </c>
      <c r="C6" s="160">
        <v>55.734916334323529</v>
      </c>
      <c r="D6" s="160">
        <v>58.028065708036927</v>
      </c>
      <c r="E6" s="160">
        <v>58.893380896459924</v>
      </c>
      <c r="F6" s="160">
        <v>56.824865317123248</v>
      </c>
      <c r="G6" s="160">
        <v>53.681491214287455</v>
      </c>
      <c r="H6" s="160">
        <v>51.318437339377809</v>
      </c>
      <c r="I6" s="160">
        <v>49.7363796259773</v>
      </c>
      <c r="J6" s="160">
        <v>51.267849054417212</v>
      </c>
      <c r="K6" s="160">
        <v>46.686130509400371</v>
      </c>
      <c r="L6" s="160">
        <v>43.292051979853376</v>
      </c>
      <c r="M6" s="160">
        <v>42.483030558235257</v>
      </c>
      <c r="N6" s="160">
        <v>41.720606127039453</v>
      </c>
      <c r="O6" s="160">
        <v>41.416386555427593</v>
      </c>
      <c r="P6" s="160">
        <v>42.663683790458961</v>
      </c>
      <c r="Q6" s="160">
        <v>42.205265975103408</v>
      </c>
    </row>
    <row r="7" spans="1:17" x14ac:dyDescent="0.25">
      <c r="A7" s="76" t="s">
        <v>82</v>
      </c>
      <c r="B7" s="159">
        <v>63.55316381278066</v>
      </c>
      <c r="C7" s="159">
        <v>65.0240690567108</v>
      </c>
      <c r="D7" s="159">
        <v>67.699409992709761</v>
      </c>
      <c r="E7" s="159">
        <v>68.70894437920326</v>
      </c>
      <c r="F7" s="159">
        <v>66.295676203310478</v>
      </c>
      <c r="G7" s="159">
        <v>62.628406416668717</v>
      </c>
      <c r="H7" s="159">
        <v>59.871510229274129</v>
      </c>
      <c r="I7" s="159">
        <v>58.02577623030686</v>
      </c>
      <c r="J7" s="159">
        <v>59.812490563486762</v>
      </c>
      <c r="K7" s="159">
        <v>54.467152260967119</v>
      </c>
      <c r="L7" s="159">
        <v>50.507393976495621</v>
      </c>
      <c r="M7" s="159">
        <v>49.563535651274485</v>
      </c>
      <c r="N7" s="159">
        <v>48.674040481546037</v>
      </c>
      <c r="O7" s="159">
        <v>48.319117647998866</v>
      </c>
      <c r="P7" s="159">
        <v>49.774297755535471</v>
      </c>
      <c r="Q7" s="159">
        <v>49.239476970953987</v>
      </c>
    </row>
    <row r="8" spans="1:17" x14ac:dyDescent="0.25">
      <c r="A8" s="76" t="s">
        <v>81</v>
      </c>
      <c r="B8" s="159">
        <v>145.26437442921292</v>
      </c>
      <c r="C8" s="159">
        <v>148.62644355819612</v>
      </c>
      <c r="D8" s="159">
        <v>154.74150855476518</v>
      </c>
      <c r="E8" s="159">
        <v>157.04901572389318</v>
      </c>
      <c r="F8" s="159">
        <v>151.53297417899537</v>
      </c>
      <c r="G8" s="159">
        <v>143.15064323809992</v>
      </c>
      <c r="H8" s="159">
        <v>136.84916623834087</v>
      </c>
      <c r="I8" s="159">
        <v>132.63034566927283</v>
      </c>
      <c r="J8" s="159">
        <v>136.71426414511259</v>
      </c>
      <c r="K8" s="159">
        <v>124.49634802506769</v>
      </c>
      <c r="L8" s="159">
        <v>115.4454719462757</v>
      </c>
      <c r="M8" s="159">
        <v>113.28808148862738</v>
      </c>
      <c r="N8" s="159">
        <v>111.25494967210523</v>
      </c>
      <c r="O8" s="159">
        <v>110.44369748114026</v>
      </c>
      <c r="P8" s="159">
        <v>113.76982344122392</v>
      </c>
      <c r="Q8" s="159">
        <v>112.54737593360912</v>
      </c>
    </row>
    <row r="9" spans="1:17" x14ac:dyDescent="0.25">
      <c r="A9" s="76" t="s">
        <v>80</v>
      </c>
      <c r="B9" s="159">
        <v>108.94828082190968</v>
      </c>
      <c r="C9" s="159">
        <v>111.46983266864706</v>
      </c>
      <c r="D9" s="159">
        <v>116.05613141607385</v>
      </c>
      <c r="E9" s="159">
        <v>117.78676179291985</v>
      </c>
      <c r="F9" s="159">
        <v>113.6497306342465</v>
      </c>
      <c r="G9" s="159">
        <v>107.36298242857491</v>
      </c>
      <c r="H9" s="159">
        <v>102.63687467875562</v>
      </c>
      <c r="I9" s="159">
        <v>99.472759251954599</v>
      </c>
      <c r="J9" s="159">
        <v>102.53569810883442</v>
      </c>
      <c r="K9" s="159">
        <v>93.372261018800742</v>
      </c>
      <c r="L9" s="159">
        <v>86.584103959706752</v>
      </c>
      <c r="M9" s="159">
        <v>84.966061116470513</v>
      </c>
      <c r="N9" s="159">
        <v>83.441212254078906</v>
      </c>
      <c r="O9" s="159">
        <v>82.832773110855186</v>
      </c>
      <c r="P9" s="159">
        <v>85.327367580917922</v>
      </c>
      <c r="Q9" s="159">
        <v>84.410531950206817</v>
      </c>
    </row>
    <row r="10" spans="1:17" x14ac:dyDescent="0.25">
      <c r="A10" s="129" t="s">
        <v>79</v>
      </c>
      <c r="B10" s="158">
        <v>72.632187214606461</v>
      </c>
      <c r="C10" s="158">
        <v>74.313221779098058</v>
      </c>
      <c r="D10" s="158">
        <v>77.370754277382602</v>
      </c>
      <c r="E10" s="158">
        <v>78.524507861946603</v>
      </c>
      <c r="F10" s="158">
        <v>75.766487089497687</v>
      </c>
      <c r="G10" s="158">
        <v>71.575321619049959</v>
      </c>
      <c r="H10" s="158">
        <v>68.424583119170435</v>
      </c>
      <c r="I10" s="158">
        <v>66.315172834636414</v>
      </c>
      <c r="J10" s="158">
        <v>68.357132072556297</v>
      </c>
      <c r="K10" s="158">
        <v>62.248174012533838</v>
      </c>
      <c r="L10" s="158">
        <v>57.722735973137851</v>
      </c>
      <c r="M10" s="158">
        <v>56.644040744313692</v>
      </c>
      <c r="N10" s="158">
        <v>55.62747483605262</v>
      </c>
      <c r="O10" s="158">
        <v>55.221848740570138</v>
      </c>
      <c r="P10" s="158">
        <v>56.88491172061196</v>
      </c>
      <c r="Q10" s="158">
        <v>56.273687966804559</v>
      </c>
    </row>
    <row r="11" spans="1:17" x14ac:dyDescent="0.25">
      <c r="A11" s="92" t="s">
        <v>125</v>
      </c>
      <c r="B11" s="91">
        <v>8.2241290546731705</v>
      </c>
      <c r="C11" s="91">
        <v>8.7219790578818106</v>
      </c>
      <c r="D11" s="91">
        <v>9.415310186734537</v>
      </c>
      <c r="E11" s="91">
        <v>11.100329776044923</v>
      </c>
      <c r="F11" s="91">
        <v>12.911683197428999</v>
      </c>
      <c r="G11" s="91">
        <v>12.987918073877005</v>
      </c>
      <c r="H11" s="91">
        <v>9.9828923233804971</v>
      </c>
      <c r="I11" s="91">
        <v>11.339331945646208</v>
      </c>
      <c r="J11" s="91">
        <v>10.61865093067393</v>
      </c>
      <c r="K11" s="91">
        <v>9.1419605393682168</v>
      </c>
      <c r="L11" s="91">
        <v>11.544547194627571</v>
      </c>
      <c r="M11" s="91">
        <v>8.0196883741265026</v>
      </c>
      <c r="N11" s="91">
        <v>6.3121104572329934</v>
      </c>
      <c r="O11" s="91">
        <v>6.1509679960678163</v>
      </c>
      <c r="P11" s="91">
        <v>7.5339314317973773</v>
      </c>
      <c r="Q11" s="91">
        <v>8.0787608719224941</v>
      </c>
    </row>
    <row r="12" spans="1:17" x14ac:dyDescent="0.25">
      <c r="A12" s="92" t="s">
        <v>26</v>
      </c>
      <c r="B12" s="91">
        <v>21.789656164381938</v>
      </c>
      <c r="C12" s="91">
        <v>22.293966533729417</v>
      </c>
      <c r="D12" s="91">
        <v>23.211226283214774</v>
      </c>
      <c r="E12" s="91">
        <v>23.557352358583977</v>
      </c>
      <c r="F12" s="91">
        <v>22.729946126849306</v>
      </c>
      <c r="G12" s="91">
        <v>21.472596485714988</v>
      </c>
      <c r="H12" s="91">
        <v>20.52737493575113</v>
      </c>
      <c r="I12" s="91">
        <v>19.894551850390922</v>
      </c>
      <c r="J12" s="91">
        <v>20.507139621766889</v>
      </c>
      <c r="K12" s="91">
        <v>18.674452203760154</v>
      </c>
      <c r="L12" s="91">
        <v>17.316820791941353</v>
      </c>
      <c r="M12" s="91">
        <v>16.993212223294108</v>
      </c>
      <c r="N12" s="91">
        <v>16.688242450815782</v>
      </c>
      <c r="O12" s="91">
        <v>16.56655462217104</v>
      </c>
      <c r="P12" s="91">
        <v>17.065473516183587</v>
      </c>
      <c r="Q12" s="91">
        <v>16.882106390041368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42.618401995551352</v>
      </c>
      <c r="C14" s="157">
        <v>43.29727618748683</v>
      </c>
      <c r="D14" s="157">
        <v>44.744217807433287</v>
      </c>
      <c r="E14" s="157">
        <v>43.866825727317696</v>
      </c>
      <c r="F14" s="157">
        <v>40.124857765219382</v>
      </c>
      <c r="G14" s="157">
        <v>37.114807059457966</v>
      </c>
      <c r="H14" s="157">
        <v>37.914315860038812</v>
      </c>
      <c r="I14" s="157">
        <v>35.08128903859928</v>
      </c>
      <c r="J14" s="157">
        <v>37.231341520115478</v>
      </c>
      <c r="K14" s="157">
        <v>34.43176126940547</v>
      </c>
      <c r="L14" s="157">
        <v>28.861367986568929</v>
      </c>
      <c r="M14" s="157">
        <v>31.631140146893081</v>
      </c>
      <c r="N14" s="157">
        <v>32.627121928003845</v>
      </c>
      <c r="O14" s="157">
        <v>32.504326122331278</v>
      </c>
      <c r="P14" s="157">
        <v>32.285506772630995</v>
      </c>
      <c r="Q14" s="157">
        <v>31.312820704840693</v>
      </c>
    </row>
    <row r="15" spans="1:17" x14ac:dyDescent="0.25">
      <c r="A15" s="156" t="s">
        <v>263</v>
      </c>
      <c r="B15" s="204">
        <v>208.54707320302902</v>
      </c>
      <c r="C15" s="204">
        <v>213.37378780191622</v>
      </c>
      <c r="D15" s="204">
        <v>222.15280820861759</v>
      </c>
      <c r="E15" s="204">
        <v>225.46555345952666</v>
      </c>
      <c r="F15" s="204">
        <v>217.5465139539711</v>
      </c>
      <c r="G15" s="204">
        <v>205.51252013262442</v>
      </c>
      <c r="H15" s="204">
        <v>196.46587954838165</v>
      </c>
      <c r="I15" s="204">
        <v>190.40917992395575</v>
      </c>
      <c r="J15" s="204">
        <v>196.27220896106618</v>
      </c>
      <c r="K15" s="204">
        <v>178.73170284945166</v>
      </c>
      <c r="L15" s="204">
        <v>165.73792014414582</v>
      </c>
      <c r="M15" s="204">
        <v>162.64068816647364</v>
      </c>
      <c r="N15" s="204">
        <v>159.72184663056584</v>
      </c>
      <c r="O15" s="204">
        <v>158.55718206143069</v>
      </c>
      <c r="P15" s="204">
        <v>163.33229527694297</v>
      </c>
      <c r="Q15" s="204">
        <v>161.57730303704153</v>
      </c>
    </row>
    <row r="16" spans="1:17" x14ac:dyDescent="0.25">
      <c r="A16" s="152" t="s">
        <v>277</v>
      </c>
      <c r="B16" s="264">
        <v>52.13676830075724</v>
      </c>
      <c r="C16" s="264">
        <v>53.343446950479063</v>
      </c>
      <c r="D16" s="264">
        <v>55.538202052154389</v>
      </c>
      <c r="E16" s="264">
        <v>56.366388364881651</v>
      </c>
      <c r="F16" s="264">
        <v>54.386628488492754</v>
      </c>
      <c r="G16" s="264">
        <v>51.378130033156111</v>
      </c>
      <c r="H16" s="264">
        <v>49.116469887095413</v>
      </c>
      <c r="I16" s="264">
        <v>47.602294980988944</v>
      </c>
      <c r="J16" s="264">
        <v>49.068052240266553</v>
      </c>
      <c r="K16" s="264">
        <v>44.682925712362923</v>
      </c>
      <c r="L16" s="264">
        <v>41.434480036036462</v>
      </c>
      <c r="M16" s="264">
        <v>40.660172041618402</v>
      </c>
      <c r="N16" s="264">
        <v>39.930461657641459</v>
      </c>
      <c r="O16" s="264">
        <v>39.639295515357674</v>
      </c>
      <c r="P16" s="264">
        <v>40.833073819235743</v>
      </c>
      <c r="Q16" s="264">
        <v>40.394325759260383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7.9299159513328714</v>
      </c>
      <c r="C18" s="83">
        <v>8.3000780795429492</v>
      </c>
      <c r="D18" s="83">
        <v>7.5682790800386357</v>
      </c>
      <c r="E18" s="83">
        <v>8.7179167536533217</v>
      </c>
      <c r="F18" s="83">
        <v>8.2166653789380533</v>
      </c>
      <c r="G18" s="83">
        <v>8.0584801543931128</v>
      </c>
      <c r="H18" s="83">
        <v>7.6107625640201766</v>
      </c>
      <c r="I18" s="83">
        <v>7.1063592168795067</v>
      </c>
      <c r="J18" s="83">
        <v>6.1512622955695564</v>
      </c>
      <c r="K18" s="83">
        <v>4.6507696753850336</v>
      </c>
      <c r="L18" s="83">
        <v>2.8235145900073562</v>
      </c>
      <c r="M18" s="83">
        <v>5.755050978276004</v>
      </c>
      <c r="N18" s="83">
        <v>4.9795650038206531</v>
      </c>
      <c r="O18" s="83">
        <v>4.4240666857739086</v>
      </c>
      <c r="P18" s="83">
        <v>3.3344848182878013</v>
      </c>
      <c r="Q18" s="83">
        <v>2.7859967283053364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7.6288005527308481E-2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44.206852349424366</v>
      </c>
      <c r="C21" s="83">
        <v>45.043368870936114</v>
      </c>
      <c r="D21" s="83">
        <v>47.969922972115754</v>
      </c>
      <c r="E21" s="83">
        <v>47.648471611228331</v>
      </c>
      <c r="F21" s="83">
        <v>46.169963109554701</v>
      </c>
      <c r="G21" s="83">
        <v>43.319649878763002</v>
      </c>
      <c r="H21" s="83">
        <v>41.505707323075235</v>
      </c>
      <c r="I21" s="83">
        <v>40.49593576410944</v>
      </c>
      <c r="J21" s="83">
        <v>42.916789944696994</v>
      </c>
      <c r="K21" s="83">
        <v>40.032156036977888</v>
      </c>
      <c r="L21" s="83">
        <v>38.534677440501795</v>
      </c>
      <c r="M21" s="83">
        <v>34.905121063342399</v>
      </c>
      <c r="N21" s="83">
        <v>34.950896653820806</v>
      </c>
      <c r="O21" s="83">
        <v>35.215228829583765</v>
      </c>
      <c r="P21" s="83">
        <v>37.498589000947945</v>
      </c>
      <c r="Q21" s="83">
        <v>37.608329030955048</v>
      </c>
    </row>
    <row r="22" spans="1:17" x14ac:dyDescent="0.25">
      <c r="A22" s="152" t="s">
        <v>276</v>
      </c>
      <c r="B22" s="264">
        <v>156.26764279324999</v>
      </c>
      <c r="C22" s="264">
        <v>159.88416164663857</v>
      </c>
      <c r="D22" s="264">
        <v>166.46217844281253</v>
      </c>
      <c r="E22" s="264">
        <v>168.94338314429936</v>
      </c>
      <c r="F22" s="264">
        <v>163.00803419181153</v>
      </c>
      <c r="G22" s="264">
        <v>153.9903854358659</v>
      </c>
      <c r="H22" s="264">
        <v>147.21344737780163</v>
      </c>
      <c r="I22" s="264">
        <v>142.67394920268728</v>
      </c>
      <c r="J22" s="264">
        <v>147.06787654551897</v>
      </c>
      <c r="K22" s="264">
        <v>133.92504548817303</v>
      </c>
      <c r="L22" s="264">
        <v>124.18655669710134</v>
      </c>
      <c r="M22" s="264">
        <v>121.86813335967328</v>
      </c>
      <c r="N22" s="264">
        <v>119.68211364868758</v>
      </c>
      <c r="O22" s="264">
        <v>118.80949259070442</v>
      </c>
      <c r="P22" s="264">
        <v>122.38672470199876</v>
      </c>
      <c r="Q22" s="264">
        <v>121.07125124392617</v>
      </c>
    </row>
    <row r="23" spans="1:17" x14ac:dyDescent="0.25">
      <c r="A23" s="152" t="s">
        <v>275</v>
      </c>
      <c r="B23" s="264">
        <v>0.14266210902177257</v>
      </c>
      <c r="C23" s="264">
        <v>0.14617920479857893</v>
      </c>
      <c r="D23" s="264">
        <v>0.15242771365065788</v>
      </c>
      <c r="E23" s="264">
        <v>0.15578195034563047</v>
      </c>
      <c r="F23" s="264">
        <v>0.15185127366681117</v>
      </c>
      <c r="G23" s="264">
        <v>0.14400466360241193</v>
      </c>
      <c r="H23" s="264">
        <v>0.1359622834846147</v>
      </c>
      <c r="I23" s="264">
        <v>0.13293574027953381</v>
      </c>
      <c r="J23" s="264">
        <v>0.13628017528066338</v>
      </c>
      <c r="K23" s="264">
        <v>0.12373164891570332</v>
      </c>
      <c r="L23" s="264">
        <v>0.11688341100801669</v>
      </c>
      <c r="M23" s="264">
        <v>0.11238276518197032</v>
      </c>
      <c r="N23" s="264">
        <v>0.10927132423679725</v>
      </c>
      <c r="O23" s="264">
        <v>0.10839395536860197</v>
      </c>
      <c r="P23" s="264">
        <v>0.11249675570846973</v>
      </c>
      <c r="Q23" s="264">
        <v>0.11172603385498237</v>
      </c>
    </row>
    <row r="24" spans="1:17" x14ac:dyDescent="0.25">
      <c r="A24" s="156" t="s">
        <v>262</v>
      </c>
      <c r="B24" s="204">
        <v>173.78922766919086</v>
      </c>
      <c r="C24" s="204">
        <v>177.8114898349302</v>
      </c>
      <c r="D24" s="204">
        <v>185.1273401738479</v>
      </c>
      <c r="E24" s="204">
        <v>187.88796121627212</v>
      </c>
      <c r="F24" s="204">
        <v>181.28876162830923</v>
      </c>
      <c r="G24" s="204">
        <v>171.26043344385366</v>
      </c>
      <c r="H24" s="204">
        <v>163.72156629031798</v>
      </c>
      <c r="I24" s="204">
        <v>158.67431660329649</v>
      </c>
      <c r="J24" s="204">
        <v>163.56017413422182</v>
      </c>
      <c r="K24" s="204">
        <v>148.94308570787638</v>
      </c>
      <c r="L24" s="204">
        <v>138.11493345345482</v>
      </c>
      <c r="M24" s="204">
        <v>135.53390680539471</v>
      </c>
      <c r="N24" s="204">
        <v>133.10153885880487</v>
      </c>
      <c r="O24" s="204">
        <v>132.13098505119231</v>
      </c>
      <c r="P24" s="204">
        <v>136.11024606411914</v>
      </c>
      <c r="Q24" s="204">
        <v>134.64775253086802</v>
      </c>
    </row>
    <row r="25" spans="1:17" x14ac:dyDescent="0.25">
      <c r="A25" s="152" t="s">
        <v>274</v>
      </c>
      <c r="B25" s="264">
        <v>126.39651968321611</v>
      </c>
      <c r="C25" s="264">
        <v>129.01439525982607</v>
      </c>
      <c r="D25" s="264">
        <v>133.98806968651402</v>
      </c>
      <c r="E25" s="264">
        <v>134.44148296001649</v>
      </c>
      <c r="F25" s="264">
        <v>127.5182561412001</v>
      </c>
      <c r="G25" s="264">
        <v>119.67387553987639</v>
      </c>
      <c r="H25" s="264">
        <v>116.83914240215464</v>
      </c>
      <c r="I25" s="264">
        <v>111.57300114692919</v>
      </c>
      <c r="J25" s="264">
        <v>116.07836616835954</v>
      </c>
      <c r="K25" s="264">
        <v>106.23236439396035</v>
      </c>
      <c r="L25" s="264">
        <v>95.442072121540306</v>
      </c>
      <c r="M25" s="264">
        <v>96.967615527435143</v>
      </c>
      <c r="N25" s="264">
        <v>96.791032064875978</v>
      </c>
      <c r="O25" s="264">
        <v>96.200363927833905</v>
      </c>
      <c r="P25" s="264">
        <v>97.899816509726705</v>
      </c>
      <c r="Q25" s="264">
        <v>96.222110015817165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19.224700922138606</v>
      </c>
      <c r="C27" s="83">
        <v>20.074247452281583</v>
      </c>
      <c r="D27" s="83">
        <v>18.258767250530152</v>
      </c>
      <c r="E27" s="83">
        <v>20.793414137091592</v>
      </c>
      <c r="F27" s="83">
        <v>19.265302327752206</v>
      </c>
      <c r="G27" s="83">
        <v>18.770429177065242</v>
      </c>
      <c r="H27" s="83">
        <v>18.104618940462039</v>
      </c>
      <c r="I27" s="83">
        <v>16.656294100358856</v>
      </c>
      <c r="J27" s="83">
        <v>14.551799888987567</v>
      </c>
      <c r="K27" s="83">
        <v>11.057070480306214</v>
      </c>
      <c r="L27" s="83">
        <v>6.5038123538977457</v>
      </c>
      <c r="M27" s="83">
        <v>13.724820692619103</v>
      </c>
      <c r="N27" s="83">
        <v>12.070414814793491</v>
      </c>
      <c r="O27" s="83">
        <v>10.736740390544144</v>
      </c>
      <c r="P27" s="83">
        <v>7.9946333041198212</v>
      </c>
      <c r="Q27" s="83">
        <v>6.6364391199981041</v>
      </c>
    </row>
    <row r="28" spans="1:17" x14ac:dyDescent="0.25">
      <c r="A28" s="154" t="s">
        <v>125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0.17572527323169801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107.1718187610775</v>
      </c>
      <c r="C30" s="83">
        <v>108.94014780754451</v>
      </c>
      <c r="D30" s="83">
        <v>115.72930243598388</v>
      </c>
      <c r="E30" s="83">
        <v>113.6480688229249</v>
      </c>
      <c r="F30" s="83">
        <v>108.25295381344789</v>
      </c>
      <c r="G30" s="83">
        <v>100.90344636281115</v>
      </c>
      <c r="H30" s="83">
        <v>98.734523461692604</v>
      </c>
      <c r="I30" s="83">
        <v>94.916707046570338</v>
      </c>
      <c r="J30" s="83">
        <v>101.52656627937198</v>
      </c>
      <c r="K30" s="83">
        <v>95.175293913654144</v>
      </c>
      <c r="L30" s="83">
        <v>88.762534494410858</v>
      </c>
      <c r="M30" s="83">
        <v>83.242794834816038</v>
      </c>
      <c r="N30" s="83">
        <v>84.720617250082483</v>
      </c>
      <c r="O30" s="83">
        <v>85.463623537289763</v>
      </c>
      <c r="P30" s="83">
        <v>89.905183205606889</v>
      </c>
      <c r="Q30" s="83">
        <v>89.585670895819064</v>
      </c>
    </row>
    <row r="31" spans="1:17" x14ac:dyDescent="0.25">
      <c r="A31" s="152" t="s">
        <v>273</v>
      </c>
      <c r="B31" s="264">
        <v>46.822059549887676</v>
      </c>
      <c r="C31" s="264">
        <v>48.212377755909813</v>
      </c>
      <c r="D31" s="264">
        <v>50.529559632731242</v>
      </c>
      <c r="E31" s="264">
        <v>52.823350454873136</v>
      </c>
      <c r="F31" s="264">
        <v>53.163100392441876</v>
      </c>
      <c r="G31" s="264">
        <v>51.010539249567636</v>
      </c>
      <c r="H31" s="264">
        <v>46.338574754224886</v>
      </c>
      <c r="I31" s="264">
        <v>46.569572495249169</v>
      </c>
      <c r="J31" s="264">
        <v>46.93668726473966</v>
      </c>
      <c r="K31" s="264">
        <v>42.215794718253214</v>
      </c>
      <c r="L31" s="264">
        <v>42.205327687882438</v>
      </c>
      <c r="M31" s="264">
        <v>38.116760217231672</v>
      </c>
      <c r="N31" s="264">
        <v>35.873421496981706</v>
      </c>
      <c r="O31" s="264">
        <v>35.497045301883972</v>
      </c>
      <c r="P31" s="264">
        <v>37.760442531558539</v>
      </c>
      <c r="Q31" s="264">
        <v>37.978738379630897</v>
      </c>
    </row>
    <row r="32" spans="1:17" x14ac:dyDescent="0.25">
      <c r="A32" s="152" t="s">
        <v>272</v>
      </c>
      <c r="B32" s="264">
        <v>0.57064843608709037</v>
      </c>
      <c r="C32" s="264">
        <v>0.58471681919431562</v>
      </c>
      <c r="D32" s="264">
        <v>0.60971085460263186</v>
      </c>
      <c r="E32" s="264">
        <v>0.62312780138252188</v>
      </c>
      <c r="F32" s="264">
        <v>0.6074050946672449</v>
      </c>
      <c r="G32" s="264">
        <v>0.57601865440964761</v>
      </c>
      <c r="H32" s="264">
        <v>0.54384913393845891</v>
      </c>
      <c r="I32" s="264">
        <v>0.53174296111813557</v>
      </c>
      <c r="J32" s="264">
        <v>0.54512070112265343</v>
      </c>
      <c r="K32" s="264">
        <v>0.49492659566281338</v>
      </c>
      <c r="L32" s="264">
        <v>0.46753364403206688</v>
      </c>
      <c r="M32" s="264">
        <v>0.44953106072788152</v>
      </c>
      <c r="N32" s="264">
        <v>0.43708529694718917</v>
      </c>
      <c r="O32" s="264">
        <v>0.43357582147440799</v>
      </c>
      <c r="P32" s="264">
        <v>0.44998702283387904</v>
      </c>
      <c r="Q32" s="264">
        <v>0.44690413541992957</v>
      </c>
    </row>
    <row r="33" spans="1:17" x14ac:dyDescent="0.25">
      <c r="A33" s="156" t="s">
        <v>261</v>
      </c>
      <c r="B33" s="204">
        <v>1959.1930631380312</v>
      </c>
      <c r="C33" s="204">
        <v>1993.2969930126719</v>
      </c>
      <c r="D33" s="204">
        <v>2090.7296552953303</v>
      </c>
      <c r="E33" s="204">
        <v>2122.7473552793545</v>
      </c>
      <c r="F33" s="204">
        <v>1995.9575436121352</v>
      </c>
      <c r="G33" s="204">
        <v>1799.1733355505771</v>
      </c>
      <c r="H33" s="204">
        <v>1684.5772828741265</v>
      </c>
      <c r="I33" s="204">
        <v>1597.598579286562</v>
      </c>
      <c r="J33" s="204">
        <v>1683.3051044501999</v>
      </c>
      <c r="K33" s="204">
        <v>1457.303039905426</v>
      </c>
      <c r="L33" s="204">
        <v>1253.1316245350895</v>
      </c>
      <c r="M33" s="204">
        <v>1223.8638866469621</v>
      </c>
      <c r="N33" s="204">
        <v>1230.3104082735715</v>
      </c>
      <c r="O33" s="204">
        <v>1222.9886883751437</v>
      </c>
      <c r="P33" s="204">
        <v>1289.1446053768414</v>
      </c>
      <c r="Q33" s="204">
        <v>1249.1020522542651</v>
      </c>
    </row>
    <row r="34" spans="1:17" x14ac:dyDescent="0.25">
      <c r="A34" s="150" t="s">
        <v>33</v>
      </c>
      <c r="B34" s="87">
        <v>27.135759933174356</v>
      </c>
      <c r="C34" s="87">
        <v>27.140644580880199</v>
      </c>
      <c r="D34" s="87">
        <v>28.361476463535062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2.0887104892587045E-13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34.808784644737734</v>
      </c>
      <c r="C37" s="87">
        <v>36.198877266018627</v>
      </c>
      <c r="D37" s="87">
        <v>36.501897678726593</v>
      </c>
      <c r="E37" s="87">
        <v>44.415779634950475</v>
      </c>
      <c r="F37" s="87">
        <v>43.570401984905729</v>
      </c>
      <c r="G37" s="87">
        <v>40.561934644401461</v>
      </c>
      <c r="H37" s="87">
        <v>31.126202568973628</v>
      </c>
      <c r="I37" s="87">
        <v>36.333327682269712</v>
      </c>
      <c r="J37" s="87">
        <v>30.540440157312606</v>
      </c>
      <c r="K37" s="87">
        <v>28.918294984291574</v>
      </c>
      <c r="L37" s="87">
        <v>40.038315882690185</v>
      </c>
      <c r="M37" s="87">
        <v>27.893242674714742</v>
      </c>
      <c r="N37" s="87">
        <v>21.145375914353426</v>
      </c>
      <c r="O37" s="87">
        <v>20.37990096404436</v>
      </c>
      <c r="P37" s="87">
        <v>22.869254018848387</v>
      </c>
      <c r="Q37" s="87">
        <v>23.262255996526889</v>
      </c>
    </row>
    <row r="38" spans="1:17" x14ac:dyDescent="0.25">
      <c r="A38" s="150" t="s">
        <v>29</v>
      </c>
      <c r="B38" s="87">
        <v>478.08390757751931</v>
      </c>
      <c r="C38" s="87">
        <v>513.29570845141325</v>
      </c>
      <c r="D38" s="87">
        <v>627.82806833812435</v>
      </c>
      <c r="E38" s="87">
        <v>649.13253474611395</v>
      </c>
      <c r="F38" s="87">
        <v>631.96752119708594</v>
      </c>
      <c r="G38" s="87">
        <v>594.41880564128849</v>
      </c>
      <c r="H38" s="87">
        <v>541.58500193855946</v>
      </c>
      <c r="I38" s="87">
        <v>419.45065609487852</v>
      </c>
      <c r="J38" s="87">
        <v>539.78433510908349</v>
      </c>
      <c r="K38" s="87">
        <v>340.5846747114112</v>
      </c>
      <c r="L38" s="87">
        <v>143.52826744420807</v>
      </c>
      <c r="M38" s="87">
        <v>84.341613731863902</v>
      </c>
      <c r="N38" s="87">
        <v>94.101988760485497</v>
      </c>
      <c r="O38" s="87">
        <v>95.855942516345593</v>
      </c>
      <c r="P38" s="87">
        <v>89.935492569395578</v>
      </c>
      <c r="Q38" s="87">
        <v>131.60889855540739</v>
      </c>
    </row>
    <row r="39" spans="1:17" x14ac:dyDescent="0.25">
      <c r="A39" s="150" t="s">
        <v>28</v>
      </c>
      <c r="B39" s="87">
        <v>0.9517411617920245</v>
      </c>
      <c r="C39" s="87">
        <v>1.9222801517793244</v>
      </c>
      <c r="D39" s="87">
        <v>1.944456802844643</v>
      </c>
      <c r="E39" s="87">
        <v>0.93837158876219429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1402.0901691801537</v>
      </c>
      <c r="C40" s="87">
        <v>1396.540022290766</v>
      </c>
      <c r="D40" s="87">
        <v>1373.7654043801817</v>
      </c>
      <c r="E40" s="87">
        <v>1410.0946498906787</v>
      </c>
      <c r="F40" s="87">
        <v>1122.9819591228393</v>
      </c>
      <c r="G40" s="87">
        <v>966.20712824580289</v>
      </c>
      <c r="H40" s="87">
        <v>931.27860107364154</v>
      </c>
      <c r="I40" s="87">
        <v>930.78418669604991</v>
      </c>
      <c r="J40" s="87">
        <v>877.62793110029202</v>
      </c>
      <c r="K40" s="87">
        <v>908.69566340950053</v>
      </c>
      <c r="L40" s="87">
        <v>915.7721247543941</v>
      </c>
      <c r="M40" s="87">
        <v>884.16711284363294</v>
      </c>
      <c r="N40" s="87">
        <v>853.08046961212733</v>
      </c>
      <c r="O40" s="87">
        <v>848.59651070795007</v>
      </c>
      <c r="P40" s="87">
        <v>814.93911801491299</v>
      </c>
      <c r="Q40" s="87">
        <v>769.10970778605281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16.122700640654127</v>
      </c>
      <c r="C42" s="87">
        <v>18.199460271814637</v>
      </c>
      <c r="D42" s="87">
        <v>22.32835163191789</v>
      </c>
      <c r="E42" s="87">
        <v>18.166019418849103</v>
      </c>
      <c r="F42" s="87">
        <v>17.418459934350583</v>
      </c>
      <c r="G42" s="87">
        <v>15.278753269833535</v>
      </c>
      <c r="H42" s="87">
        <v>15.948228666012655</v>
      </c>
      <c r="I42" s="87">
        <v>14.996206507987056</v>
      </c>
      <c r="J42" s="87">
        <v>31.246851740066418</v>
      </c>
      <c r="K42" s="87">
        <v>16.701667919966312</v>
      </c>
      <c r="L42" s="87">
        <v>9.1119264500881947</v>
      </c>
      <c r="M42" s="87">
        <v>8.3472493901296492</v>
      </c>
      <c r="N42" s="87">
        <v>8.2774670429910788</v>
      </c>
      <c r="O42" s="87">
        <v>15.707188596110869</v>
      </c>
      <c r="P42" s="87">
        <v>15.935161389042436</v>
      </c>
      <c r="Q42" s="87">
        <v>33.032304450095907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180.01920137295383</v>
      </c>
      <c r="G43" s="87">
        <v>182.70671374925075</v>
      </c>
      <c r="H43" s="87">
        <v>164.63924862693926</v>
      </c>
      <c r="I43" s="87">
        <v>196.03420230537657</v>
      </c>
      <c r="J43" s="87">
        <v>204.1055463434455</v>
      </c>
      <c r="K43" s="87">
        <v>162.40273888025646</v>
      </c>
      <c r="L43" s="87">
        <v>144.68099000370898</v>
      </c>
      <c r="M43" s="87">
        <v>219.11466800662103</v>
      </c>
      <c r="N43" s="87">
        <v>253.70510694361411</v>
      </c>
      <c r="O43" s="87">
        <v>242.44914559069284</v>
      </c>
      <c r="P43" s="87">
        <v>345.4655793846419</v>
      </c>
      <c r="Q43" s="87">
        <v>292.08888546618215</v>
      </c>
    </row>
    <row r="44" spans="1:17" x14ac:dyDescent="0.25">
      <c r="A44" s="156" t="s">
        <v>260</v>
      </c>
      <c r="B44" s="204">
        <v>330.19953257146261</v>
      </c>
      <c r="C44" s="204">
        <v>337.8418306863673</v>
      </c>
      <c r="D44" s="204">
        <v>351.74194633031118</v>
      </c>
      <c r="E44" s="204">
        <v>356.98712631091718</v>
      </c>
      <c r="F44" s="204">
        <v>344.44864709378754</v>
      </c>
      <c r="G44" s="204">
        <v>325.39482354332199</v>
      </c>
      <c r="H44" s="204">
        <v>311.07097595160428</v>
      </c>
      <c r="I44" s="204">
        <v>301.48120154626326</v>
      </c>
      <c r="J44" s="204">
        <v>310.76433085502146</v>
      </c>
      <c r="K44" s="204">
        <v>282.99186284496511</v>
      </c>
      <c r="L44" s="204">
        <v>262.41837356156418</v>
      </c>
      <c r="M44" s="204">
        <v>257.51442293024996</v>
      </c>
      <c r="N44" s="204">
        <v>252.89292383172923</v>
      </c>
      <c r="O44" s="204">
        <v>251.04887159726528</v>
      </c>
      <c r="P44" s="204">
        <v>258.60946752182633</v>
      </c>
      <c r="Q44" s="204">
        <v>255.8307298086491</v>
      </c>
    </row>
    <row r="45" spans="1:17" x14ac:dyDescent="0.25">
      <c r="A45" s="299" t="s">
        <v>271</v>
      </c>
      <c r="B45" s="298">
        <v>132.07981302858505</v>
      </c>
      <c r="C45" s="298">
        <v>135.13673227454694</v>
      </c>
      <c r="D45" s="298">
        <v>140.69677853212448</v>
      </c>
      <c r="E45" s="298">
        <v>142.79485052436689</v>
      </c>
      <c r="F45" s="298">
        <v>137.77945883751502</v>
      </c>
      <c r="G45" s="298">
        <v>130.1579294173288</v>
      </c>
      <c r="H45" s="298">
        <v>124.42839038064176</v>
      </c>
      <c r="I45" s="298">
        <v>120.59248061850531</v>
      </c>
      <c r="J45" s="298">
        <v>124.3057323420086</v>
      </c>
      <c r="K45" s="298">
        <v>113.19674513798604</v>
      </c>
      <c r="L45" s="298">
        <v>104.9673494246257</v>
      </c>
      <c r="M45" s="298">
        <v>103.00576917209999</v>
      </c>
      <c r="N45" s="298">
        <v>101.15716953269171</v>
      </c>
      <c r="O45" s="298">
        <v>100.41954863890611</v>
      </c>
      <c r="P45" s="298">
        <v>103.44378700873054</v>
      </c>
      <c r="Q45" s="298">
        <v>102.33229192345965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20.089120410043282</v>
      </c>
      <c r="C47" s="83">
        <v>21.026864468175468</v>
      </c>
      <c r="D47" s="83">
        <v>19.172973669431212</v>
      </c>
      <c r="E47" s="83">
        <v>22.085389109255086</v>
      </c>
      <c r="F47" s="83">
        <v>20.815552293309739</v>
      </c>
      <c r="G47" s="83">
        <v>20.414816391129218</v>
      </c>
      <c r="H47" s="83">
        <v>19.280598495517786</v>
      </c>
      <c r="I47" s="83">
        <v>18.002776682761414</v>
      </c>
      <c r="J47" s="83">
        <v>15.583197815442876</v>
      </c>
      <c r="K47" s="83">
        <v>11.78194984430875</v>
      </c>
      <c r="L47" s="83">
        <v>7.1529036280186356</v>
      </c>
      <c r="M47" s="83">
        <v>14.579462478299215</v>
      </c>
      <c r="N47" s="83">
        <v>12.614898009678988</v>
      </c>
      <c r="O47" s="83">
        <v>11.20763560396057</v>
      </c>
      <c r="P47" s="83">
        <v>8.4473615396624293</v>
      </c>
      <c r="Q47" s="83">
        <v>7.0578583783735196</v>
      </c>
    </row>
    <row r="48" spans="1:17" x14ac:dyDescent="0.25">
      <c r="A48" s="154" t="s">
        <v>125</v>
      </c>
      <c r="B48" s="83">
        <v>0</v>
      </c>
      <c r="C48" s="83">
        <v>0</v>
      </c>
      <c r="D48" s="83">
        <v>0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  <c r="K48" s="83">
        <v>0</v>
      </c>
      <c r="L48" s="83">
        <v>0.19326294733584815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111.99069261854177</v>
      </c>
      <c r="C50" s="83">
        <v>114.10986780637147</v>
      </c>
      <c r="D50" s="83">
        <v>121.52380486269327</v>
      </c>
      <c r="E50" s="83">
        <v>120.7094614151118</v>
      </c>
      <c r="F50" s="83">
        <v>116.96390654420527</v>
      </c>
      <c r="G50" s="83">
        <v>109.74311302619959</v>
      </c>
      <c r="H50" s="83">
        <v>105.14779188512397</v>
      </c>
      <c r="I50" s="83">
        <v>102.5897039357439</v>
      </c>
      <c r="J50" s="83">
        <v>108.72253452656572</v>
      </c>
      <c r="K50" s="83">
        <v>101.41479529367729</v>
      </c>
      <c r="L50" s="83">
        <v>97.621182849271207</v>
      </c>
      <c r="M50" s="83">
        <v>88.426306693800768</v>
      </c>
      <c r="N50" s="83">
        <v>88.542271523012715</v>
      </c>
      <c r="O50" s="83">
        <v>89.211913034945539</v>
      </c>
      <c r="P50" s="83">
        <v>94.996425469068114</v>
      </c>
      <c r="Q50" s="83">
        <v>95.274433545086126</v>
      </c>
    </row>
    <row r="51" spans="1:17" x14ac:dyDescent="0.25">
      <c r="A51" s="299" t="s">
        <v>270</v>
      </c>
      <c r="B51" s="298">
        <v>131.08921443087064</v>
      </c>
      <c r="C51" s="298">
        <v>134.12320678248778</v>
      </c>
      <c r="D51" s="298">
        <v>139.64155269313355</v>
      </c>
      <c r="E51" s="298">
        <v>141.72388914543413</v>
      </c>
      <c r="F51" s="298">
        <v>136.74611289623365</v>
      </c>
      <c r="G51" s="298">
        <v>129.18174494669881</v>
      </c>
      <c r="H51" s="298">
        <v>123.49517745278688</v>
      </c>
      <c r="I51" s="298">
        <v>119.68803701386649</v>
      </c>
      <c r="J51" s="298">
        <v>123.37343934944349</v>
      </c>
      <c r="K51" s="298">
        <v>112.34776954945116</v>
      </c>
      <c r="L51" s="298">
        <v>104.18009430394099</v>
      </c>
      <c r="M51" s="298">
        <v>102.23322590330922</v>
      </c>
      <c r="N51" s="298">
        <v>100.3984907611965</v>
      </c>
      <c r="O51" s="298">
        <v>99.666402024114291</v>
      </c>
      <c r="P51" s="298">
        <v>102.66795860616504</v>
      </c>
      <c r="Q51" s="298">
        <v>101.56479973403368</v>
      </c>
    </row>
    <row r="52" spans="1:17" x14ac:dyDescent="0.25">
      <c r="A52" s="150" t="s">
        <v>33</v>
      </c>
      <c r="B52" s="87">
        <v>1.8156482480225609</v>
      </c>
      <c r="C52" s="87">
        <v>1.826215711001306</v>
      </c>
      <c r="D52" s="87">
        <v>1.8942863320501175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1.5648089676024026E-14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2.3290487906604742</v>
      </c>
      <c r="C55" s="87">
        <v>2.4357180680366621</v>
      </c>
      <c r="D55" s="87">
        <v>2.437991758137307</v>
      </c>
      <c r="E55" s="87">
        <v>2.9653915307614906</v>
      </c>
      <c r="F55" s="87">
        <v>2.9850750722781938</v>
      </c>
      <c r="G55" s="87">
        <v>2.9123716944005569</v>
      </c>
      <c r="H55" s="87">
        <v>2.2818400489934736</v>
      </c>
      <c r="I55" s="87">
        <v>2.7220008360388106</v>
      </c>
      <c r="J55" s="87">
        <v>2.2383815812666814</v>
      </c>
      <c r="K55" s="87">
        <v>2.2293962557499922</v>
      </c>
      <c r="L55" s="87">
        <v>3.3286172360203192</v>
      </c>
      <c r="M55" s="87">
        <v>2.330010886547647</v>
      </c>
      <c r="N55" s="87">
        <v>1.7255513845146451</v>
      </c>
      <c r="O55" s="87">
        <v>1.6608423462957038</v>
      </c>
      <c r="P55" s="87">
        <v>1.8213159448273475</v>
      </c>
      <c r="Q55" s="87">
        <v>1.8914598430009988</v>
      </c>
    </row>
    <row r="56" spans="1:17" x14ac:dyDescent="0.25">
      <c r="A56" s="150" t="s">
        <v>29</v>
      </c>
      <c r="B56" s="87">
        <v>31.988498252437186</v>
      </c>
      <c r="C56" s="87">
        <v>34.538188080613239</v>
      </c>
      <c r="D56" s="87">
        <v>41.933152889957121</v>
      </c>
      <c r="E56" s="87">
        <v>43.338924515087186</v>
      </c>
      <c r="F56" s="87">
        <v>43.297064247155674</v>
      </c>
      <c r="G56" s="87">
        <v>42.679633487551563</v>
      </c>
      <c r="H56" s="87">
        <v>39.703216112506432</v>
      </c>
      <c r="I56" s="87">
        <v>31.424180205889773</v>
      </c>
      <c r="J56" s="87">
        <v>39.56207924119105</v>
      </c>
      <c r="K56" s="87">
        <v>26.256672427606823</v>
      </c>
      <c r="L56" s="87">
        <v>11.932336671470029</v>
      </c>
      <c r="M56" s="87">
        <v>7.0453220687167422</v>
      </c>
      <c r="N56" s="87">
        <v>7.6791170631786061</v>
      </c>
      <c r="O56" s="87">
        <v>7.8116968652648566</v>
      </c>
      <c r="P56" s="87">
        <v>7.1624962706496724</v>
      </c>
      <c r="Q56" s="87">
        <v>10.701152400537227</v>
      </c>
    </row>
    <row r="57" spans="1:17" x14ac:dyDescent="0.25">
      <c r="A57" s="150" t="s">
        <v>28</v>
      </c>
      <c r="B57" s="87">
        <v>6.368081001726715E-2</v>
      </c>
      <c r="C57" s="87">
        <v>0.12934468832027748</v>
      </c>
      <c r="D57" s="87">
        <v>0.12987186861115102</v>
      </c>
      <c r="E57" s="87">
        <v>6.2649787640628868E-2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93.813571667451157</v>
      </c>
      <c r="C58" s="87">
        <v>93.969151032845488</v>
      </c>
      <c r="D58" s="87">
        <v>91.754920880318707</v>
      </c>
      <c r="E58" s="87">
        <v>94.144080476019113</v>
      </c>
      <c r="F58" s="87">
        <v>76.937216552581461</v>
      </c>
      <c r="G58" s="87">
        <v>69.374262246130797</v>
      </c>
      <c r="H58" s="87">
        <v>68.271380165682814</v>
      </c>
      <c r="I58" s="87">
        <v>69.731992525273711</v>
      </c>
      <c r="J58" s="87">
        <v>64.323440856162833</v>
      </c>
      <c r="K58" s="87">
        <v>70.054016349229244</v>
      </c>
      <c r="L58" s="87">
        <v>76.133443965416191</v>
      </c>
      <c r="M58" s="87">
        <v>73.85727871362073</v>
      </c>
      <c r="N58" s="87">
        <v>69.614945196713052</v>
      </c>
      <c r="O58" s="87">
        <v>69.155636349218511</v>
      </c>
      <c r="P58" s="87">
        <v>64.902056205278825</v>
      </c>
      <c r="Q58" s="87">
        <v>62.53650236489306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1.0787666622819911</v>
      </c>
      <c r="C60" s="87">
        <v>1.2245892016708362</v>
      </c>
      <c r="D60" s="87">
        <v>1.491328964059125</v>
      </c>
      <c r="E60" s="87">
        <v>1.2128428359256915</v>
      </c>
      <c r="F60" s="87">
        <v>1.1933654081392082</v>
      </c>
      <c r="G60" s="87">
        <v>1.0970238214447414</v>
      </c>
      <c r="H60" s="87">
        <v>1.1691534423440404</v>
      </c>
      <c r="I60" s="87">
        <v>1.123477789018235</v>
      </c>
      <c r="J60" s="87">
        <v>2.2901561682564164</v>
      </c>
      <c r="K60" s="87">
        <v>1.2875806110207577</v>
      </c>
      <c r="L60" s="87">
        <v>0.75752725274405608</v>
      </c>
      <c r="M60" s="87">
        <v>0.69727217371399408</v>
      </c>
      <c r="N60" s="87">
        <v>0.67547603665973177</v>
      </c>
      <c r="O60" s="87">
        <v>1.2800437061837884</v>
      </c>
      <c r="P60" s="87">
        <v>1.2690822139340419</v>
      </c>
      <c r="Q60" s="87">
        <v>2.6858649220637885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12.333391616079108</v>
      </c>
      <c r="G61" s="87">
        <v>13.11845369717115</v>
      </c>
      <c r="H61" s="87">
        <v>12.069587683260124</v>
      </c>
      <c r="I61" s="87">
        <v>14.686385657645946</v>
      </c>
      <c r="J61" s="87">
        <v>14.959381502566504</v>
      </c>
      <c r="K61" s="87">
        <v>12.52010390584433</v>
      </c>
      <c r="L61" s="87">
        <v>12.028169178290403</v>
      </c>
      <c r="M61" s="87">
        <v>18.303342060710104</v>
      </c>
      <c r="N61" s="87">
        <v>20.703401080130465</v>
      </c>
      <c r="O61" s="87">
        <v>19.758182757151427</v>
      </c>
      <c r="P61" s="87">
        <v>27.513007971475162</v>
      </c>
      <c r="Q61" s="87">
        <v>23.749820203538615</v>
      </c>
    </row>
    <row r="62" spans="1:17" x14ac:dyDescent="0.25">
      <c r="A62" s="303" t="s">
        <v>269</v>
      </c>
      <c r="B62" s="302">
        <v>23.113967280002385</v>
      </c>
      <c r="C62" s="302">
        <v>23.648928148045719</v>
      </c>
      <c r="D62" s="302">
        <v>24.621936243121784</v>
      </c>
      <c r="E62" s="302">
        <v>24.989098841764207</v>
      </c>
      <c r="F62" s="302">
        <v>24.111405296565131</v>
      </c>
      <c r="G62" s="302">
        <v>22.777637648032542</v>
      </c>
      <c r="H62" s="302">
        <v>21.774968316612302</v>
      </c>
      <c r="I62" s="302">
        <v>21.103684108238429</v>
      </c>
      <c r="J62" s="302">
        <v>21.753503159851505</v>
      </c>
      <c r="K62" s="302">
        <v>19.809430399147558</v>
      </c>
      <c r="L62" s="302">
        <v>18.369286149309499</v>
      </c>
      <c r="M62" s="302">
        <v>18.026009605117498</v>
      </c>
      <c r="N62" s="302">
        <v>17.702504668221049</v>
      </c>
      <c r="O62" s="302">
        <v>17.57342101180857</v>
      </c>
      <c r="P62" s="302">
        <v>18.10266272652785</v>
      </c>
      <c r="Q62" s="302">
        <v>17.908151086605439</v>
      </c>
    </row>
    <row r="63" spans="1:17" x14ac:dyDescent="0.25">
      <c r="A63" s="152" t="s">
        <v>268</v>
      </c>
      <c r="B63" s="151">
        <v>42.925939234290141</v>
      </c>
      <c r="C63" s="151">
        <v>43.91943798922776</v>
      </c>
      <c r="D63" s="151">
        <v>45.726453022940454</v>
      </c>
      <c r="E63" s="151">
        <v>46.408326420419236</v>
      </c>
      <c r="F63" s="151">
        <v>44.778324122192387</v>
      </c>
      <c r="G63" s="151">
        <v>42.301327060631863</v>
      </c>
      <c r="H63" s="151">
        <v>40.439226873708556</v>
      </c>
      <c r="I63" s="151">
        <v>39.192556201014227</v>
      </c>
      <c r="J63" s="151">
        <v>40.399363011152793</v>
      </c>
      <c r="K63" s="151">
        <v>36.78894216984547</v>
      </c>
      <c r="L63" s="151">
        <v>34.114388563003352</v>
      </c>
      <c r="M63" s="151">
        <v>33.4768749809325</v>
      </c>
      <c r="N63" s="151">
        <v>32.876080098124802</v>
      </c>
      <c r="O63" s="151">
        <v>32.636353307644484</v>
      </c>
      <c r="P63" s="151">
        <v>33.61923077783743</v>
      </c>
      <c r="Q63" s="151">
        <v>33.257994875124389</v>
      </c>
    </row>
    <row r="64" spans="1:17" x14ac:dyDescent="0.25">
      <c r="A64" s="301" t="s">
        <v>267</v>
      </c>
      <c r="B64" s="300">
        <v>0.99059859771438785</v>
      </c>
      <c r="C64" s="300">
        <v>1.0135254920591021</v>
      </c>
      <c r="D64" s="300">
        <v>1.0552258389909335</v>
      </c>
      <c r="E64" s="300">
        <v>1.0709613789327515</v>
      </c>
      <c r="F64" s="300">
        <v>1.0333459412813626</v>
      </c>
      <c r="G64" s="300">
        <v>0.97618447062996594</v>
      </c>
      <c r="H64" s="300">
        <v>0.9332129278548128</v>
      </c>
      <c r="I64" s="300">
        <v>0.90444360463878981</v>
      </c>
      <c r="J64" s="300">
        <v>0.93229299256506437</v>
      </c>
      <c r="K64" s="300">
        <v>0.8489755885348953</v>
      </c>
      <c r="L64" s="300">
        <v>0.78725512068469272</v>
      </c>
      <c r="M64" s="300">
        <v>0.77254326879074986</v>
      </c>
      <c r="N64" s="300">
        <v>0.7586787714951877</v>
      </c>
      <c r="O64" s="300">
        <v>0.75314661479179579</v>
      </c>
      <c r="P64" s="300">
        <v>0.77582840256547914</v>
      </c>
      <c r="Q64" s="300">
        <v>0.76749218942594732</v>
      </c>
    </row>
    <row r="65" spans="1:17" x14ac:dyDescent="0.25">
      <c r="A65" s="156" t="s">
        <v>259</v>
      </c>
      <c r="B65" s="204">
        <v>298.91747159100822</v>
      </c>
      <c r="C65" s="204">
        <v>305.83576251607985</v>
      </c>
      <c r="D65" s="204">
        <v>318.41902509901848</v>
      </c>
      <c r="E65" s="204">
        <v>323.16729329198813</v>
      </c>
      <c r="F65" s="204">
        <v>311.81667000069183</v>
      </c>
      <c r="G65" s="204">
        <v>294.56794552342831</v>
      </c>
      <c r="H65" s="204">
        <v>281.60109401934699</v>
      </c>
      <c r="I65" s="204">
        <v>272.91982455766987</v>
      </c>
      <c r="J65" s="204">
        <v>281.32349951086155</v>
      </c>
      <c r="K65" s="204">
        <v>256.18210741754734</v>
      </c>
      <c r="L65" s="204">
        <v>237.55768553994233</v>
      </c>
      <c r="M65" s="204">
        <v>233.11831970527891</v>
      </c>
      <c r="N65" s="204">
        <v>228.93464683714433</v>
      </c>
      <c r="O65" s="204">
        <v>227.26529428805063</v>
      </c>
      <c r="P65" s="204">
        <v>234.10962323028491</v>
      </c>
      <c r="Q65" s="204">
        <v>231.59413435309284</v>
      </c>
    </row>
    <row r="66" spans="1:17" x14ac:dyDescent="0.25">
      <c r="A66" s="299" t="s">
        <v>266</v>
      </c>
      <c r="B66" s="298">
        <v>38.859271306831076</v>
      </c>
      <c r="C66" s="298">
        <v>39.758649127090393</v>
      </c>
      <c r="D66" s="298">
        <v>41.39447326287241</v>
      </c>
      <c r="E66" s="298">
        <v>42.011748127958469</v>
      </c>
      <c r="F66" s="298">
        <v>40.536167100089948</v>
      </c>
      <c r="G66" s="298">
        <v>38.29383291804568</v>
      </c>
      <c r="H66" s="298">
        <v>36.608142222515113</v>
      </c>
      <c r="I66" s="298">
        <v>35.479577192497089</v>
      </c>
      <c r="J66" s="298">
        <v>36.572054936412002</v>
      </c>
      <c r="K66" s="298">
        <v>33.30367396428116</v>
      </c>
      <c r="L66" s="298">
        <v>30.882499120192506</v>
      </c>
      <c r="M66" s="298">
        <v>30.305381561686261</v>
      </c>
      <c r="N66" s="298">
        <v>29.761504088828769</v>
      </c>
      <c r="O66" s="298">
        <v>29.544488257446584</v>
      </c>
      <c r="P66" s="298">
        <v>30.434251019937044</v>
      </c>
      <c r="Q66" s="298">
        <v>30.107237465902074</v>
      </c>
    </row>
    <row r="67" spans="1:17" x14ac:dyDescent="0.25">
      <c r="A67" s="299" t="s">
        <v>265</v>
      </c>
      <c r="B67" s="298">
        <v>23.91339772728066</v>
      </c>
      <c r="C67" s="298">
        <v>24.466861001286393</v>
      </c>
      <c r="D67" s="298">
        <v>25.473522007921485</v>
      </c>
      <c r="E67" s="298">
        <v>25.853383463359055</v>
      </c>
      <c r="F67" s="298">
        <v>24.94533360005536</v>
      </c>
      <c r="G67" s="298">
        <v>23.565435641874263</v>
      </c>
      <c r="H67" s="298">
        <v>22.528087521547764</v>
      </c>
      <c r="I67" s="298">
        <v>21.833585964613594</v>
      </c>
      <c r="J67" s="298">
        <v>22.505879960868921</v>
      </c>
      <c r="K67" s="298">
        <v>20.494568593403791</v>
      </c>
      <c r="L67" s="298">
        <v>19.004614843195391</v>
      </c>
      <c r="M67" s="298">
        <v>18.649465576422312</v>
      </c>
      <c r="N67" s="298">
        <v>18.314771746971555</v>
      </c>
      <c r="O67" s="298">
        <v>18.181223543044052</v>
      </c>
      <c r="P67" s="298">
        <v>18.728769858422794</v>
      </c>
      <c r="Q67" s="298">
        <v>18.527530748247429</v>
      </c>
    </row>
    <row r="68" spans="1:17" x14ac:dyDescent="0.25">
      <c r="A68" s="150" t="s">
        <v>33</v>
      </c>
      <c r="B68" s="87">
        <v>0.33121198320019146</v>
      </c>
      <c r="C68" s="87">
        <v>0.33313970811849369</v>
      </c>
      <c r="D68" s="87">
        <v>0.34555720441481669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2.8545368413375399E-15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0.4248669144834698</v>
      </c>
      <c r="C71" s="87">
        <v>0.44432560806289911</v>
      </c>
      <c r="D71" s="87">
        <v>0.44474037640155578</v>
      </c>
      <c r="E71" s="87">
        <v>0.54094905824311434</v>
      </c>
      <c r="F71" s="87">
        <v>0.54453974538708683</v>
      </c>
      <c r="G71" s="87">
        <v>0.53127713794182252</v>
      </c>
      <c r="H71" s="87">
        <v>0.41625505865239559</v>
      </c>
      <c r="I71" s="87">
        <v>0.49654953604526103</v>
      </c>
      <c r="J71" s="87">
        <v>0.40832733074677902</v>
      </c>
      <c r="K71" s="87">
        <v>0.40668822059021481</v>
      </c>
      <c r="L71" s="87">
        <v>0.60720897743125546</v>
      </c>
      <c r="M71" s="87">
        <v>0.42504242077284404</v>
      </c>
      <c r="N71" s="87">
        <v>0.31477644240914127</v>
      </c>
      <c r="O71" s="87">
        <v>0.30297216869983945</v>
      </c>
      <c r="P71" s="87">
        <v>0.33224588891454743</v>
      </c>
      <c r="Q71" s="87">
        <v>0.34504159405665841</v>
      </c>
    </row>
    <row r="72" spans="1:17" x14ac:dyDescent="0.25">
      <c r="A72" s="150" t="s">
        <v>29</v>
      </c>
      <c r="B72" s="87">
        <v>5.835367041674874</v>
      </c>
      <c r="C72" s="87">
        <v>6.3004834679734625</v>
      </c>
      <c r="D72" s="87">
        <v>7.649478771918468</v>
      </c>
      <c r="E72" s="87">
        <v>7.9059207387988835</v>
      </c>
      <c r="F72" s="87">
        <v>7.8982845557584813</v>
      </c>
      <c r="G72" s="87">
        <v>7.7856523503739838</v>
      </c>
      <c r="H72" s="87">
        <v>7.2426919489339605</v>
      </c>
      <c r="I72" s="87">
        <v>5.7324236992316493</v>
      </c>
      <c r="J72" s="87">
        <v>7.2169456497254263</v>
      </c>
      <c r="K72" s="87">
        <v>4.7897628609819689</v>
      </c>
      <c r="L72" s="87">
        <v>2.1767062521467273</v>
      </c>
      <c r="M72" s="87">
        <v>1.2852131998613601</v>
      </c>
      <c r="N72" s="87">
        <v>1.4008305818551989</v>
      </c>
      <c r="O72" s="87">
        <v>1.4250158937563893</v>
      </c>
      <c r="P72" s="87">
        <v>1.3065882100509019</v>
      </c>
      <c r="Q72" s="87">
        <v>1.9521126479039144</v>
      </c>
    </row>
    <row r="73" spans="1:17" x14ac:dyDescent="0.25">
      <c r="A73" s="150" t="s">
        <v>28</v>
      </c>
      <c r="B73" s="87">
        <v>1.1616703511037996E-2</v>
      </c>
      <c r="C73" s="87">
        <v>2.3595159900397969E-2</v>
      </c>
      <c r="D73" s="87">
        <v>2.369132854420573E-2</v>
      </c>
      <c r="E73" s="87">
        <v>1.1428623597176895E-2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17.113545620364949</v>
      </c>
      <c r="C74" s="87">
        <v>17.141926530716617</v>
      </c>
      <c r="D74" s="87">
        <v>16.738004922619456</v>
      </c>
      <c r="E74" s="87">
        <v>17.173837297494671</v>
      </c>
      <c r="F74" s="87">
        <v>14.034947630432471</v>
      </c>
      <c r="G74" s="87">
        <v>12.655307550136019</v>
      </c>
      <c r="H74" s="87">
        <v>12.45411893251751</v>
      </c>
      <c r="I74" s="87">
        <v>12.720564989364529</v>
      </c>
      <c r="J74" s="87">
        <v>11.73393273473155</v>
      </c>
      <c r="K74" s="87">
        <v>12.779308828919456</v>
      </c>
      <c r="L74" s="87">
        <v>13.888322802122854</v>
      </c>
      <c r="M74" s="87">
        <v>13.47310294444414</v>
      </c>
      <c r="N74" s="87">
        <v>12.69921312351547</v>
      </c>
      <c r="O74" s="87">
        <v>12.615425641856646</v>
      </c>
      <c r="P74" s="87">
        <v>11.839484202368247</v>
      </c>
      <c r="Q74" s="87">
        <v>11.407958007966704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0.19678946404613812</v>
      </c>
      <c r="C76" s="87">
        <v>0.22339052651452621</v>
      </c>
      <c r="D76" s="87">
        <v>0.27204940402298239</v>
      </c>
      <c r="E76" s="87">
        <v>0.22124774522520904</v>
      </c>
      <c r="F76" s="87">
        <v>0.21769465751021488</v>
      </c>
      <c r="G76" s="87">
        <v>0.20011994939784761</v>
      </c>
      <c r="H76" s="87">
        <v>0.21327789164329841</v>
      </c>
      <c r="I76" s="87">
        <v>0.20494570299470924</v>
      </c>
      <c r="J76" s="87">
        <v>0.41777209167716156</v>
      </c>
      <c r="K76" s="87">
        <v>0.23488146901293422</v>
      </c>
      <c r="L76" s="87">
        <v>0.13818871798698415</v>
      </c>
      <c r="M76" s="87">
        <v>0.12719693902034415</v>
      </c>
      <c r="N76" s="87">
        <v>0.12322087053477278</v>
      </c>
      <c r="O76" s="87">
        <v>0.23350658089737414</v>
      </c>
      <c r="P76" s="87">
        <v>0.23150697684916374</v>
      </c>
      <c r="Q76" s="87">
        <v>0.48995759416144413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2.2498670109671033</v>
      </c>
      <c r="G77" s="87">
        <v>2.3930786540245932</v>
      </c>
      <c r="H77" s="87">
        <v>2.2017436898006011</v>
      </c>
      <c r="I77" s="87">
        <v>2.6791020369774392</v>
      </c>
      <c r="J77" s="87">
        <v>2.7289021539880038</v>
      </c>
      <c r="K77" s="87">
        <v>2.2839272138992182</v>
      </c>
      <c r="L77" s="87">
        <v>2.1941880935075697</v>
      </c>
      <c r="M77" s="87">
        <v>3.338910072323626</v>
      </c>
      <c r="N77" s="87">
        <v>3.7767307286569705</v>
      </c>
      <c r="O77" s="87">
        <v>3.6043032578338021</v>
      </c>
      <c r="P77" s="87">
        <v>5.0189445802399355</v>
      </c>
      <c r="Q77" s="87">
        <v>4.3324609041587081</v>
      </c>
    </row>
    <row r="78" spans="1:17" x14ac:dyDescent="0.25">
      <c r="A78" s="299" t="s">
        <v>264</v>
      </c>
      <c r="B78" s="298">
        <v>236.14480255689648</v>
      </c>
      <c r="C78" s="298">
        <v>241.6102523877031</v>
      </c>
      <c r="D78" s="298">
        <v>251.55102982822459</v>
      </c>
      <c r="E78" s="298">
        <v>255.30216170067064</v>
      </c>
      <c r="F78" s="298">
        <v>246.33516930054654</v>
      </c>
      <c r="G78" s="298">
        <v>232.70867696350834</v>
      </c>
      <c r="H78" s="298">
        <v>222.4648642752841</v>
      </c>
      <c r="I78" s="298">
        <v>215.6066614005592</v>
      </c>
      <c r="J78" s="298">
        <v>222.2455646135806</v>
      </c>
      <c r="K78" s="298">
        <v>202.3838648598624</v>
      </c>
      <c r="L78" s="298">
        <v>187.67057157655444</v>
      </c>
      <c r="M78" s="298">
        <v>184.16347256717032</v>
      </c>
      <c r="N78" s="298">
        <v>180.85837100134401</v>
      </c>
      <c r="O78" s="298">
        <v>179.53958248755998</v>
      </c>
      <c r="P78" s="298">
        <v>184.94660235192507</v>
      </c>
      <c r="Q78" s="298">
        <v>182.95936613894335</v>
      </c>
    </row>
    <row r="79" spans="1:17" x14ac:dyDescent="0.25">
      <c r="A79" s="243" t="s">
        <v>258</v>
      </c>
      <c r="B79" s="278">
        <v>79.35457742157709</v>
      </c>
      <c r="C79" s="278">
        <v>92.431782751058549</v>
      </c>
      <c r="D79" s="278">
        <v>80.814044943905841</v>
      </c>
      <c r="E79" s="278">
        <v>81.178429787518155</v>
      </c>
      <c r="F79" s="278">
        <v>130.55963028793184</v>
      </c>
      <c r="G79" s="278">
        <v>209.71154874582601</v>
      </c>
      <c r="H79" s="278">
        <v>235.87668971130324</v>
      </c>
      <c r="I79" s="278">
        <v>263.65115447010476</v>
      </c>
      <c r="J79" s="278">
        <v>235.25573814422103</v>
      </c>
      <c r="K79" s="278">
        <v>289.79935544796359</v>
      </c>
      <c r="L79" s="278">
        <v>366.95654487393568</v>
      </c>
      <c r="M79" s="278">
        <v>365.94884018031735</v>
      </c>
      <c r="N79" s="278">
        <v>330.97064254020933</v>
      </c>
      <c r="O79" s="278">
        <v>326.90776627534098</v>
      </c>
      <c r="P79" s="278">
        <v>307.42858095527572</v>
      </c>
      <c r="Q79" s="278">
        <v>330.31608493281556</v>
      </c>
    </row>
    <row r="81" spans="1:17" ht="12.75" x14ac:dyDescent="0.25">
      <c r="A81" s="98" t="s">
        <v>84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</v>
      </c>
      <c r="C83" s="77">
        <f t="shared" si="0"/>
        <v>1</v>
      </c>
      <c r="D83" s="77">
        <f t="shared" si="0"/>
        <v>1</v>
      </c>
      <c r="E83" s="77">
        <f t="shared" si="0"/>
        <v>1</v>
      </c>
      <c r="F83" s="77">
        <f t="shared" si="0"/>
        <v>1</v>
      </c>
      <c r="G83" s="77">
        <f t="shared" si="0"/>
        <v>0.99999999999999978</v>
      </c>
      <c r="H83" s="77">
        <f t="shared" si="0"/>
        <v>0.99999999999999989</v>
      </c>
      <c r="I83" s="77">
        <f t="shared" si="0"/>
        <v>1</v>
      </c>
      <c r="J83" s="77">
        <f t="shared" si="0"/>
        <v>1.0000000000000002</v>
      </c>
      <c r="K83" s="77">
        <f t="shared" si="0"/>
        <v>0.99999999999999989</v>
      </c>
      <c r="L83" s="77">
        <f t="shared" si="0"/>
        <v>0.99999999999999989</v>
      </c>
      <c r="M83" s="77">
        <f t="shared" si="0"/>
        <v>1.0000000000000002</v>
      </c>
      <c r="N83" s="77">
        <f t="shared" si="0"/>
        <v>1</v>
      </c>
      <c r="O83" s="77">
        <f t="shared" si="0"/>
        <v>1</v>
      </c>
      <c r="P83" s="77">
        <f t="shared" si="0"/>
        <v>1</v>
      </c>
      <c r="Q83" s="77">
        <f t="shared" si="0"/>
        <v>0.99999999999999989</v>
      </c>
    </row>
    <row r="84" spans="1:17" x14ac:dyDescent="0.25">
      <c r="A84" s="132" t="s">
        <v>83</v>
      </c>
      <c r="B84" s="203">
        <f t="shared" ref="B84:Q84" si="1">IF(B$6=0,0,B$6/B$5)</f>
        <v>1.5586872247586566E-2</v>
      </c>
      <c r="C84" s="203">
        <f t="shared" si="1"/>
        <v>1.5586872247586567E-2</v>
      </c>
      <c r="D84" s="203">
        <f t="shared" si="1"/>
        <v>1.5586872247586569E-2</v>
      </c>
      <c r="E84" s="203">
        <f t="shared" si="1"/>
        <v>1.5586872247586566E-2</v>
      </c>
      <c r="F84" s="203">
        <f t="shared" si="1"/>
        <v>1.5586872247586566E-2</v>
      </c>
      <c r="G84" s="203">
        <f t="shared" si="1"/>
        <v>1.5586872247586564E-2</v>
      </c>
      <c r="H84" s="203">
        <f t="shared" si="1"/>
        <v>1.5586872247586567E-2</v>
      </c>
      <c r="I84" s="203">
        <f t="shared" si="1"/>
        <v>1.5586872247586569E-2</v>
      </c>
      <c r="J84" s="203">
        <f t="shared" si="1"/>
        <v>1.5586872247586571E-2</v>
      </c>
      <c r="K84" s="203">
        <f t="shared" si="1"/>
        <v>1.5586872247586564E-2</v>
      </c>
      <c r="L84" s="203">
        <f t="shared" si="1"/>
        <v>1.5586872247586564E-2</v>
      </c>
      <c r="M84" s="203">
        <f t="shared" si="1"/>
        <v>1.5586872247586567E-2</v>
      </c>
      <c r="N84" s="203">
        <f t="shared" si="1"/>
        <v>1.5586872247586567E-2</v>
      </c>
      <c r="O84" s="203">
        <f t="shared" si="1"/>
        <v>1.5586872247586566E-2</v>
      </c>
      <c r="P84" s="203">
        <f t="shared" si="1"/>
        <v>1.5586872247586567E-2</v>
      </c>
      <c r="Q84" s="203">
        <f t="shared" si="1"/>
        <v>1.5586872247586564E-2</v>
      </c>
    </row>
    <row r="85" spans="1:17" x14ac:dyDescent="0.25">
      <c r="A85" s="76" t="s">
        <v>82</v>
      </c>
      <c r="B85" s="202">
        <f t="shared" ref="B85:Q85" si="2">IF(B$7=0,0,B$7/B$5)</f>
        <v>1.8184684288850998E-2</v>
      </c>
      <c r="C85" s="202">
        <f t="shared" si="2"/>
        <v>1.8184684288850998E-2</v>
      </c>
      <c r="D85" s="202">
        <f t="shared" si="2"/>
        <v>1.8184684288850998E-2</v>
      </c>
      <c r="E85" s="202">
        <f t="shared" si="2"/>
        <v>1.8184684288850998E-2</v>
      </c>
      <c r="F85" s="202">
        <f t="shared" si="2"/>
        <v>1.8184684288850998E-2</v>
      </c>
      <c r="G85" s="202">
        <f t="shared" si="2"/>
        <v>1.8184684288850998E-2</v>
      </c>
      <c r="H85" s="202">
        <f t="shared" si="2"/>
        <v>1.8184684288851002E-2</v>
      </c>
      <c r="I85" s="202">
        <f t="shared" si="2"/>
        <v>1.8184684288851002E-2</v>
      </c>
      <c r="J85" s="202">
        <f t="shared" si="2"/>
        <v>1.8184684288851002E-2</v>
      </c>
      <c r="K85" s="202">
        <f t="shared" si="2"/>
        <v>1.8184684288850998E-2</v>
      </c>
      <c r="L85" s="202">
        <f t="shared" si="2"/>
        <v>1.8184684288850998E-2</v>
      </c>
      <c r="M85" s="202">
        <f t="shared" si="2"/>
        <v>1.8184684288851002E-2</v>
      </c>
      <c r="N85" s="202">
        <f t="shared" si="2"/>
        <v>1.8184684288850998E-2</v>
      </c>
      <c r="O85" s="202">
        <f t="shared" si="2"/>
        <v>1.8184684288850998E-2</v>
      </c>
      <c r="P85" s="202">
        <f t="shared" si="2"/>
        <v>1.8184684288851002E-2</v>
      </c>
      <c r="Q85" s="202">
        <f t="shared" si="2"/>
        <v>1.8184684288850995E-2</v>
      </c>
    </row>
    <row r="86" spans="1:17" x14ac:dyDescent="0.25">
      <c r="A86" s="76" t="s">
        <v>81</v>
      </c>
      <c r="B86" s="202">
        <f t="shared" ref="B86:Q86" si="3">IF(B$8=0,0,B$8/B$5)</f>
        <v>4.1564992660230851E-2</v>
      </c>
      <c r="C86" s="202">
        <f t="shared" si="3"/>
        <v>4.1564992660230858E-2</v>
      </c>
      <c r="D86" s="202">
        <f t="shared" si="3"/>
        <v>4.1564992660230858E-2</v>
      </c>
      <c r="E86" s="202">
        <f t="shared" si="3"/>
        <v>4.1564992660230851E-2</v>
      </c>
      <c r="F86" s="202">
        <f t="shared" si="3"/>
        <v>4.1564992660230858E-2</v>
      </c>
      <c r="G86" s="202">
        <f t="shared" si="3"/>
        <v>4.1564992660230844E-2</v>
      </c>
      <c r="H86" s="202">
        <f t="shared" si="3"/>
        <v>4.1564992660230858E-2</v>
      </c>
      <c r="I86" s="202">
        <f t="shared" si="3"/>
        <v>4.1564992660230858E-2</v>
      </c>
      <c r="J86" s="202">
        <f t="shared" si="3"/>
        <v>4.1564992660230865E-2</v>
      </c>
      <c r="K86" s="202">
        <f t="shared" si="3"/>
        <v>4.1564992660230851E-2</v>
      </c>
      <c r="L86" s="202">
        <f t="shared" si="3"/>
        <v>4.1564992660230851E-2</v>
      </c>
      <c r="M86" s="202">
        <f t="shared" si="3"/>
        <v>4.1564992660230858E-2</v>
      </c>
      <c r="N86" s="202">
        <f t="shared" si="3"/>
        <v>4.1564992660230851E-2</v>
      </c>
      <c r="O86" s="202">
        <f t="shared" si="3"/>
        <v>4.1564992660230851E-2</v>
      </c>
      <c r="P86" s="202">
        <f t="shared" si="3"/>
        <v>4.1564992660230858E-2</v>
      </c>
      <c r="Q86" s="202">
        <f t="shared" si="3"/>
        <v>4.1564992660230844E-2</v>
      </c>
    </row>
    <row r="87" spans="1:17" x14ac:dyDescent="0.25">
      <c r="A87" s="76" t="s">
        <v>80</v>
      </c>
      <c r="B87" s="202">
        <f t="shared" ref="B87:Q87" si="4">IF(B$9=0,0,B$9/B$5)</f>
        <v>3.1173744495173131E-2</v>
      </c>
      <c r="C87" s="202">
        <f t="shared" si="4"/>
        <v>3.1173744495173135E-2</v>
      </c>
      <c r="D87" s="202">
        <f t="shared" si="4"/>
        <v>3.1173744495173138E-2</v>
      </c>
      <c r="E87" s="202">
        <f t="shared" si="4"/>
        <v>3.1173744495173131E-2</v>
      </c>
      <c r="F87" s="202">
        <f t="shared" si="4"/>
        <v>3.1173744495173131E-2</v>
      </c>
      <c r="G87" s="202">
        <f t="shared" si="4"/>
        <v>3.1173744495173128E-2</v>
      </c>
      <c r="H87" s="202">
        <f t="shared" si="4"/>
        <v>3.1173744495173135E-2</v>
      </c>
      <c r="I87" s="202">
        <f t="shared" si="4"/>
        <v>3.1173744495173138E-2</v>
      </c>
      <c r="J87" s="202">
        <f t="shared" si="4"/>
        <v>3.1173744495173142E-2</v>
      </c>
      <c r="K87" s="202">
        <f t="shared" si="4"/>
        <v>3.1173744495173128E-2</v>
      </c>
      <c r="L87" s="202">
        <f t="shared" si="4"/>
        <v>3.1173744495173128E-2</v>
      </c>
      <c r="M87" s="202">
        <f t="shared" si="4"/>
        <v>3.1173744495173135E-2</v>
      </c>
      <c r="N87" s="202">
        <f t="shared" si="4"/>
        <v>3.1173744495173135E-2</v>
      </c>
      <c r="O87" s="202">
        <f t="shared" si="4"/>
        <v>3.1173744495173131E-2</v>
      </c>
      <c r="P87" s="202">
        <f t="shared" si="4"/>
        <v>3.1173744495173135E-2</v>
      </c>
      <c r="Q87" s="202">
        <f t="shared" si="4"/>
        <v>3.1173744495173128E-2</v>
      </c>
    </row>
    <row r="88" spans="1:17" x14ac:dyDescent="0.25">
      <c r="A88" s="129" t="s">
        <v>79</v>
      </c>
      <c r="B88" s="201">
        <f t="shared" ref="B88:Q88" si="5">IF(B$10=0,0,B$10/B$5)</f>
        <v>2.0782496330115426E-2</v>
      </c>
      <c r="C88" s="201">
        <f t="shared" si="5"/>
        <v>2.0782496330115429E-2</v>
      </c>
      <c r="D88" s="201">
        <f t="shared" si="5"/>
        <v>2.0782496330115433E-2</v>
      </c>
      <c r="E88" s="201">
        <f t="shared" si="5"/>
        <v>2.0782496330115429E-2</v>
      </c>
      <c r="F88" s="201">
        <f t="shared" si="5"/>
        <v>2.0782496330115429E-2</v>
      </c>
      <c r="G88" s="201">
        <f t="shared" si="5"/>
        <v>2.0782496330115422E-2</v>
      </c>
      <c r="H88" s="201">
        <f t="shared" si="5"/>
        <v>2.0782496330115429E-2</v>
      </c>
      <c r="I88" s="201">
        <f t="shared" si="5"/>
        <v>2.0782496330115429E-2</v>
      </c>
      <c r="J88" s="201">
        <f t="shared" si="5"/>
        <v>2.0782496330115433E-2</v>
      </c>
      <c r="K88" s="201">
        <f t="shared" si="5"/>
        <v>2.0782496330115422E-2</v>
      </c>
      <c r="L88" s="201">
        <f t="shared" si="5"/>
        <v>2.0782496330115426E-2</v>
      </c>
      <c r="M88" s="201">
        <f t="shared" si="5"/>
        <v>2.0782496330115429E-2</v>
      </c>
      <c r="N88" s="201">
        <f t="shared" si="5"/>
        <v>2.0782496330115429E-2</v>
      </c>
      <c r="O88" s="201">
        <f t="shared" si="5"/>
        <v>2.0782496330115429E-2</v>
      </c>
      <c r="P88" s="201">
        <f t="shared" si="5"/>
        <v>2.0782496330115429E-2</v>
      </c>
      <c r="Q88" s="201">
        <f t="shared" si="5"/>
        <v>2.0782496330115422E-2</v>
      </c>
    </row>
    <row r="89" spans="1:17" x14ac:dyDescent="0.25">
      <c r="A89" s="127" t="s">
        <v>263</v>
      </c>
      <c r="B89" s="200">
        <f t="shared" ref="B89:Q89" si="6">IF(B$15=0,0,B$15/B$5)</f>
        <v>5.967228786174654E-2</v>
      </c>
      <c r="C89" s="200">
        <f t="shared" si="6"/>
        <v>5.9672287861746547E-2</v>
      </c>
      <c r="D89" s="200">
        <f t="shared" si="6"/>
        <v>5.9672287861746547E-2</v>
      </c>
      <c r="E89" s="200">
        <f t="shared" si="6"/>
        <v>5.967228786174654E-2</v>
      </c>
      <c r="F89" s="200">
        <f t="shared" si="6"/>
        <v>5.967228786174654E-2</v>
      </c>
      <c r="G89" s="200">
        <f t="shared" si="6"/>
        <v>5.9672287861746533E-2</v>
      </c>
      <c r="H89" s="200">
        <f t="shared" si="6"/>
        <v>5.9672287861746547E-2</v>
      </c>
      <c r="I89" s="200">
        <f t="shared" si="6"/>
        <v>5.9672287861746547E-2</v>
      </c>
      <c r="J89" s="200">
        <f t="shared" si="6"/>
        <v>5.9672287861746554E-2</v>
      </c>
      <c r="K89" s="200">
        <f t="shared" si="6"/>
        <v>5.967228786174654E-2</v>
      </c>
      <c r="L89" s="200">
        <f t="shared" si="6"/>
        <v>5.9672287861746533E-2</v>
      </c>
      <c r="M89" s="200">
        <f t="shared" si="6"/>
        <v>5.967228786174654E-2</v>
      </c>
      <c r="N89" s="200">
        <f t="shared" si="6"/>
        <v>5.967228786174654E-2</v>
      </c>
      <c r="O89" s="200">
        <f t="shared" si="6"/>
        <v>5.967228786174654E-2</v>
      </c>
      <c r="P89" s="200">
        <f t="shared" si="6"/>
        <v>5.9672287861746547E-2</v>
      </c>
      <c r="Q89" s="200">
        <f t="shared" si="6"/>
        <v>5.9672287861746526E-2</v>
      </c>
    </row>
    <row r="90" spans="1:17" x14ac:dyDescent="0.25">
      <c r="A90" s="142" t="s">
        <v>277</v>
      </c>
      <c r="B90" s="199">
        <f t="shared" ref="B90:Q90" si="7">IF(B$16=0,0,B$16/B$5)</f>
        <v>1.4918071965436631E-2</v>
      </c>
      <c r="C90" s="199">
        <f t="shared" si="7"/>
        <v>1.4918071965436638E-2</v>
      </c>
      <c r="D90" s="199">
        <f t="shared" si="7"/>
        <v>1.4918071965436635E-2</v>
      </c>
      <c r="E90" s="199">
        <f t="shared" si="7"/>
        <v>1.4918071965436631E-2</v>
      </c>
      <c r="F90" s="199">
        <f t="shared" si="7"/>
        <v>1.491807196543663E-2</v>
      </c>
      <c r="G90" s="199">
        <f t="shared" si="7"/>
        <v>1.4918071965436635E-2</v>
      </c>
      <c r="H90" s="199">
        <f t="shared" si="7"/>
        <v>1.4918071965436637E-2</v>
      </c>
      <c r="I90" s="199">
        <f t="shared" si="7"/>
        <v>1.4918071965436638E-2</v>
      </c>
      <c r="J90" s="199">
        <f t="shared" si="7"/>
        <v>1.491807196543664E-2</v>
      </c>
      <c r="K90" s="199">
        <f t="shared" si="7"/>
        <v>1.4918071965436638E-2</v>
      </c>
      <c r="L90" s="199">
        <f t="shared" si="7"/>
        <v>1.4918071965436637E-2</v>
      </c>
      <c r="M90" s="199">
        <f t="shared" si="7"/>
        <v>1.4918071965436631E-2</v>
      </c>
      <c r="N90" s="199">
        <f t="shared" si="7"/>
        <v>1.4918071965436635E-2</v>
      </c>
      <c r="O90" s="199">
        <f t="shared" si="7"/>
        <v>1.4918071965436635E-2</v>
      </c>
      <c r="P90" s="199">
        <f t="shared" si="7"/>
        <v>1.4918071965436637E-2</v>
      </c>
      <c r="Q90" s="199">
        <f t="shared" si="7"/>
        <v>1.4918071965436631E-2</v>
      </c>
    </row>
    <row r="91" spans="1:17" x14ac:dyDescent="0.25">
      <c r="A91" s="142" t="s">
        <v>276</v>
      </c>
      <c r="B91" s="199">
        <f t="shared" ref="B91:Q91" si="8">IF(B$22=0,0,B$22/B$5)</f>
        <v>4.4713395498757628E-2</v>
      </c>
      <c r="C91" s="199">
        <f t="shared" si="8"/>
        <v>4.4713335300441026E-2</v>
      </c>
      <c r="D91" s="199">
        <f t="shared" si="8"/>
        <v>4.4713272410245454E-2</v>
      </c>
      <c r="E91" s="199">
        <f t="shared" si="8"/>
        <v>4.471298624840115E-2</v>
      </c>
      <c r="F91" s="199">
        <f t="shared" si="8"/>
        <v>4.4712563595154971E-2</v>
      </c>
      <c r="G91" s="199">
        <f t="shared" si="8"/>
        <v>4.4712402931657569E-2</v>
      </c>
      <c r="H91" s="199">
        <f t="shared" si="8"/>
        <v>4.4712920275222508E-2</v>
      </c>
      <c r="I91" s="199">
        <f t="shared" si="8"/>
        <v>4.4712555196105001E-2</v>
      </c>
      <c r="J91" s="199">
        <f t="shared" si="8"/>
        <v>4.4712782878909015E-2</v>
      </c>
      <c r="K91" s="199">
        <f t="shared" si="8"/>
        <v>4.4712906210037144E-2</v>
      </c>
      <c r="L91" s="199">
        <f t="shared" si="8"/>
        <v>4.4712133188008339E-2</v>
      </c>
      <c r="M91" s="199">
        <f t="shared" si="8"/>
        <v>4.4712983060970622E-2</v>
      </c>
      <c r="N91" s="199">
        <f t="shared" si="8"/>
        <v>4.4713391988670179E-2</v>
      </c>
      <c r="O91" s="199">
        <f t="shared" si="8"/>
        <v>4.4713422314946169E-2</v>
      </c>
      <c r="P91" s="199">
        <f t="shared" si="8"/>
        <v>4.471311600985594E-2</v>
      </c>
      <c r="Q91" s="199">
        <f t="shared" si="8"/>
        <v>4.4712954234377607E-2</v>
      </c>
    </row>
    <row r="92" spans="1:17" x14ac:dyDescent="0.25">
      <c r="A92" s="142" t="s">
        <v>275</v>
      </c>
      <c r="B92" s="199">
        <f t="shared" ref="B92:Q92" si="9">IF(B$23=0,0,B$23/B$5)</f>
        <v>4.082039755227519E-5</v>
      </c>
      <c r="C92" s="199">
        <f t="shared" si="9"/>
        <v>4.0880595868878641E-5</v>
      </c>
      <c r="D92" s="199">
        <f t="shared" si="9"/>
        <v>4.0943486064458835E-5</v>
      </c>
      <c r="E92" s="199">
        <f t="shared" si="9"/>
        <v>4.1229647908754582E-5</v>
      </c>
      <c r="F92" s="199">
        <f t="shared" si="9"/>
        <v>4.1652301154942977E-5</v>
      </c>
      <c r="G92" s="199">
        <f t="shared" si="9"/>
        <v>4.1812964652332025E-5</v>
      </c>
      <c r="H92" s="199">
        <f t="shared" si="9"/>
        <v>4.1295621087408036E-5</v>
      </c>
      <c r="I92" s="199">
        <f t="shared" si="9"/>
        <v>4.1660700204910151E-5</v>
      </c>
      <c r="J92" s="199">
        <f t="shared" si="9"/>
        <v>4.1433017400900438E-5</v>
      </c>
      <c r="K92" s="199">
        <f t="shared" si="9"/>
        <v>4.1309686272756613E-5</v>
      </c>
      <c r="L92" s="199">
        <f t="shared" si="9"/>
        <v>4.2082708301559231E-5</v>
      </c>
      <c r="M92" s="199">
        <f t="shared" si="9"/>
        <v>4.1232835339293567E-5</v>
      </c>
      <c r="N92" s="199">
        <f t="shared" si="9"/>
        <v>4.0823907639724161E-5</v>
      </c>
      <c r="O92" s="199">
        <f t="shared" si="9"/>
        <v>4.0793581363741355E-5</v>
      </c>
      <c r="P92" s="199">
        <f t="shared" si="9"/>
        <v>4.1099886453968336E-5</v>
      </c>
      <c r="Q92" s="199">
        <f t="shared" si="9"/>
        <v>4.1261661932291013E-5</v>
      </c>
    </row>
    <row r="93" spans="1:17" x14ac:dyDescent="0.25">
      <c r="A93" s="127" t="s">
        <v>262</v>
      </c>
      <c r="B93" s="200">
        <f t="shared" ref="B93:Q93" si="10">IF(B$24=0,0,B$24/B$5)</f>
        <v>4.9726906551455452E-2</v>
      </c>
      <c r="C93" s="200">
        <f t="shared" si="10"/>
        <v>4.9726906551455459E-2</v>
      </c>
      <c r="D93" s="200">
        <f t="shared" si="10"/>
        <v>4.9726906551455431E-2</v>
      </c>
      <c r="E93" s="200">
        <f t="shared" si="10"/>
        <v>4.9726906551455424E-2</v>
      </c>
      <c r="F93" s="200">
        <f t="shared" si="10"/>
        <v>4.9726906551455445E-2</v>
      </c>
      <c r="G93" s="200">
        <f t="shared" si="10"/>
        <v>4.9726906551455438E-2</v>
      </c>
      <c r="H93" s="200">
        <f t="shared" si="10"/>
        <v>4.9726906551455438E-2</v>
      </c>
      <c r="I93" s="200">
        <f t="shared" si="10"/>
        <v>4.9726906551455466E-2</v>
      </c>
      <c r="J93" s="200">
        <f t="shared" si="10"/>
        <v>4.9726906551455459E-2</v>
      </c>
      <c r="K93" s="200">
        <f t="shared" si="10"/>
        <v>4.9726906551455452E-2</v>
      </c>
      <c r="L93" s="200">
        <f t="shared" si="10"/>
        <v>4.9726906551455438E-2</v>
      </c>
      <c r="M93" s="200">
        <f t="shared" si="10"/>
        <v>4.9726906551455452E-2</v>
      </c>
      <c r="N93" s="200">
        <f t="shared" si="10"/>
        <v>4.9726906551455452E-2</v>
      </c>
      <c r="O93" s="200">
        <f t="shared" si="10"/>
        <v>4.972690655145548E-2</v>
      </c>
      <c r="P93" s="200">
        <f t="shared" si="10"/>
        <v>4.9726906551455452E-2</v>
      </c>
      <c r="Q93" s="200">
        <f t="shared" si="10"/>
        <v>4.9726906551455466E-2</v>
      </c>
    </row>
    <row r="94" spans="1:17" x14ac:dyDescent="0.25">
      <c r="A94" s="142" t="s">
        <v>274</v>
      </c>
      <c r="B94" s="199">
        <f t="shared" ref="B94:Q94" si="11">IF(B$25=0,0,B$25/B$5)</f>
        <v>3.616626880165795E-2</v>
      </c>
      <c r="C94" s="199">
        <f t="shared" si="11"/>
        <v>3.6080271206510174E-2</v>
      </c>
      <c r="D94" s="199">
        <f t="shared" si="11"/>
        <v>3.5990428069966982E-2</v>
      </c>
      <c r="E94" s="199">
        <f t="shared" si="11"/>
        <v>3.55816254352588E-2</v>
      </c>
      <c r="F94" s="199">
        <f t="shared" si="11"/>
        <v>3.497783508356108E-2</v>
      </c>
      <c r="G94" s="199">
        <f t="shared" si="11"/>
        <v>3.4748315801576744E-2</v>
      </c>
      <c r="H94" s="199">
        <f t="shared" si="11"/>
        <v>3.5487378037182438E-2</v>
      </c>
      <c r="I94" s="199">
        <f t="shared" si="11"/>
        <v>3.4965836440750846E-2</v>
      </c>
      <c r="J94" s="199">
        <f t="shared" si="11"/>
        <v>3.5291097589336191E-2</v>
      </c>
      <c r="K94" s="199">
        <f t="shared" si="11"/>
        <v>3.5467284915255894E-2</v>
      </c>
      <c r="L94" s="199">
        <f t="shared" si="11"/>
        <v>3.4362967731252143E-2</v>
      </c>
      <c r="M94" s="199">
        <f t="shared" si="11"/>
        <v>3.5577071963060244E-2</v>
      </c>
      <c r="N94" s="199">
        <f t="shared" si="11"/>
        <v>3.6161254391016535E-2</v>
      </c>
      <c r="O94" s="199">
        <f t="shared" si="11"/>
        <v>3.6204577642420577E-2</v>
      </c>
      <c r="P94" s="199">
        <f t="shared" si="11"/>
        <v>3.5766998942096298E-2</v>
      </c>
      <c r="Q94" s="199">
        <f t="shared" si="11"/>
        <v>3.5535891115921037E-2</v>
      </c>
    </row>
    <row r="95" spans="1:17" x14ac:dyDescent="0.25">
      <c r="A95" s="142" t="s">
        <v>273</v>
      </c>
      <c r="B95" s="199">
        <f t="shared" ref="B95:Q95" si="12">IF(B$31=0,0,B$31/B$5)</f>
        <v>1.3397356159588411E-2</v>
      </c>
      <c r="C95" s="199">
        <f t="shared" si="12"/>
        <v>1.3483112961469767E-2</v>
      </c>
      <c r="D95" s="199">
        <f t="shared" si="12"/>
        <v>1.3572704537230617E-2</v>
      </c>
      <c r="E95" s="199">
        <f t="shared" si="12"/>
        <v>1.3980362524561616E-2</v>
      </c>
      <c r="F95" s="199">
        <f t="shared" si="12"/>
        <v>1.4582462263274589E-2</v>
      </c>
      <c r="G95" s="199">
        <f t="shared" si="12"/>
        <v>1.4811338891269373E-2</v>
      </c>
      <c r="H95" s="199">
        <f t="shared" si="12"/>
        <v>1.4074346029923373E-2</v>
      </c>
      <c r="I95" s="199">
        <f t="shared" si="12"/>
        <v>1.4594427309884981E-2</v>
      </c>
      <c r="J95" s="199">
        <f t="shared" si="12"/>
        <v>1.4270076892515674E-2</v>
      </c>
      <c r="K95" s="199">
        <f t="shared" si="12"/>
        <v>1.409438289110853E-2</v>
      </c>
      <c r="L95" s="199">
        <f t="shared" si="12"/>
        <v>1.5195607986997053E-2</v>
      </c>
      <c r="M95" s="199">
        <f t="shared" si="12"/>
        <v>1.3984903247038031E-2</v>
      </c>
      <c r="N95" s="199">
        <f t="shared" si="12"/>
        <v>1.3402356529880019E-2</v>
      </c>
      <c r="O95" s="199">
        <f t="shared" si="12"/>
        <v>1.3359154583579922E-2</v>
      </c>
      <c r="P95" s="199">
        <f t="shared" si="12"/>
        <v>1.379550806354328E-2</v>
      </c>
      <c r="Q95" s="199">
        <f t="shared" si="12"/>
        <v>1.4025968787805255E-2</v>
      </c>
    </row>
    <row r="96" spans="1:17" x14ac:dyDescent="0.25">
      <c r="A96" s="142" t="s">
        <v>272</v>
      </c>
      <c r="B96" s="199">
        <f t="shared" ref="B96:Q96" si="13">IF(B$32=0,0,B$32/B$5)</f>
        <v>1.6328159020910079E-4</v>
      </c>
      <c r="C96" s="199">
        <f t="shared" si="13"/>
        <v>1.6352238347551454E-4</v>
      </c>
      <c r="D96" s="199">
        <f t="shared" si="13"/>
        <v>1.6377394425783545E-4</v>
      </c>
      <c r="E96" s="199">
        <f t="shared" si="13"/>
        <v>1.6491859163501833E-4</v>
      </c>
      <c r="F96" s="199">
        <f t="shared" si="13"/>
        <v>1.6660920461977196E-4</v>
      </c>
      <c r="G96" s="199">
        <f t="shared" si="13"/>
        <v>1.6725185860932807E-4</v>
      </c>
      <c r="H96" s="199">
        <f t="shared" si="13"/>
        <v>1.651824843496322E-4</v>
      </c>
      <c r="I96" s="199">
        <f t="shared" si="13"/>
        <v>1.6664280081964071E-4</v>
      </c>
      <c r="J96" s="199">
        <f t="shared" si="13"/>
        <v>1.6573206960360172E-4</v>
      </c>
      <c r="K96" s="199">
        <f t="shared" si="13"/>
        <v>1.6523874509102651E-4</v>
      </c>
      <c r="L96" s="199">
        <f t="shared" si="13"/>
        <v>1.6833083320623695E-4</v>
      </c>
      <c r="M96" s="199">
        <f t="shared" si="13"/>
        <v>1.6493134135717435E-4</v>
      </c>
      <c r="N96" s="199">
        <f t="shared" si="13"/>
        <v>1.632956305588967E-4</v>
      </c>
      <c r="O96" s="199">
        <f t="shared" si="13"/>
        <v>1.6317432545496545E-4</v>
      </c>
      <c r="P96" s="199">
        <f t="shared" si="13"/>
        <v>1.6439954581587337E-4</v>
      </c>
      <c r="Q96" s="199">
        <f t="shared" si="13"/>
        <v>1.6504664772916411E-4</v>
      </c>
    </row>
    <row r="97" spans="1:17" x14ac:dyDescent="0.25">
      <c r="A97" s="127" t="s">
        <v>261</v>
      </c>
      <c r="B97" s="200">
        <f t="shared" ref="B97:Q97" si="14">IF(B$33=0,0,B$33/B$5)</f>
        <v>0.56059061699942148</v>
      </c>
      <c r="C97" s="200">
        <f t="shared" si="14"/>
        <v>0.55744706595088978</v>
      </c>
      <c r="D97" s="200">
        <f t="shared" si="14"/>
        <v>0.56158921797070283</v>
      </c>
      <c r="E97" s="200">
        <f t="shared" si="14"/>
        <v>0.5618117237794783</v>
      </c>
      <c r="F97" s="200">
        <f t="shared" si="14"/>
        <v>0.54748453991521084</v>
      </c>
      <c r="G97" s="200">
        <f t="shared" si="14"/>
        <v>0.52240510272984364</v>
      </c>
      <c r="H97" s="200">
        <f t="shared" si="14"/>
        <v>0.51165413953861161</v>
      </c>
      <c r="I97" s="200">
        <f t="shared" si="14"/>
        <v>0.50067104090663173</v>
      </c>
      <c r="J97" s="200">
        <f t="shared" si="14"/>
        <v>0.51177223348938272</v>
      </c>
      <c r="K97" s="200">
        <f t="shared" si="14"/>
        <v>0.4865427068206421</v>
      </c>
      <c r="L97" s="200">
        <f t="shared" si="14"/>
        <v>0.45117756372760426</v>
      </c>
      <c r="M97" s="200">
        <f t="shared" si="14"/>
        <v>0.44903129082214399</v>
      </c>
      <c r="N97" s="200">
        <f t="shared" si="14"/>
        <v>0.45964555501046916</v>
      </c>
      <c r="O97" s="200">
        <f t="shared" si="14"/>
        <v>0.46026633493087016</v>
      </c>
      <c r="P97" s="200">
        <f t="shared" si="14"/>
        <v>0.47097977688386727</v>
      </c>
      <c r="Q97" s="200">
        <f t="shared" si="14"/>
        <v>0.46130722465226032</v>
      </c>
    </row>
    <row r="98" spans="1:17" x14ac:dyDescent="0.25">
      <c r="A98" s="127" t="s">
        <v>260</v>
      </c>
      <c r="B98" s="200">
        <f t="shared" ref="B98:Q98" si="15">IF(B$44=0,0,B$44/B$5)</f>
        <v>9.4481122447765353E-2</v>
      </c>
      <c r="C98" s="200">
        <f t="shared" si="15"/>
        <v>9.4481122447765353E-2</v>
      </c>
      <c r="D98" s="200">
        <f t="shared" si="15"/>
        <v>9.4481122447765367E-2</v>
      </c>
      <c r="E98" s="200">
        <f t="shared" si="15"/>
        <v>9.4481122447765353E-2</v>
      </c>
      <c r="F98" s="200">
        <f t="shared" si="15"/>
        <v>9.4481122447765353E-2</v>
      </c>
      <c r="G98" s="200">
        <f t="shared" si="15"/>
        <v>9.4481122447765339E-2</v>
      </c>
      <c r="H98" s="200">
        <f t="shared" si="15"/>
        <v>9.4481122447765367E-2</v>
      </c>
      <c r="I98" s="200">
        <f t="shared" si="15"/>
        <v>9.4481122447765367E-2</v>
      </c>
      <c r="J98" s="200">
        <f t="shared" si="15"/>
        <v>9.4481122447765381E-2</v>
      </c>
      <c r="K98" s="200">
        <f t="shared" si="15"/>
        <v>9.4481122447765353E-2</v>
      </c>
      <c r="L98" s="200">
        <f t="shared" si="15"/>
        <v>9.4481122447765339E-2</v>
      </c>
      <c r="M98" s="200">
        <f t="shared" si="15"/>
        <v>9.4481122447765367E-2</v>
      </c>
      <c r="N98" s="200">
        <f t="shared" si="15"/>
        <v>9.4481122447765353E-2</v>
      </c>
      <c r="O98" s="200">
        <f t="shared" si="15"/>
        <v>9.4481122447765367E-2</v>
      </c>
      <c r="P98" s="200">
        <f t="shared" si="15"/>
        <v>9.4481122447765353E-2</v>
      </c>
      <c r="Q98" s="200">
        <f t="shared" si="15"/>
        <v>9.4481122447765339E-2</v>
      </c>
    </row>
    <row r="99" spans="1:17" x14ac:dyDescent="0.25">
      <c r="A99" s="142" t="s">
        <v>271</v>
      </c>
      <c r="B99" s="199">
        <f t="shared" ref="B99:Q99" si="16">IF(B$45=0,0,B$45/B$5)</f>
        <v>3.7792448979106143E-2</v>
      </c>
      <c r="C99" s="199">
        <f t="shared" si="16"/>
        <v>3.7792448979106143E-2</v>
      </c>
      <c r="D99" s="199">
        <f t="shared" si="16"/>
        <v>3.779244897910615E-2</v>
      </c>
      <c r="E99" s="199">
        <f t="shared" si="16"/>
        <v>3.7792448979106143E-2</v>
      </c>
      <c r="F99" s="199">
        <f t="shared" si="16"/>
        <v>3.7792448979106143E-2</v>
      </c>
      <c r="G99" s="199">
        <f t="shared" si="16"/>
        <v>3.7792448979106136E-2</v>
      </c>
      <c r="H99" s="199">
        <f t="shared" si="16"/>
        <v>3.7792448979106164E-2</v>
      </c>
      <c r="I99" s="199">
        <f t="shared" si="16"/>
        <v>3.7792448979106143E-2</v>
      </c>
      <c r="J99" s="199">
        <f t="shared" si="16"/>
        <v>3.7792448979106157E-2</v>
      </c>
      <c r="K99" s="199">
        <f t="shared" si="16"/>
        <v>3.7792448979106143E-2</v>
      </c>
      <c r="L99" s="199">
        <f t="shared" si="16"/>
        <v>3.7792448979106143E-2</v>
      </c>
      <c r="M99" s="199">
        <f t="shared" si="16"/>
        <v>3.779244897910615E-2</v>
      </c>
      <c r="N99" s="199">
        <f t="shared" si="16"/>
        <v>3.779244897910615E-2</v>
      </c>
      <c r="O99" s="199">
        <f t="shared" si="16"/>
        <v>3.7792448979106143E-2</v>
      </c>
      <c r="P99" s="199">
        <f t="shared" si="16"/>
        <v>3.7792448979106143E-2</v>
      </c>
      <c r="Q99" s="199">
        <f t="shared" si="16"/>
        <v>3.7792448979106136E-2</v>
      </c>
    </row>
    <row r="100" spans="1:17" x14ac:dyDescent="0.25">
      <c r="A100" s="142" t="s">
        <v>270</v>
      </c>
      <c r="B100" s="199">
        <f t="shared" ref="B100:Q100" si="17">IF(B$51=0,0,B$51/B$5)</f>
        <v>3.750900561176284E-2</v>
      </c>
      <c r="C100" s="199">
        <f t="shared" si="17"/>
        <v>3.7509005611762833E-2</v>
      </c>
      <c r="D100" s="199">
        <f t="shared" si="17"/>
        <v>3.7509005611762854E-2</v>
      </c>
      <c r="E100" s="199">
        <f t="shared" si="17"/>
        <v>3.7509005611762847E-2</v>
      </c>
      <c r="F100" s="199">
        <f t="shared" si="17"/>
        <v>3.7509005611762847E-2</v>
      </c>
      <c r="G100" s="199">
        <f t="shared" si="17"/>
        <v>3.750900561176284E-2</v>
      </c>
      <c r="H100" s="199">
        <f t="shared" si="17"/>
        <v>3.7509005611762847E-2</v>
      </c>
      <c r="I100" s="199">
        <f t="shared" si="17"/>
        <v>3.750900561176284E-2</v>
      </c>
      <c r="J100" s="199">
        <f t="shared" si="17"/>
        <v>3.7509005611762847E-2</v>
      </c>
      <c r="K100" s="199">
        <f t="shared" si="17"/>
        <v>3.7509005611762847E-2</v>
      </c>
      <c r="L100" s="199">
        <f t="shared" si="17"/>
        <v>3.750900561176284E-2</v>
      </c>
      <c r="M100" s="199">
        <f t="shared" si="17"/>
        <v>3.7509005611762847E-2</v>
      </c>
      <c r="N100" s="199">
        <f t="shared" si="17"/>
        <v>3.750900561176284E-2</v>
      </c>
      <c r="O100" s="199">
        <f t="shared" si="17"/>
        <v>3.750900561176284E-2</v>
      </c>
      <c r="P100" s="199">
        <f t="shared" si="17"/>
        <v>3.750900561176284E-2</v>
      </c>
      <c r="Q100" s="199">
        <f t="shared" si="17"/>
        <v>3.7509005611762833E-2</v>
      </c>
    </row>
    <row r="101" spans="1:17" x14ac:dyDescent="0.25">
      <c r="A101" s="142" t="s">
        <v>269</v>
      </c>
      <c r="B101" s="199">
        <f t="shared" ref="B101:Q101" si="18">IF(B$62=0,0,B$62/B$5)</f>
        <v>6.6136785713435753E-3</v>
      </c>
      <c r="C101" s="199">
        <f t="shared" si="18"/>
        <v>6.6136785713435762E-3</v>
      </c>
      <c r="D101" s="199">
        <f t="shared" si="18"/>
        <v>6.6136785713435762E-3</v>
      </c>
      <c r="E101" s="199">
        <f t="shared" si="18"/>
        <v>6.6136785713435762E-3</v>
      </c>
      <c r="F101" s="199">
        <f t="shared" si="18"/>
        <v>6.6136785713435753E-3</v>
      </c>
      <c r="G101" s="199">
        <f t="shared" si="18"/>
        <v>6.6136785713435745E-3</v>
      </c>
      <c r="H101" s="199">
        <f t="shared" si="18"/>
        <v>6.6136785713435762E-3</v>
      </c>
      <c r="I101" s="199">
        <f t="shared" si="18"/>
        <v>6.6136785713435753E-3</v>
      </c>
      <c r="J101" s="199">
        <f t="shared" si="18"/>
        <v>6.6136785713435771E-3</v>
      </c>
      <c r="K101" s="199">
        <f t="shared" si="18"/>
        <v>6.6136785713435745E-3</v>
      </c>
      <c r="L101" s="199">
        <f t="shared" si="18"/>
        <v>6.6136785713435753E-3</v>
      </c>
      <c r="M101" s="199">
        <f t="shared" si="18"/>
        <v>6.6136785713435762E-3</v>
      </c>
      <c r="N101" s="199">
        <f t="shared" si="18"/>
        <v>6.6136785713435762E-3</v>
      </c>
      <c r="O101" s="199">
        <f t="shared" si="18"/>
        <v>6.6136785713435753E-3</v>
      </c>
      <c r="P101" s="199">
        <f t="shared" si="18"/>
        <v>6.6136785713435771E-3</v>
      </c>
      <c r="Q101" s="199">
        <f t="shared" si="18"/>
        <v>6.6136785713435745E-3</v>
      </c>
    </row>
    <row r="102" spans="1:17" x14ac:dyDescent="0.25">
      <c r="A102" s="142" t="s">
        <v>268</v>
      </c>
      <c r="B102" s="199">
        <f t="shared" ref="B102:Q102" si="19">IF(B$63=0,0,B$63/B$5)</f>
        <v>1.2282545918209497E-2</v>
      </c>
      <c r="C102" s="199">
        <f t="shared" si="19"/>
        <v>1.2282545918209499E-2</v>
      </c>
      <c r="D102" s="199">
        <f t="shared" si="19"/>
        <v>1.2282545918209499E-2</v>
      </c>
      <c r="E102" s="199">
        <f t="shared" si="19"/>
        <v>1.2282545918209497E-2</v>
      </c>
      <c r="F102" s="199">
        <f t="shared" si="19"/>
        <v>1.2282545918209497E-2</v>
      </c>
      <c r="G102" s="199">
        <f t="shared" si="19"/>
        <v>1.2282545918209495E-2</v>
      </c>
      <c r="H102" s="199">
        <f t="shared" si="19"/>
        <v>1.2282545918209499E-2</v>
      </c>
      <c r="I102" s="199">
        <f t="shared" si="19"/>
        <v>1.2282545918209499E-2</v>
      </c>
      <c r="J102" s="199">
        <f t="shared" si="19"/>
        <v>1.22825459182095E-2</v>
      </c>
      <c r="K102" s="199">
        <f t="shared" si="19"/>
        <v>1.2282545918209497E-2</v>
      </c>
      <c r="L102" s="199">
        <f t="shared" si="19"/>
        <v>1.2282545918209497E-2</v>
      </c>
      <c r="M102" s="199">
        <f t="shared" si="19"/>
        <v>1.22825459182095E-2</v>
      </c>
      <c r="N102" s="199">
        <f t="shared" si="19"/>
        <v>1.2282545918209497E-2</v>
      </c>
      <c r="O102" s="199">
        <f t="shared" si="19"/>
        <v>1.2282545918209497E-2</v>
      </c>
      <c r="P102" s="199">
        <f t="shared" si="19"/>
        <v>1.2282545918209499E-2</v>
      </c>
      <c r="Q102" s="199">
        <f t="shared" si="19"/>
        <v>1.2282545918209495E-2</v>
      </c>
    </row>
    <row r="103" spans="1:17" x14ac:dyDescent="0.25">
      <c r="A103" s="142" t="s">
        <v>267</v>
      </c>
      <c r="B103" s="199">
        <f t="shared" ref="B103:Q103" si="20">IF(B$64=0,0,B$64/B$5)</f>
        <v>2.8344336734329606E-4</v>
      </c>
      <c r="C103" s="199">
        <f t="shared" si="20"/>
        <v>2.8344336734329611E-4</v>
      </c>
      <c r="D103" s="199">
        <f t="shared" si="20"/>
        <v>2.8344336734329611E-4</v>
      </c>
      <c r="E103" s="199">
        <f t="shared" si="20"/>
        <v>2.83443367343296E-4</v>
      </c>
      <c r="F103" s="199">
        <f t="shared" si="20"/>
        <v>2.8344336734329606E-4</v>
      </c>
      <c r="G103" s="199">
        <f t="shared" si="20"/>
        <v>2.83443367343296E-4</v>
      </c>
      <c r="H103" s="199">
        <f t="shared" si="20"/>
        <v>2.8344336734329611E-4</v>
      </c>
      <c r="I103" s="199">
        <f t="shared" si="20"/>
        <v>2.8344336734329611E-4</v>
      </c>
      <c r="J103" s="199">
        <f t="shared" si="20"/>
        <v>2.8344336734329611E-4</v>
      </c>
      <c r="K103" s="199">
        <f t="shared" si="20"/>
        <v>2.8344336734329606E-4</v>
      </c>
      <c r="L103" s="199">
        <f t="shared" si="20"/>
        <v>2.8344336734329606E-4</v>
      </c>
      <c r="M103" s="199">
        <f t="shared" si="20"/>
        <v>2.8344336734329611E-4</v>
      </c>
      <c r="N103" s="199">
        <f t="shared" si="20"/>
        <v>2.8344336734329606E-4</v>
      </c>
      <c r="O103" s="199">
        <f t="shared" si="20"/>
        <v>2.8344336734329606E-4</v>
      </c>
      <c r="P103" s="199">
        <f t="shared" si="20"/>
        <v>2.8344336734329611E-4</v>
      </c>
      <c r="Q103" s="199">
        <f t="shared" si="20"/>
        <v>2.83443367343296E-4</v>
      </c>
    </row>
    <row r="104" spans="1:17" x14ac:dyDescent="0.25">
      <c r="A104" s="127" t="s">
        <v>259</v>
      </c>
      <c r="B104" s="200">
        <f t="shared" ref="B104:Q104" si="21">IF(B$65=0,0,B$65/B$5)</f>
        <v>8.5530279268503359E-2</v>
      </c>
      <c r="C104" s="200">
        <f t="shared" si="21"/>
        <v>8.5530279268503359E-2</v>
      </c>
      <c r="D104" s="200">
        <f t="shared" si="21"/>
        <v>8.5530279268503373E-2</v>
      </c>
      <c r="E104" s="200">
        <f t="shared" si="21"/>
        <v>8.5530279268503359E-2</v>
      </c>
      <c r="F104" s="200">
        <f t="shared" si="21"/>
        <v>8.5530279268503359E-2</v>
      </c>
      <c r="G104" s="200">
        <f t="shared" si="21"/>
        <v>8.5530279268503359E-2</v>
      </c>
      <c r="H104" s="200">
        <f t="shared" si="21"/>
        <v>8.5530279268503373E-2</v>
      </c>
      <c r="I104" s="200">
        <f t="shared" si="21"/>
        <v>8.5530279268503373E-2</v>
      </c>
      <c r="J104" s="200">
        <f t="shared" si="21"/>
        <v>8.5530279268503401E-2</v>
      </c>
      <c r="K104" s="200">
        <f t="shared" si="21"/>
        <v>8.5530279268503359E-2</v>
      </c>
      <c r="L104" s="200">
        <f t="shared" si="21"/>
        <v>8.5530279268503359E-2</v>
      </c>
      <c r="M104" s="200">
        <f t="shared" si="21"/>
        <v>8.5530279268503387E-2</v>
      </c>
      <c r="N104" s="200">
        <f t="shared" si="21"/>
        <v>8.5530279268503359E-2</v>
      </c>
      <c r="O104" s="200">
        <f t="shared" si="21"/>
        <v>8.5530279268503359E-2</v>
      </c>
      <c r="P104" s="200">
        <f t="shared" si="21"/>
        <v>8.5530279268503373E-2</v>
      </c>
      <c r="Q104" s="200">
        <f t="shared" si="21"/>
        <v>8.5530279268503345E-2</v>
      </c>
    </row>
    <row r="105" spans="1:17" x14ac:dyDescent="0.25">
      <c r="A105" s="142" t="s">
        <v>266</v>
      </c>
      <c r="B105" s="199">
        <f t="shared" ref="B105:Q105" si="22">IF(B$66=0,0,B$66/B$5)</f>
        <v>1.1118936304905439E-2</v>
      </c>
      <c r="C105" s="199">
        <f t="shared" si="22"/>
        <v>1.1118936304905441E-2</v>
      </c>
      <c r="D105" s="199">
        <f t="shared" si="22"/>
        <v>1.1118936304905441E-2</v>
      </c>
      <c r="E105" s="199">
        <f t="shared" si="22"/>
        <v>1.1118936304905439E-2</v>
      </c>
      <c r="F105" s="199">
        <f t="shared" si="22"/>
        <v>1.1118936304905439E-2</v>
      </c>
      <c r="G105" s="199">
        <f t="shared" si="22"/>
        <v>1.1118936304905437E-2</v>
      </c>
      <c r="H105" s="199">
        <f t="shared" si="22"/>
        <v>1.1118936304905441E-2</v>
      </c>
      <c r="I105" s="199">
        <f t="shared" si="22"/>
        <v>1.1118936304905441E-2</v>
      </c>
      <c r="J105" s="199">
        <f t="shared" si="22"/>
        <v>1.1118936304905442E-2</v>
      </c>
      <c r="K105" s="199">
        <f t="shared" si="22"/>
        <v>1.1118936304905439E-2</v>
      </c>
      <c r="L105" s="199">
        <f t="shared" si="22"/>
        <v>1.1118936304905439E-2</v>
      </c>
      <c r="M105" s="199">
        <f t="shared" si="22"/>
        <v>1.1118936304905441E-2</v>
      </c>
      <c r="N105" s="199">
        <f t="shared" si="22"/>
        <v>1.1118936304905439E-2</v>
      </c>
      <c r="O105" s="199">
        <f t="shared" si="22"/>
        <v>1.1118936304905439E-2</v>
      </c>
      <c r="P105" s="199">
        <f t="shared" si="22"/>
        <v>1.1118936304905441E-2</v>
      </c>
      <c r="Q105" s="199">
        <f t="shared" si="22"/>
        <v>1.1118936304905437E-2</v>
      </c>
    </row>
    <row r="106" spans="1:17" x14ac:dyDescent="0.25">
      <c r="A106" s="142" t="s">
        <v>265</v>
      </c>
      <c r="B106" s="199">
        <f t="shared" ref="B106:Q106" si="23">IF(B$67=0,0,B$67/B$5)</f>
        <v>6.8424223414802702E-3</v>
      </c>
      <c r="C106" s="199">
        <f t="shared" si="23"/>
        <v>6.8424223414802702E-3</v>
      </c>
      <c r="D106" s="199">
        <f t="shared" si="23"/>
        <v>6.8424223414802711E-3</v>
      </c>
      <c r="E106" s="199">
        <f t="shared" si="23"/>
        <v>6.8424223414802693E-3</v>
      </c>
      <c r="F106" s="199">
        <f t="shared" si="23"/>
        <v>6.8424223414802719E-3</v>
      </c>
      <c r="G106" s="199">
        <f t="shared" si="23"/>
        <v>6.8424223414802685E-3</v>
      </c>
      <c r="H106" s="199">
        <f t="shared" si="23"/>
        <v>6.8424223414802711E-3</v>
      </c>
      <c r="I106" s="199">
        <f t="shared" si="23"/>
        <v>6.8424223414802711E-3</v>
      </c>
      <c r="J106" s="199">
        <f t="shared" si="23"/>
        <v>6.8424223414802711E-3</v>
      </c>
      <c r="K106" s="199">
        <f t="shared" si="23"/>
        <v>6.8424223414802702E-3</v>
      </c>
      <c r="L106" s="199">
        <f t="shared" si="23"/>
        <v>6.8424223414802711E-3</v>
      </c>
      <c r="M106" s="199">
        <f t="shared" si="23"/>
        <v>6.8424223414802702E-3</v>
      </c>
      <c r="N106" s="199">
        <f t="shared" si="23"/>
        <v>6.8424223414802719E-3</v>
      </c>
      <c r="O106" s="199">
        <f t="shared" si="23"/>
        <v>6.8424223414802702E-3</v>
      </c>
      <c r="P106" s="199">
        <f t="shared" si="23"/>
        <v>6.8424223414802702E-3</v>
      </c>
      <c r="Q106" s="199">
        <f t="shared" si="23"/>
        <v>6.8424223414802685E-3</v>
      </c>
    </row>
    <row r="107" spans="1:17" x14ac:dyDescent="0.25">
      <c r="A107" s="142" t="s">
        <v>264</v>
      </c>
      <c r="B107" s="199">
        <f t="shared" ref="B107:Q107" si="24">IF(B$78=0,0,B$78/B$5)</f>
        <v>6.7568920622117654E-2</v>
      </c>
      <c r="C107" s="199">
        <f t="shared" si="24"/>
        <v>6.7568920622117654E-2</v>
      </c>
      <c r="D107" s="199">
        <f t="shared" si="24"/>
        <v>6.7568920622117654E-2</v>
      </c>
      <c r="E107" s="199">
        <f t="shared" si="24"/>
        <v>6.7568920622117654E-2</v>
      </c>
      <c r="F107" s="199">
        <f t="shared" si="24"/>
        <v>6.7568920622117654E-2</v>
      </c>
      <c r="G107" s="199">
        <f t="shared" si="24"/>
        <v>6.756892062211764E-2</v>
      </c>
      <c r="H107" s="199">
        <f t="shared" si="24"/>
        <v>6.7568920622117654E-2</v>
      </c>
      <c r="I107" s="199">
        <f t="shared" si="24"/>
        <v>6.7568920622117667E-2</v>
      </c>
      <c r="J107" s="199">
        <f t="shared" si="24"/>
        <v>6.7568920622117681E-2</v>
      </c>
      <c r="K107" s="199">
        <f t="shared" si="24"/>
        <v>6.7568920622117654E-2</v>
      </c>
      <c r="L107" s="199">
        <f t="shared" si="24"/>
        <v>6.7568920622117654E-2</v>
      </c>
      <c r="M107" s="199">
        <f t="shared" si="24"/>
        <v>6.7568920622117667E-2</v>
      </c>
      <c r="N107" s="199">
        <f t="shared" si="24"/>
        <v>6.7568920622117654E-2</v>
      </c>
      <c r="O107" s="199">
        <f t="shared" si="24"/>
        <v>6.7568920622117654E-2</v>
      </c>
      <c r="P107" s="199">
        <f t="shared" si="24"/>
        <v>6.7568920622117667E-2</v>
      </c>
      <c r="Q107" s="199">
        <f t="shared" si="24"/>
        <v>6.7568920622117654E-2</v>
      </c>
    </row>
    <row r="108" spans="1:17" x14ac:dyDescent="0.25">
      <c r="A108" s="72" t="s">
        <v>258</v>
      </c>
      <c r="B108" s="71">
        <f t="shared" ref="B108:Q108" si="25">IF(B$79=0,0,B$79/B$5)</f>
        <v>2.2705996849150811E-2</v>
      </c>
      <c r="C108" s="71">
        <f t="shared" si="25"/>
        <v>2.5849547897682543E-2</v>
      </c>
      <c r="D108" s="71">
        <f t="shared" si="25"/>
        <v>2.1707395877869472E-2</v>
      </c>
      <c r="E108" s="71">
        <f t="shared" si="25"/>
        <v>2.1484890069093987E-2</v>
      </c>
      <c r="F108" s="71">
        <f t="shared" si="25"/>
        <v>3.5812073933361499E-2</v>
      </c>
      <c r="G108" s="71">
        <f t="shared" si="25"/>
        <v>6.0891511118728529E-2</v>
      </c>
      <c r="H108" s="71">
        <f t="shared" si="25"/>
        <v>7.1642474309960652E-2</v>
      </c>
      <c r="I108" s="71">
        <f t="shared" si="25"/>
        <v>8.2625572941940589E-2</v>
      </c>
      <c r="J108" s="71">
        <f t="shared" si="25"/>
        <v>7.1524380359189538E-2</v>
      </c>
      <c r="K108" s="71">
        <f t="shared" si="25"/>
        <v>9.6753907027930172E-2</v>
      </c>
      <c r="L108" s="71">
        <f t="shared" si="25"/>
        <v>0.13211905012096803</v>
      </c>
      <c r="M108" s="71">
        <f t="shared" si="25"/>
        <v>0.1342653230264283</v>
      </c>
      <c r="N108" s="71">
        <f t="shared" si="25"/>
        <v>0.12365105883810316</v>
      </c>
      <c r="O108" s="71">
        <f t="shared" si="25"/>
        <v>0.1230302789177022</v>
      </c>
      <c r="P108" s="71">
        <f t="shared" si="25"/>
        <v>0.11231683696470503</v>
      </c>
      <c r="Q108" s="71">
        <f t="shared" si="25"/>
        <v>0.12198938919631187</v>
      </c>
    </row>
    <row r="110" spans="1:17" ht="12.75" x14ac:dyDescent="0.25">
      <c r="A110" s="98" t="s">
        <v>20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 t="shared" ref="B112:Q112" si="26">SUM(B$113:B$123)</f>
        <v>139.66190981832</v>
      </c>
      <c r="C112" s="230">
        <f t="shared" si="26"/>
        <v>139.76367282642695</v>
      </c>
      <c r="D112" s="230">
        <f t="shared" si="26"/>
        <v>140.38681866367952</v>
      </c>
      <c r="E112" s="230">
        <f t="shared" si="26"/>
        <v>139.39840851810243</v>
      </c>
      <c r="F112" s="230">
        <f t="shared" si="26"/>
        <v>138.5736343027755</v>
      </c>
      <c r="G112" s="230">
        <f t="shared" si="26"/>
        <v>136.51198606808535</v>
      </c>
      <c r="H112" s="230">
        <f t="shared" si="26"/>
        <v>134.40436481550361</v>
      </c>
      <c r="I112" s="230">
        <f t="shared" si="26"/>
        <v>133.43098388928144</v>
      </c>
      <c r="J112" s="230">
        <f t="shared" si="26"/>
        <v>132.08246668046482</v>
      </c>
      <c r="K112" s="230">
        <f t="shared" si="26"/>
        <v>130.61379460145335</v>
      </c>
      <c r="L112" s="230">
        <f t="shared" si="26"/>
        <v>128.81591772684041</v>
      </c>
      <c r="M112" s="230">
        <f t="shared" si="26"/>
        <v>124.575253675005</v>
      </c>
      <c r="N112" s="230">
        <f t="shared" si="26"/>
        <v>121.19600113690136</v>
      </c>
      <c r="O112" s="230">
        <f t="shared" si="26"/>
        <v>117.90027612635991</v>
      </c>
      <c r="P112" s="230">
        <f t="shared" si="26"/>
        <v>114.31499068416102</v>
      </c>
      <c r="Q112" s="230">
        <f t="shared" si="26"/>
        <v>111.41391585336444</v>
      </c>
    </row>
    <row r="113" spans="1:17" x14ac:dyDescent="0.25">
      <c r="A113" s="132" t="s">
        <v>83</v>
      </c>
      <c r="B113" s="275">
        <f>IF(B$6=0,0,B$6/FBT!B$5*1000)</f>
        <v>2.1768923461921093</v>
      </c>
      <c r="C113" s="275">
        <f>IF(C$6=0,0,C$6/FBT!C$5*1000)</f>
        <v>2.178478513199003</v>
      </c>
      <c r="D113" s="275">
        <f>IF(D$6=0,0,D$6/FBT!D$5*1000)</f>
        <v>2.1881914077558746</v>
      </c>
      <c r="E113" s="275">
        <f>IF(E$6=0,0,E$6/FBT!E$5*1000)</f>
        <v>2.1727851850885456</v>
      </c>
      <c r="F113" s="275">
        <f>IF(F$6=0,0,F$6/FBT!F$5*1000)</f>
        <v>2.1599295347611411</v>
      </c>
      <c r="G113" s="275">
        <f>IF(G$6=0,0,G$6/FBT!G$5*1000)</f>
        <v>2.127794887107564</v>
      </c>
      <c r="H113" s="275">
        <f>IF(H$6=0,0,H$6/FBT!H$5*1000)</f>
        <v>2.0949436638972734</v>
      </c>
      <c r="I113" s="275">
        <f>IF(I$6=0,0,I$6/FBT!I$5*1000)</f>
        <v>2.0797716997520115</v>
      </c>
      <c r="J113" s="275">
        <f>IF(J$6=0,0,J$6/FBT!J$5*1000)</f>
        <v>2.058752534294515</v>
      </c>
      <c r="K113" s="275">
        <f>IF(K$6=0,0,K$6/FBT!K$5*1000)</f>
        <v>2.0358605302253654</v>
      </c>
      <c r="L113" s="275">
        <f>IF(L$6=0,0,L$6/FBT!L$5*1000)</f>
        <v>2.0078372530638831</v>
      </c>
      <c r="M113" s="275">
        <f>IF(M$6=0,0,M$6/FBT!M$5*1000)</f>
        <v>1.9417385642429918</v>
      </c>
      <c r="N113" s="275">
        <f>IF(N$6=0,0,N$6/FBT!N$5*1000)</f>
        <v>1.8890665866392375</v>
      </c>
      <c r="O113" s="275">
        <f>IF(O$6=0,0,O$6/FBT!O$5*1000)</f>
        <v>1.8376965419367521</v>
      </c>
      <c r="P113" s="275">
        <f>IF(P$6=0,0,P$6/FBT!P$5*1000)</f>
        <v>1.7818131557780663</v>
      </c>
      <c r="Q113" s="275">
        <f>IF(Q$6=0,0,Q$6/FBT!Q$5*1000)</f>
        <v>1.7365944730097513</v>
      </c>
    </row>
    <row r="114" spans="1:17" x14ac:dyDescent="0.25">
      <c r="A114" s="76" t="s">
        <v>82</v>
      </c>
      <c r="B114" s="274">
        <f>IF(B$7=0,0,B$7/FBT!B$5*1000)</f>
        <v>2.5397077372241279</v>
      </c>
      <c r="C114" s="274">
        <f>IF(C$7=0,0,C$7/FBT!C$5*1000)</f>
        <v>2.5415582653988373</v>
      </c>
      <c r="D114" s="274">
        <f>IF(D$7=0,0,D$7/FBT!D$5*1000)</f>
        <v>2.5528899757151873</v>
      </c>
      <c r="E114" s="274">
        <f>IF(E$7=0,0,E$7/FBT!E$5*1000)</f>
        <v>2.5349160492699703</v>
      </c>
      <c r="F114" s="274">
        <f>IF(F$7=0,0,F$7/FBT!F$5*1000)</f>
        <v>2.5199177905546661</v>
      </c>
      <c r="G114" s="274">
        <f>IF(G$7=0,0,G$7/FBT!G$5*1000)</f>
        <v>2.4824273682921585</v>
      </c>
      <c r="H114" s="274">
        <f>IF(H$7=0,0,H$7/FBT!H$5*1000)</f>
        <v>2.4441009412134864</v>
      </c>
      <c r="I114" s="274">
        <f>IF(I$7=0,0,I$7/FBT!I$5*1000)</f>
        <v>2.4264003163773471</v>
      </c>
      <c r="J114" s="274">
        <f>IF(J$7=0,0,J$7/FBT!J$5*1000)</f>
        <v>2.4018779566769348</v>
      </c>
      <c r="K114" s="274">
        <f>IF(K$7=0,0,K$7/FBT!K$5*1000)</f>
        <v>2.3751706185962602</v>
      </c>
      <c r="L114" s="274">
        <f>IF(L$7=0,0,L$7/FBT!L$5*1000)</f>
        <v>2.3424767952411978</v>
      </c>
      <c r="M114" s="274">
        <f>IF(M$7=0,0,M$7/FBT!M$5*1000)</f>
        <v>2.2653616582834917</v>
      </c>
      <c r="N114" s="274">
        <f>IF(N$7=0,0,N$7/FBT!N$5*1000)</f>
        <v>2.2039110177457779</v>
      </c>
      <c r="O114" s="274">
        <f>IF(O$7=0,0,O$7/FBT!O$5*1000)</f>
        <v>2.1439792989262112</v>
      </c>
      <c r="P114" s="274">
        <f>IF(P$7=0,0,P$7/FBT!P$5*1000)</f>
        <v>2.0787820150744114</v>
      </c>
      <c r="Q114" s="274">
        <f>IF(Q$7=0,0,Q$7/FBT!Q$5*1000)</f>
        <v>2.0260268851780436</v>
      </c>
    </row>
    <row r="115" spans="1:17" x14ac:dyDescent="0.25">
      <c r="A115" s="76" t="s">
        <v>81</v>
      </c>
      <c r="B115" s="274">
        <f>IF(B$8=0,0,B$8/FBT!B$5*1000)</f>
        <v>5.8050462565122922</v>
      </c>
      <c r="C115" s="274">
        <f>IF(C$8=0,0,C$8/FBT!C$5*1000)</f>
        <v>5.8092760351973425</v>
      </c>
      <c r="D115" s="274">
        <f>IF(D$8=0,0,D$8/FBT!D$5*1000)</f>
        <v>5.8351770873489999</v>
      </c>
      <c r="E115" s="274">
        <f>IF(E$8=0,0,E$8/FBT!E$5*1000)</f>
        <v>5.7940938269027891</v>
      </c>
      <c r="F115" s="274">
        <f>IF(F$8=0,0,F$8/FBT!F$5*1000)</f>
        <v>5.7598120926963787</v>
      </c>
      <c r="G115" s="274">
        <f>IF(G$8=0,0,G$8/FBT!G$5*1000)</f>
        <v>5.674119698953505</v>
      </c>
      <c r="H115" s="274">
        <f>IF(H$8=0,0,H$8/FBT!H$5*1000)</f>
        <v>5.586516437059398</v>
      </c>
      <c r="I115" s="274">
        <f>IF(I$8=0,0,I$8/FBT!I$5*1000)</f>
        <v>5.5460578660053645</v>
      </c>
      <c r="J115" s="274">
        <f>IF(J$8=0,0,J$8/FBT!J$5*1000)</f>
        <v>5.4900067581187075</v>
      </c>
      <c r="K115" s="274">
        <f>IF(K$8=0,0,K$8/FBT!K$5*1000)</f>
        <v>5.4289614139343083</v>
      </c>
      <c r="L115" s="274">
        <f>IF(L$8=0,0,L$8/FBT!L$5*1000)</f>
        <v>5.3542326748370224</v>
      </c>
      <c r="M115" s="274">
        <f>IF(M$8=0,0,M$8/FBT!M$5*1000)</f>
        <v>5.1779695046479794</v>
      </c>
      <c r="N115" s="274">
        <f>IF(N$8=0,0,N$8/FBT!N$5*1000)</f>
        <v>5.0375108977046343</v>
      </c>
      <c r="O115" s="274">
        <f>IF(O$8=0,0,O$8/FBT!O$5*1000)</f>
        <v>4.9005241118313396</v>
      </c>
      <c r="P115" s="274">
        <f>IF(P$8=0,0,P$8/FBT!P$5*1000)</f>
        <v>4.7515017487415117</v>
      </c>
      <c r="Q115" s="274">
        <f>IF(Q$8=0,0,Q$8/FBT!Q$5*1000)</f>
        <v>4.6309185946926714</v>
      </c>
    </row>
    <row r="116" spans="1:17" x14ac:dyDescent="0.25">
      <c r="A116" s="76" t="s">
        <v>80</v>
      </c>
      <c r="B116" s="274">
        <f>IF(B$9=0,0,B$9/FBT!B$5*1000)</f>
        <v>4.3537846923842185</v>
      </c>
      <c r="C116" s="274">
        <f>IF(C$9=0,0,C$9/FBT!C$5*1000)</f>
        <v>4.356957026398006</v>
      </c>
      <c r="D116" s="274">
        <f>IF(D$9=0,0,D$9/FBT!D$5*1000)</f>
        <v>4.3763828155117492</v>
      </c>
      <c r="E116" s="274">
        <f>IF(E$9=0,0,E$9/FBT!E$5*1000)</f>
        <v>4.3455703701770911</v>
      </c>
      <c r="F116" s="274">
        <f>IF(F$9=0,0,F$9/FBT!F$5*1000)</f>
        <v>4.3198590695222823</v>
      </c>
      <c r="G116" s="274">
        <f>IF(G$9=0,0,G$9/FBT!G$5*1000)</f>
        <v>4.2555897742151281</v>
      </c>
      <c r="H116" s="274">
        <f>IF(H$9=0,0,H$9/FBT!H$5*1000)</f>
        <v>4.1898873277945468</v>
      </c>
      <c r="I116" s="274">
        <f>IF(I$9=0,0,I$9/FBT!I$5*1000)</f>
        <v>4.159543399504023</v>
      </c>
      <c r="J116" s="274">
        <f>IF(J$9=0,0,J$9/FBT!J$5*1000)</f>
        <v>4.11750506858903</v>
      </c>
      <c r="K116" s="274">
        <f>IF(K$9=0,0,K$9/FBT!K$5*1000)</f>
        <v>4.0717210604507308</v>
      </c>
      <c r="L116" s="274">
        <f>IF(L$9=0,0,L$9/FBT!L$5*1000)</f>
        <v>4.0156745061277661</v>
      </c>
      <c r="M116" s="274">
        <f>IF(M$9=0,0,M$9/FBT!M$5*1000)</f>
        <v>3.8834771284859837</v>
      </c>
      <c r="N116" s="274">
        <f>IF(N$9=0,0,N$9/FBT!N$5*1000)</f>
        <v>3.7781331732784751</v>
      </c>
      <c r="O116" s="274">
        <f>IF(O$9=0,0,O$9/FBT!O$5*1000)</f>
        <v>3.6753930838735043</v>
      </c>
      <c r="P116" s="274">
        <f>IF(P$9=0,0,P$9/FBT!P$5*1000)</f>
        <v>3.5636263115561326</v>
      </c>
      <c r="Q116" s="274">
        <f>IF(Q$9=0,0,Q$9/FBT!Q$5*1000)</f>
        <v>3.4731889460195027</v>
      </c>
    </row>
    <row r="117" spans="1:17" x14ac:dyDescent="0.25">
      <c r="A117" s="129" t="s">
        <v>79</v>
      </c>
      <c r="B117" s="273">
        <f>IF(B$10=0,0,B$10/FBT!B$5*1000)</f>
        <v>2.9025231282561461</v>
      </c>
      <c r="C117" s="273">
        <f>IF(C$10=0,0,C$10/FBT!C$5*1000)</f>
        <v>2.9046380175986712</v>
      </c>
      <c r="D117" s="273">
        <f>IF(D$10=0,0,D$10/FBT!D$5*1000)</f>
        <v>2.9175885436745004</v>
      </c>
      <c r="E117" s="273">
        <f>IF(E$10=0,0,E$10/FBT!E$5*1000)</f>
        <v>2.8970469134513954</v>
      </c>
      <c r="F117" s="273">
        <f>IF(F$10=0,0,F$10/FBT!F$5*1000)</f>
        <v>2.8799060463481894</v>
      </c>
      <c r="G117" s="273">
        <f>IF(G$10=0,0,G$10/FBT!G$5*1000)</f>
        <v>2.8370598494767525</v>
      </c>
      <c r="H117" s="273">
        <f>IF(H$10=0,0,H$10/FBT!H$5*1000)</f>
        <v>2.793258218529699</v>
      </c>
      <c r="I117" s="273">
        <f>IF(I$10=0,0,I$10/FBT!I$5*1000)</f>
        <v>2.7730289330026823</v>
      </c>
      <c r="J117" s="273">
        <f>IF(J$10=0,0,J$10/FBT!J$5*1000)</f>
        <v>2.7450033790593538</v>
      </c>
      <c r="K117" s="273">
        <f>IF(K$10=0,0,K$10/FBT!K$5*1000)</f>
        <v>2.7144807069671542</v>
      </c>
      <c r="L117" s="273">
        <f>IF(L$10=0,0,L$10/FBT!L$5*1000)</f>
        <v>2.6771163374185112</v>
      </c>
      <c r="M117" s="273">
        <f>IF(M$10=0,0,M$10/FBT!M$5*1000)</f>
        <v>2.5889847523239897</v>
      </c>
      <c r="N117" s="273">
        <f>IF(N$10=0,0,N$10/FBT!N$5*1000)</f>
        <v>2.5187554488523176</v>
      </c>
      <c r="O117" s="273">
        <f>IF(O$10=0,0,O$10/FBT!O$5*1000)</f>
        <v>2.4502620559156703</v>
      </c>
      <c r="P117" s="273">
        <f>IF(P$10=0,0,P$10/FBT!P$5*1000)</f>
        <v>2.3757508743707558</v>
      </c>
      <c r="Q117" s="273">
        <f>IF(Q$10=0,0,Q$10/FBT!Q$5*1000)</f>
        <v>2.3154592973463357</v>
      </c>
    </row>
    <row r="118" spans="1:17" x14ac:dyDescent="0.25">
      <c r="A118" s="127" t="s">
        <v>263</v>
      </c>
      <c r="B118" s="296">
        <f>IF(B$15=0,0,B$15/FBT!B$5*1000)</f>
        <v>8.3339456860000745</v>
      </c>
      <c r="C118" s="296">
        <f>IF(C$15=0,0,C$15/FBT!C$5*1000)</f>
        <v>8.3400181175135124</v>
      </c>
      <c r="D118" s="296">
        <f>IF(D$15=0,0,D$15/FBT!D$5*1000)</f>
        <v>8.3772026552938978</v>
      </c>
      <c r="E118" s="296">
        <f>IF(E$15=0,0,E$15/FBT!E$5*1000)</f>
        <v>8.3182219605615497</v>
      </c>
      <c r="F118" s="296">
        <f>IF(F$15=0,0,F$15/FBT!F$5*1000)</f>
        <v>8.269005796163615</v>
      </c>
      <c r="G118" s="296">
        <f>IF(G$15=0,0,G$15/FBT!G$5*1000)</f>
        <v>8.1459825292335246</v>
      </c>
      <c r="H118" s="296">
        <f>IF(H$15=0,0,H$15/FBT!H$5*1000)</f>
        <v>8.02021594714593</v>
      </c>
      <c r="I118" s="296">
        <f>IF(I$15=0,0,I$15/FBT!I$5*1000)</f>
        <v>7.962132080317267</v>
      </c>
      <c r="J118" s="296">
        <f>IF(J$15=0,0,J$15/FBT!J$5*1000)</f>
        <v>7.8816629732462449</v>
      </c>
      <c r="K118" s="296">
        <f>IF(K$15=0,0,K$15/FBT!K$5*1000)</f>
        <v>7.7940239501729609</v>
      </c>
      <c r="L118" s="296">
        <f>IF(L$15=0,0,L$15/FBT!L$5*1000)</f>
        <v>7.6867405237710784</v>
      </c>
      <c r="M118" s="296">
        <f>IF(M$15=0,0,M$15/FBT!M$5*1000)</f>
        <v>7.4336903977449964</v>
      </c>
      <c r="N118" s="296">
        <f>IF(N$15=0,0,N$15/FBT!N$5*1000)</f>
        <v>7.2320426675337375</v>
      </c>
      <c r="O118" s="296">
        <f>IF(O$15=0,0,O$15/FBT!O$5*1000)</f>
        <v>7.0353792159915525</v>
      </c>
      <c r="P118" s="296">
        <f>IF(P$15=0,0,P$15/FBT!P$5*1000)</f>
        <v>6.8214370310181307</v>
      </c>
      <c r="Q118" s="296">
        <f>IF(Q$15=0,0,Q$15/FBT!Q$5*1000)</f>
        <v>6.6483232586063696</v>
      </c>
    </row>
    <row r="119" spans="1:17" x14ac:dyDescent="0.25">
      <c r="A119" s="127" t="s">
        <v>262</v>
      </c>
      <c r="B119" s="296">
        <f>IF(B$24=0,0,B$24/FBT!B$5*1000)</f>
        <v>6.9449547383333972</v>
      </c>
      <c r="C119" s="296">
        <f>IF(C$24=0,0,C$24/FBT!C$5*1000)</f>
        <v>6.9500150979279267</v>
      </c>
      <c r="D119" s="296">
        <f>IF(D$24=0,0,D$24/FBT!D$5*1000)</f>
        <v>6.9810022127449107</v>
      </c>
      <c r="E119" s="296">
        <f>IF(E$24=0,0,E$24/FBT!E$5*1000)</f>
        <v>6.9318516338012879</v>
      </c>
      <c r="F119" s="296">
        <f>IF(F$24=0,0,F$24/FBT!F$5*1000)</f>
        <v>6.8908381634696783</v>
      </c>
      <c r="G119" s="296">
        <f>IF(G$24=0,0,G$24/FBT!G$5*1000)</f>
        <v>6.7883187743612696</v>
      </c>
      <c r="H119" s="296">
        <f>IF(H$24=0,0,H$24/FBT!H$5*1000)</f>
        <v>6.683513289288272</v>
      </c>
      <c r="I119" s="296">
        <f>IF(I$24=0,0,I$24/FBT!I$5*1000)</f>
        <v>6.6351100669310572</v>
      </c>
      <c r="J119" s="296">
        <f>IF(J$24=0,0,J$24/FBT!J$5*1000)</f>
        <v>6.5680524777052041</v>
      </c>
      <c r="K119" s="296">
        <f>IF(K$24=0,0,K$24/FBT!K$5*1000)</f>
        <v>6.4950199584774673</v>
      </c>
      <c r="L119" s="296">
        <f>IF(L$24=0,0,L$24/FBT!L$5*1000)</f>
        <v>6.4056171031425642</v>
      </c>
      <c r="M119" s="296">
        <f>IF(M$24=0,0,M$24/FBT!M$5*1000)</f>
        <v>6.1947419981208309</v>
      </c>
      <c r="N119" s="296">
        <f>IF(N$24=0,0,N$24/FBT!N$5*1000)</f>
        <v>6.026702222944782</v>
      </c>
      <c r="O119" s="296">
        <f>IF(O$24=0,0,O$24/FBT!O$5*1000)</f>
        <v>5.8628160133262961</v>
      </c>
      <c r="P119" s="296">
        <f>IF(P$24=0,0,P$24/FBT!P$5*1000)</f>
        <v>5.6845308591817751</v>
      </c>
      <c r="Q119" s="296">
        <f>IF(Q$24=0,0,Q$24/FBT!Q$5*1000)</f>
        <v>5.540269382171978</v>
      </c>
    </row>
    <row r="120" spans="1:17" x14ac:dyDescent="0.25">
      <c r="A120" s="127" t="s">
        <v>261</v>
      </c>
      <c r="B120" s="296">
        <f>IF(B$33=0,0,B$33/FBT!B$5*1000)</f>
        <v>78.293156196369566</v>
      </c>
      <c r="C120" s="296">
        <f>IF(C$33=0,0,C$33/FBT!C$5*1000)</f>
        <v>77.910849343611801</v>
      </c>
      <c r="D120" s="296">
        <f>IF(D$33=0,0,D$33/FBT!D$5*1000)</f>
        <v>78.839723706730652</v>
      </c>
      <c r="E120" s="296">
        <f>IF(E$33=0,0,E$33/FBT!E$5*1000)</f>
        <v>78.315660181671049</v>
      </c>
      <c r="F120" s="296">
        <f>IF(F$33=0,0,F$33/FBT!F$5*1000)</f>
        <v>75.866922420633728</v>
      </c>
      <c r="G120" s="296">
        <f>IF(G$33=0,0,G$33/FBT!G$5*1000)</f>
        <v>71.314558105753136</v>
      </c>
      <c r="H120" s="296">
        <f>IF(H$33=0,0,H$33/FBT!H$5*1000)</f>
        <v>68.76854962991014</v>
      </c>
      <c r="I120" s="296">
        <f>IF(I$33=0,0,I$33/FBT!I$5*1000)</f>
        <v>66.805029593042534</v>
      </c>
      <c r="J120" s="296">
        <f>IF(J$33=0,0,J$33/FBT!J$5*1000)</f>
        <v>67.596138977848454</v>
      </c>
      <c r="K120" s="296">
        <f>IF(K$33=0,0,K$33/FBT!K$5*1000)</f>
        <v>63.549189173506491</v>
      </c>
      <c r="L120" s="296">
        <f>IF(L$33=0,0,L$33/FBT!L$5*1000)</f>
        <v>58.11885192933137</v>
      </c>
      <c r="M120" s="296">
        <f>IF(M$33=0,0,M$33/FBT!M$5*1000)</f>
        <v>55.938186962183536</v>
      </c>
      <c r="N120" s="296">
        <f>IF(N$33=0,0,N$33/FBT!N$5*1000)</f>
        <v>55.707203207620474</v>
      </c>
      <c r="O120" s="296">
        <f>IF(O$33=0,0,O$33/FBT!O$5*1000)</f>
        <v>54.265527980017239</v>
      </c>
      <c r="P120" s="296">
        <f>IF(P$33=0,0,P$33/FBT!P$5*1000)</f>
        <v>53.840048806907518</v>
      </c>
      <c r="Q120" s="296">
        <f>IF(Q$33=0,0,Q$33/FBT!Q$5*1000)</f>
        <v>51.396044309956025</v>
      </c>
    </row>
    <row r="121" spans="1:17" x14ac:dyDescent="0.25">
      <c r="A121" s="127" t="s">
        <v>260</v>
      </c>
      <c r="B121" s="296">
        <f>IF(B$44=0,0,B$44/FBT!B$5*1000)</f>
        <v>13.195414002833452</v>
      </c>
      <c r="C121" s="296">
        <f>IF(C$44=0,0,C$44/FBT!C$5*1000)</f>
        <v>13.205028686063057</v>
      </c>
      <c r="D121" s="296">
        <f>IF(D$44=0,0,D$44/FBT!D$5*1000)</f>
        <v>13.263904204215338</v>
      </c>
      <c r="E121" s="296">
        <f>IF(E$44=0,0,E$44/FBT!E$5*1000)</f>
        <v>13.170518104222452</v>
      </c>
      <c r="F121" s="296">
        <f>IF(F$44=0,0,F$44/FBT!F$5*1000)</f>
        <v>13.092592510592389</v>
      </c>
      <c r="G121" s="296">
        <f>IF(G$44=0,0,G$44/FBT!G$5*1000)</f>
        <v>12.897805671286413</v>
      </c>
      <c r="H121" s="296">
        <f>IF(H$44=0,0,H$44/FBT!H$5*1000)</f>
        <v>12.698675249647723</v>
      </c>
      <c r="I121" s="296">
        <f>IF(I$44=0,0,I$44/FBT!I$5*1000)</f>
        <v>12.606709127169006</v>
      </c>
      <c r="J121" s="296">
        <f>IF(J$44=0,0,J$44/FBT!J$5*1000)</f>
        <v>12.479299707639887</v>
      </c>
      <c r="K121" s="296">
        <f>IF(K$44=0,0,K$44/FBT!K$5*1000)</f>
        <v>12.340537921107188</v>
      </c>
      <c r="L121" s="296">
        <f>IF(L$44=0,0,L$44/FBT!L$5*1000)</f>
        <v>12.170672495970875</v>
      </c>
      <c r="M121" s="296">
        <f>IF(M$44=0,0,M$44/FBT!M$5*1000)</f>
        <v>11.77000979642958</v>
      </c>
      <c r="N121" s="296">
        <f>IF(N$44=0,0,N$44/FBT!N$5*1000)</f>
        <v>11.450734223595084</v>
      </c>
      <c r="O121" s="296">
        <f>IF(O$44=0,0,O$44/FBT!O$5*1000)</f>
        <v>11.139350425319957</v>
      </c>
      <c r="P121" s="296">
        <f>IF(P$44=0,0,P$44/FBT!P$5*1000)</f>
        <v>10.800608632445371</v>
      </c>
      <c r="Q121" s="296">
        <f>IF(Q$44=0,0,Q$44/FBT!Q$5*1000)</f>
        <v>10.526511826126752</v>
      </c>
    </row>
    <row r="122" spans="1:17" x14ac:dyDescent="0.25">
      <c r="A122" s="127" t="s">
        <v>259</v>
      </c>
      <c r="B122" s="296">
        <f>IF(B$65=0,0,B$65/FBT!B$5*1000)</f>
        <v>11.945322149933439</v>
      </c>
      <c r="C122" s="296">
        <f>IF(C$65=0,0,C$65/FBT!C$5*1000)</f>
        <v>11.954025968436031</v>
      </c>
      <c r="D122" s="296">
        <f>IF(D$65=0,0,D$65/FBT!D$5*1000)</f>
        <v>12.007323805921251</v>
      </c>
      <c r="E122" s="296">
        <f>IF(E$65=0,0,E$65/FBT!E$5*1000)</f>
        <v>11.92278481013822</v>
      </c>
      <c r="F122" s="296">
        <f>IF(F$65=0,0,F$65/FBT!F$5*1000)</f>
        <v>11.852241641167845</v>
      </c>
      <c r="G122" s="296">
        <f>IF(G$65=0,0,G$65/FBT!G$5*1000)</f>
        <v>11.675908291901385</v>
      </c>
      <c r="H122" s="296">
        <f>IF(H$65=0,0,H$65/FBT!H$5*1000)</f>
        <v>11.495642857575831</v>
      </c>
      <c r="I122" s="296">
        <f>IF(I$65=0,0,I$65/FBT!I$5*1000)</f>
        <v>11.412389315121414</v>
      </c>
      <c r="J122" s="296">
        <f>IF(J$65=0,0,J$65/FBT!J$5*1000)</f>
        <v>11.297050261652952</v>
      </c>
      <c r="K122" s="296">
        <f>IF(K$65=0,0,K$65/FBT!K$5*1000)</f>
        <v>11.171434328581244</v>
      </c>
      <c r="L122" s="296">
        <f>IF(L$65=0,0,L$65/FBT!L$5*1000)</f>
        <v>11.017661417405213</v>
      </c>
      <c r="M122" s="296">
        <f>IF(M$65=0,0,M$65/FBT!M$5*1000)</f>
        <v>10.654956236767829</v>
      </c>
      <c r="N122" s="296">
        <f>IF(N$65=0,0,N$65/FBT!N$5*1000)</f>
        <v>10.365927823465022</v>
      </c>
      <c r="O122" s="296">
        <f>IF(O$65=0,0,O$65/FBT!O$5*1000)</f>
        <v>10.084043542921222</v>
      </c>
      <c r="P122" s="296">
        <f>IF(P$65=0,0,P$65/FBT!P$5*1000)</f>
        <v>9.7773930777926523</v>
      </c>
      <c r="Q122" s="296">
        <f>IF(Q$65=0,0,Q$65/FBT!Q$5*1000)</f>
        <v>9.5292633373357969</v>
      </c>
    </row>
    <row r="123" spans="1:17" x14ac:dyDescent="0.25">
      <c r="A123" s="72" t="s">
        <v>258</v>
      </c>
      <c r="B123" s="295">
        <f>IF(B$79=0,0,B$79/FBT!B$5*1000)</f>
        <v>3.1711628842811583</v>
      </c>
      <c r="C123" s="295">
        <f>IF(C$79=0,0,C$79/FBT!C$5*1000)</f>
        <v>3.6128277550827552</v>
      </c>
      <c r="D123" s="295">
        <f>IF(D$79=0,0,D$79/FBT!D$5*1000)</f>
        <v>3.0474322487671657</v>
      </c>
      <c r="E123" s="295">
        <f>IF(E$79=0,0,E$79/FBT!E$5*1000)</f>
        <v>2.9949594828180857</v>
      </c>
      <c r="F123" s="295">
        <f>IF(F$79=0,0,F$79/FBT!F$5*1000)</f>
        <v>4.9626092368655952</v>
      </c>
      <c r="G123" s="295">
        <f>IF(G$79=0,0,G$79/FBT!G$5*1000)</f>
        <v>8.3124211175045364</v>
      </c>
      <c r="H123" s="295">
        <f>IF(H$79=0,0,H$79/FBT!H$5*1000)</f>
        <v>9.6290612534412965</v>
      </c>
      <c r="I123" s="295">
        <f>IF(I$79=0,0,I$79/FBT!I$5*1000)</f>
        <v>11.024811492058722</v>
      </c>
      <c r="J123" s="295">
        <f>IF(J$79=0,0,J$79/FBT!J$5*1000)</f>
        <v>9.4471165856335428</v>
      </c>
      <c r="K123" s="295">
        <f>IF(K$79=0,0,K$79/FBT!K$5*1000)</f>
        <v>12.637394939434186</v>
      </c>
      <c r="L123" s="295">
        <f>IF(L$79=0,0,L$79/FBT!L$5*1000)</f>
        <v>17.019036690530921</v>
      </c>
      <c r="M123" s="295">
        <f>IF(M$79=0,0,M$79/FBT!M$5*1000)</f>
        <v>16.726136675773795</v>
      </c>
      <c r="N123" s="295">
        <f>IF(N$79=0,0,N$79/FBT!N$5*1000)</f>
        <v>14.986013867521805</v>
      </c>
      <c r="O123" s="295">
        <f>IF(O$79=0,0,O$79/FBT!O$5*1000)</f>
        <v>14.505303856300165</v>
      </c>
      <c r="P123" s="295">
        <f>IF(P$79=0,0,P$79/FBT!P$5*1000)</f>
        <v>12.839498171294686</v>
      </c>
      <c r="Q123" s="295">
        <f>IF(Q$79=0,0,Q$79/FBT!Q$5*1000)</f>
        <v>13.591315542921219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1355.0934124043397</v>
      </c>
      <c r="C5" s="96">
        <v>1385.4468619425743</v>
      </c>
      <c r="D5" s="96">
        <v>1436.0467759911157</v>
      </c>
      <c r="E5" s="96">
        <v>1467.7953101551479</v>
      </c>
      <c r="F5" s="96">
        <v>1424.6711590891639</v>
      </c>
      <c r="G5" s="96">
        <v>1366.1884553454927</v>
      </c>
      <c r="H5" s="96">
        <v>1326.5293867740797</v>
      </c>
      <c r="I5" s="96">
        <v>1295.0135288811996</v>
      </c>
      <c r="J5" s="96">
        <v>1348.5180091075774</v>
      </c>
      <c r="K5" s="96">
        <v>1241.8114434874274</v>
      </c>
      <c r="L5" s="96">
        <v>1167.6037038036968</v>
      </c>
      <c r="M5" s="96">
        <v>1184.7876931373648</v>
      </c>
      <c r="N5" s="96">
        <v>1195.966854134505</v>
      </c>
      <c r="O5" s="96">
        <v>1220.4337463551087</v>
      </c>
      <c r="P5" s="96">
        <v>1296.6178354983654</v>
      </c>
      <c r="Q5" s="96">
        <v>1316.085267467764</v>
      </c>
    </row>
    <row r="6" spans="1:17" x14ac:dyDescent="0.25">
      <c r="A6" s="132" t="s">
        <v>83</v>
      </c>
      <c r="B6" s="160">
        <v>22.388690025210934</v>
      </c>
      <c r="C6" s="160">
        <v>22.90686472474</v>
      </c>
      <c r="D6" s="160">
        <v>23.849341469159654</v>
      </c>
      <c r="E6" s="160">
        <v>24.358812155734526</v>
      </c>
      <c r="F6" s="160">
        <v>23.503256205790738</v>
      </c>
      <c r="G6" s="160">
        <v>22.451436691917156</v>
      </c>
      <c r="H6" s="160">
        <v>21.739310131425487</v>
      </c>
      <c r="I6" s="160">
        <v>21.069125202566848</v>
      </c>
      <c r="J6" s="160">
        <v>22.089764836458642</v>
      </c>
      <c r="K6" s="160">
        <v>20.115640954279829</v>
      </c>
      <c r="L6" s="160">
        <v>18.653235217799907</v>
      </c>
      <c r="M6" s="160">
        <v>18.812798876512534</v>
      </c>
      <c r="N6" s="160">
        <v>18.998632127248985</v>
      </c>
      <c r="O6" s="160">
        <v>19.404229940918906</v>
      </c>
      <c r="P6" s="160">
        <v>20.574654648385067</v>
      </c>
      <c r="Q6" s="160">
        <v>20.958928198447957</v>
      </c>
    </row>
    <row r="7" spans="1:17" x14ac:dyDescent="0.25">
      <c r="A7" s="76" t="s">
        <v>82</v>
      </c>
      <c r="B7" s="159">
        <v>6.5427757646119797</v>
      </c>
      <c r="C7" s="159">
        <v>6.6942049398828942</v>
      </c>
      <c r="D7" s="159">
        <v>6.9696303441899605</v>
      </c>
      <c r="E7" s="159">
        <v>7.1185158956513819</v>
      </c>
      <c r="F7" s="159">
        <v>6.8684918554659813</v>
      </c>
      <c r="G7" s="159">
        <v>6.5611125842192619</v>
      </c>
      <c r="H7" s="159">
        <v>6.3530037401522472</v>
      </c>
      <c r="I7" s="159">
        <v>6.1571517405306997</v>
      </c>
      <c r="J7" s="159">
        <v>6.4554191359660766</v>
      </c>
      <c r="K7" s="159">
        <v>5.8785095500047371</v>
      </c>
      <c r="L7" s="159">
        <v>5.4511423034219284</v>
      </c>
      <c r="M7" s="159">
        <v>5.4977725099218269</v>
      </c>
      <c r="N7" s="159">
        <v>5.5520796305174667</v>
      </c>
      <c r="O7" s="159">
        <v>5.6706098143947239</v>
      </c>
      <c r="P7" s="159">
        <v>6.0126497641054719</v>
      </c>
      <c r="Q7" s="159">
        <v>6.1249482356775795</v>
      </c>
    </row>
    <row r="8" spans="1:17" x14ac:dyDescent="0.25">
      <c r="A8" s="76" t="s">
        <v>81</v>
      </c>
      <c r="B8" s="159">
        <v>81.503025285722373</v>
      </c>
      <c r="C8" s="159">
        <v>83.389370828520214</v>
      </c>
      <c r="D8" s="159">
        <v>86.820331096635201</v>
      </c>
      <c r="E8" s="159">
        <v>88.674990846870188</v>
      </c>
      <c r="F8" s="159">
        <v>85.560454081070176</v>
      </c>
      <c r="G8" s="159">
        <v>81.731446115944848</v>
      </c>
      <c r="H8" s="159">
        <v>79.139044818636719</v>
      </c>
      <c r="I8" s="159">
        <v>76.699326409861186</v>
      </c>
      <c r="J8" s="159">
        <v>80.414828200945067</v>
      </c>
      <c r="K8" s="159">
        <v>73.228294799250349</v>
      </c>
      <c r="L8" s="159">
        <v>67.904602721505142</v>
      </c>
      <c r="M8" s="159">
        <v>68.485472834767393</v>
      </c>
      <c r="N8" s="159">
        <v>69.161973876884886</v>
      </c>
      <c r="O8" s="159">
        <v>70.638498355367048</v>
      </c>
      <c r="P8" s="159">
        <v>74.899272631138913</v>
      </c>
      <c r="Q8" s="159">
        <v>76.298168986045894</v>
      </c>
    </row>
    <row r="9" spans="1:17" x14ac:dyDescent="0.25">
      <c r="A9" s="76" t="s">
        <v>80</v>
      </c>
      <c r="B9" s="159">
        <v>43.616829941190218</v>
      </c>
      <c r="C9" s="159">
        <v>44.62631900570166</v>
      </c>
      <c r="D9" s="159">
        <v>46.462417850189155</v>
      </c>
      <c r="E9" s="159">
        <v>47.454950073884916</v>
      </c>
      <c r="F9" s="159">
        <v>45.788187153327655</v>
      </c>
      <c r="G9" s="159">
        <v>43.739070710436657</v>
      </c>
      <c r="H9" s="159">
        <v>42.351731699061112</v>
      </c>
      <c r="I9" s="159">
        <v>41.046101845851304</v>
      </c>
      <c r="J9" s="159">
        <v>43.034474782926601</v>
      </c>
      <c r="K9" s="159">
        <v>39.188558583502854</v>
      </c>
      <c r="L9" s="159">
        <v>36.339553025730616</v>
      </c>
      <c r="M9" s="159">
        <v>36.650409130264904</v>
      </c>
      <c r="N9" s="159">
        <v>37.012442696572862</v>
      </c>
      <c r="O9" s="159">
        <v>37.802613574968987</v>
      </c>
      <c r="P9" s="159">
        <v>40.082792333397165</v>
      </c>
      <c r="Q9" s="159">
        <v>40.831420058606504</v>
      </c>
    </row>
    <row r="10" spans="1:17" x14ac:dyDescent="0.25">
      <c r="A10" s="129" t="s">
        <v>79</v>
      </c>
      <c r="B10" s="158">
        <v>46.177696035461977</v>
      </c>
      <c r="C10" s="158">
        <v>47.186995606779263</v>
      </c>
      <c r="D10" s="158">
        <v>49.063776518189769</v>
      </c>
      <c r="E10" s="158">
        <v>49.811314014033272</v>
      </c>
      <c r="F10" s="158">
        <v>47.633454027851457</v>
      </c>
      <c r="G10" s="158">
        <v>45.346221667613023</v>
      </c>
      <c r="H10" s="158">
        <v>44.392854534482673</v>
      </c>
      <c r="I10" s="158">
        <v>42.692631978199422</v>
      </c>
      <c r="J10" s="158">
        <v>44.97763309909665</v>
      </c>
      <c r="K10" s="158">
        <v>41.065033976272318</v>
      </c>
      <c r="L10" s="158">
        <v>37.457857476465207</v>
      </c>
      <c r="M10" s="158">
        <v>38.467690611579656</v>
      </c>
      <c r="N10" s="158">
        <v>39.182671257499919</v>
      </c>
      <c r="O10" s="158">
        <v>40.04454772857752</v>
      </c>
      <c r="P10" s="158">
        <v>42.188213093455438</v>
      </c>
      <c r="Q10" s="158">
        <v>42.829962132867848</v>
      </c>
    </row>
    <row r="11" spans="1:17" x14ac:dyDescent="0.25">
      <c r="A11" s="92" t="s">
        <v>125</v>
      </c>
      <c r="B11" s="91">
        <v>4.1590778473339425</v>
      </c>
      <c r="C11" s="91">
        <v>4.4108488137031552</v>
      </c>
      <c r="D11" s="91">
        <v>4.7614778127994022</v>
      </c>
      <c r="E11" s="91">
        <v>5.6492960705278543</v>
      </c>
      <c r="F11" s="91">
        <v>6.5711490219460451</v>
      </c>
      <c r="G11" s="91">
        <v>6.6838691805943524</v>
      </c>
      <c r="H11" s="91">
        <v>5.2035239338288299</v>
      </c>
      <c r="I11" s="91">
        <v>5.9105601123842684</v>
      </c>
      <c r="J11" s="91">
        <v>5.6296860316497011</v>
      </c>
      <c r="K11" s="91">
        <v>4.8467896615476773</v>
      </c>
      <c r="L11" s="91">
        <v>6.1205680935959306</v>
      </c>
      <c r="M11" s="91">
        <v>4.369827069391099</v>
      </c>
      <c r="N11" s="91">
        <v>3.5368378474825994</v>
      </c>
      <c r="O11" s="91">
        <v>3.5459818578360047</v>
      </c>
      <c r="P11" s="91">
        <v>4.4705885409687287</v>
      </c>
      <c r="Q11" s="91">
        <v>4.9364644831299334</v>
      </c>
    </row>
    <row r="12" spans="1:17" x14ac:dyDescent="0.25">
      <c r="A12" s="92" t="s">
        <v>26</v>
      </c>
      <c r="B12" s="91">
        <v>12.225106834467475</v>
      </c>
      <c r="C12" s="91">
        <v>12.508050635713895</v>
      </c>
      <c r="D12" s="91">
        <v>13.022680070332759</v>
      </c>
      <c r="E12" s="91">
        <v>13.300871137581174</v>
      </c>
      <c r="F12" s="91">
        <v>12.833703881294653</v>
      </c>
      <c r="G12" s="91">
        <v>12.259368986613339</v>
      </c>
      <c r="H12" s="91">
        <v>11.870519827869828</v>
      </c>
      <c r="I12" s="91">
        <v>11.504572452435132</v>
      </c>
      <c r="J12" s="91">
        <v>12.061881904206032</v>
      </c>
      <c r="K12" s="91">
        <v>10.983932487025594</v>
      </c>
      <c r="L12" s="91">
        <v>10.185401338321785</v>
      </c>
      <c r="M12" s="91">
        <v>10.272529382546965</v>
      </c>
      <c r="N12" s="91">
        <v>10.374001658999552</v>
      </c>
      <c r="O12" s="91">
        <v>10.59547404520695</v>
      </c>
      <c r="P12" s="91">
        <v>11.234572048455997</v>
      </c>
      <c r="Q12" s="91">
        <v>11.444400546590051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29.793511353660559</v>
      </c>
      <c r="C14" s="157">
        <v>30.268096157362216</v>
      </c>
      <c r="D14" s="157">
        <v>31.279618635057613</v>
      </c>
      <c r="E14" s="157">
        <v>30.861146805924239</v>
      </c>
      <c r="F14" s="157">
        <v>28.228601124610758</v>
      </c>
      <c r="G14" s="157">
        <v>26.40298350040533</v>
      </c>
      <c r="H14" s="157">
        <v>27.318810772784015</v>
      </c>
      <c r="I14" s="157">
        <v>25.277499413380021</v>
      </c>
      <c r="J14" s="157">
        <v>27.286065163240913</v>
      </c>
      <c r="K14" s="157">
        <v>25.234311827699042</v>
      </c>
      <c r="L14" s="157">
        <v>21.151888044547491</v>
      </c>
      <c r="M14" s="157">
        <v>23.825334159641596</v>
      </c>
      <c r="N14" s="157">
        <v>25.271831751017768</v>
      </c>
      <c r="O14" s="157">
        <v>25.903091825534563</v>
      </c>
      <c r="P14" s="157">
        <v>26.483052504030713</v>
      </c>
      <c r="Q14" s="157">
        <v>26.44909710314786</v>
      </c>
    </row>
    <row r="15" spans="1:17" x14ac:dyDescent="0.25">
      <c r="A15" s="156" t="s">
        <v>263</v>
      </c>
      <c r="B15" s="204">
        <v>110.50453872170833</v>
      </c>
      <c r="C15" s="204">
        <v>113.05568692331214</v>
      </c>
      <c r="D15" s="204">
        <v>117.74416913080553</v>
      </c>
      <c r="E15" s="204">
        <v>120.22351987932367</v>
      </c>
      <c r="F15" s="204">
        <v>116.00765728492023</v>
      </c>
      <c r="G15" s="204">
        <v>110.80569641365493</v>
      </c>
      <c r="H15" s="204">
        <v>107.29440075333346</v>
      </c>
      <c r="I15" s="204">
        <v>103.99627081149579</v>
      </c>
      <c r="J15" s="204">
        <v>109.07645416674676</v>
      </c>
      <c r="K15" s="204">
        <v>99.362781774027624</v>
      </c>
      <c r="L15" s="204">
        <v>92.190085803784555</v>
      </c>
      <c r="M15" s="204">
        <v>92.870821501959838</v>
      </c>
      <c r="N15" s="204">
        <v>93.813831982572154</v>
      </c>
      <c r="O15" s="204">
        <v>95.837011077259106</v>
      </c>
      <c r="P15" s="204">
        <v>101.66708612591978</v>
      </c>
      <c r="Q15" s="204">
        <v>103.58724233443513</v>
      </c>
    </row>
    <row r="16" spans="1:17" x14ac:dyDescent="0.25">
      <c r="A16" s="152" t="s">
        <v>277</v>
      </c>
      <c r="B16" s="264">
        <v>23.176345247709556</v>
      </c>
      <c r="C16" s="264">
        <v>23.706327389001224</v>
      </c>
      <c r="D16" s="264">
        <v>24.718632411105709</v>
      </c>
      <c r="E16" s="264">
        <v>25.210767532606749</v>
      </c>
      <c r="F16" s="264">
        <v>24.332043262973066</v>
      </c>
      <c r="G16" s="264">
        <v>23.232756460795642</v>
      </c>
      <c r="H16" s="264">
        <v>22.499145693273242</v>
      </c>
      <c r="I16" s="264">
        <v>21.815105234331725</v>
      </c>
      <c r="J16" s="264">
        <v>22.914233185476093</v>
      </c>
      <c r="K16" s="264">
        <v>20.900728695855527</v>
      </c>
      <c r="L16" s="264">
        <v>19.432218676152516</v>
      </c>
      <c r="M16" s="264">
        <v>19.490568426611137</v>
      </c>
      <c r="N16" s="264">
        <v>19.708727115718869</v>
      </c>
      <c r="O16" s="264">
        <v>20.149851864889715</v>
      </c>
      <c r="P16" s="264">
        <v>21.414627417007388</v>
      </c>
      <c r="Q16" s="264">
        <v>21.83590562555738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3.2936981718174212</v>
      </c>
      <c r="C18" s="83">
        <v>3.4474453656646213</v>
      </c>
      <c r="D18" s="83">
        <v>3.1434919515808253</v>
      </c>
      <c r="E18" s="83">
        <v>3.6440074338248007</v>
      </c>
      <c r="F18" s="83">
        <v>3.4344890606524592</v>
      </c>
      <c r="G18" s="83">
        <v>3.4060390531732088</v>
      </c>
      <c r="H18" s="83">
        <v>3.2581976405081416</v>
      </c>
      <c r="I18" s="83">
        <v>3.0422605669634333</v>
      </c>
      <c r="J18" s="83">
        <v>2.6784722945989627</v>
      </c>
      <c r="K18" s="83">
        <v>2.0251059255027934</v>
      </c>
      <c r="L18" s="83">
        <v>1.2294558806535836</v>
      </c>
      <c r="M18" s="83">
        <v>2.5755145903062102</v>
      </c>
      <c r="N18" s="83">
        <v>2.2916065089904856</v>
      </c>
      <c r="O18" s="83">
        <v>2.094704609824602</v>
      </c>
      <c r="P18" s="83">
        <v>1.6250991518735947</v>
      </c>
      <c r="Q18" s="83">
        <v>1.3981698965741378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3.3218435403458688E-2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19.882647075892134</v>
      </c>
      <c r="C21" s="83">
        <v>20.258882023336604</v>
      </c>
      <c r="D21" s="83">
        <v>21.575140459524885</v>
      </c>
      <c r="E21" s="83">
        <v>21.566760098781948</v>
      </c>
      <c r="F21" s="83">
        <v>20.897554202320606</v>
      </c>
      <c r="G21" s="83">
        <v>19.826717407622432</v>
      </c>
      <c r="H21" s="83">
        <v>19.240948052765098</v>
      </c>
      <c r="I21" s="83">
        <v>18.772844667368293</v>
      </c>
      <c r="J21" s="83">
        <v>20.235760890877131</v>
      </c>
      <c r="K21" s="83">
        <v>18.875622770352734</v>
      </c>
      <c r="L21" s="83">
        <v>18.169544360095475</v>
      </c>
      <c r="M21" s="83">
        <v>16.915053836304928</v>
      </c>
      <c r="N21" s="83">
        <v>17.417120606728382</v>
      </c>
      <c r="O21" s="83">
        <v>18.055147255065112</v>
      </c>
      <c r="P21" s="83">
        <v>19.789528265133793</v>
      </c>
      <c r="Q21" s="83">
        <v>20.437735728983242</v>
      </c>
    </row>
    <row r="22" spans="1:17" x14ac:dyDescent="0.25">
      <c r="A22" s="152" t="s">
        <v>276</v>
      </c>
      <c r="B22" s="264">
        <v>87.24542848003091</v>
      </c>
      <c r="C22" s="264">
        <v>89.264554107794069</v>
      </c>
      <c r="D22" s="264">
        <v>92.937106239544022</v>
      </c>
      <c r="E22" s="264">
        <v>94.921801550247551</v>
      </c>
      <c r="F22" s="264">
        <v>91.586958088097035</v>
      </c>
      <c r="G22" s="264">
        <v>87.48792489147985</v>
      </c>
      <c r="H22" s="264">
        <v>84.713955062097938</v>
      </c>
      <c r="I22" s="264">
        <v>82.101675330774796</v>
      </c>
      <c r="J22" s="264">
        <v>86.079335506577252</v>
      </c>
      <c r="K22" s="264">
        <v>78.386799605435826</v>
      </c>
      <c r="L22" s="264">
        <v>72.686778746763494</v>
      </c>
      <c r="M22" s="264">
        <v>73.310004521776676</v>
      </c>
      <c r="N22" s="264">
        <v>74.034865970253094</v>
      </c>
      <c r="O22" s="264">
        <v>75.615474091587785</v>
      </c>
      <c r="P22" s="264">
        <v>80.175878957815286</v>
      </c>
      <c r="Q22" s="264">
        <v>81.673019615571448</v>
      </c>
    </row>
    <row r="23" spans="1:17" x14ac:dyDescent="0.25">
      <c r="A23" s="152" t="s">
        <v>275</v>
      </c>
      <c r="B23" s="264">
        <v>8.2764993967869682E-2</v>
      </c>
      <c r="C23" s="264">
        <v>8.4805426516833149E-2</v>
      </c>
      <c r="D23" s="264">
        <v>8.8430480155788999E-2</v>
      </c>
      <c r="E23" s="264">
        <v>9.0950796469365339E-2</v>
      </c>
      <c r="F23" s="264">
        <v>8.8655933850114527E-2</v>
      </c>
      <c r="G23" s="264">
        <v>8.5015061379442411E-2</v>
      </c>
      <c r="H23" s="264">
        <v>8.1299997962274925E-2</v>
      </c>
      <c r="I23" s="264">
        <v>7.9490246389268604E-2</v>
      </c>
      <c r="J23" s="264">
        <v>8.2885474693409067E-2</v>
      </c>
      <c r="K23" s="264">
        <v>7.5253472736261234E-2</v>
      </c>
      <c r="L23" s="264">
        <v>7.1088380868548143E-2</v>
      </c>
      <c r="M23" s="264">
        <v>7.0248553572030845E-2</v>
      </c>
      <c r="N23" s="264">
        <v>7.0238896600184703E-2</v>
      </c>
      <c r="O23" s="264">
        <v>7.1685120781614792E-2</v>
      </c>
      <c r="P23" s="264">
        <v>7.6579751097120313E-2</v>
      </c>
      <c r="Q23" s="264">
        <v>7.8317093306317073E-2</v>
      </c>
    </row>
    <row r="24" spans="1:17" x14ac:dyDescent="0.25">
      <c r="A24" s="156" t="s">
        <v>262</v>
      </c>
      <c r="B24" s="204">
        <v>45.080548817458066</v>
      </c>
      <c r="C24" s="204">
        <v>46.134529755169787</v>
      </c>
      <c r="D24" s="204">
        <v>48.102069853905626</v>
      </c>
      <c r="E24" s="204">
        <v>49.17894048554016</v>
      </c>
      <c r="F24" s="204">
        <v>47.597873622568997</v>
      </c>
      <c r="G24" s="204">
        <v>45.504499658845326</v>
      </c>
      <c r="H24" s="204">
        <v>43.909543549137346</v>
      </c>
      <c r="I24" s="204">
        <v>42.674685376849936</v>
      </c>
      <c r="J24" s="204">
        <v>44.727040878404509</v>
      </c>
      <c r="K24" s="204">
        <v>40.74028157642897</v>
      </c>
      <c r="L24" s="204">
        <v>38.039201853654191</v>
      </c>
      <c r="M24" s="204">
        <v>38.008451845758806</v>
      </c>
      <c r="N24" s="204">
        <v>38.310592415369804</v>
      </c>
      <c r="O24" s="204">
        <v>39.147360664044641</v>
      </c>
      <c r="P24" s="204">
        <v>41.659389978058869</v>
      </c>
      <c r="Q24" s="204">
        <v>42.511093968011117</v>
      </c>
    </row>
    <row r="25" spans="1:17" x14ac:dyDescent="0.25">
      <c r="A25" s="152" t="s">
        <v>274</v>
      </c>
      <c r="B25" s="264">
        <v>30.647462682505449</v>
      </c>
      <c r="C25" s="264">
        <v>31.273748443700253</v>
      </c>
      <c r="D25" s="264">
        <v>32.527996812104341</v>
      </c>
      <c r="E25" s="264">
        <v>32.798782188192959</v>
      </c>
      <c r="F25" s="264">
        <v>31.118408177076642</v>
      </c>
      <c r="G25" s="264">
        <v>29.517554046757272</v>
      </c>
      <c r="H25" s="264">
        <v>29.19347598539462</v>
      </c>
      <c r="I25" s="264">
        <v>27.889909268632053</v>
      </c>
      <c r="J25" s="264">
        <v>29.5676195376391</v>
      </c>
      <c r="K25" s="264">
        <v>27.104115476115993</v>
      </c>
      <c r="L25" s="264">
        <v>24.415123233656349</v>
      </c>
      <c r="M25" s="264">
        <v>25.353654905188755</v>
      </c>
      <c r="N25" s="264">
        <v>26.058411079803335</v>
      </c>
      <c r="O25" s="264">
        <v>26.673573977895273</v>
      </c>
      <c r="P25" s="264">
        <v>28.00521375967493</v>
      </c>
      <c r="Q25" s="264">
        <v>28.37162993345385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4.3554534042931872</v>
      </c>
      <c r="C27" s="83">
        <v>4.5479224752973408</v>
      </c>
      <c r="D27" s="83">
        <v>4.1366162366635111</v>
      </c>
      <c r="E27" s="83">
        <v>4.7407920429076107</v>
      </c>
      <c r="F27" s="83">
        <v>4.3923903682895622</v>
      </c>
      <c r="G27" s="83">
        <v>4.3274220175750555</v>
      </c>
      <c r="H27" s="83">
        <v>4.2276322786016767</v>
      </c>
      <c r="I27" s="83">
        <v>3.8894321284600704</v>
      </c>
      <c r="J27" s="83">
        <v>3.456194632731886</v>
      </c>
      <c r="K27" s="83">
        <v>2.6261622575426529</v>
      </c>
      <c r="L27" s="83">
        <v>1.5447189709396594</v>
      </c>
      <c r="M27" s="83">
        <v>3.3502721263248381</v>
      </c>
      <c r="N27" s="83">
        <v>3.0299077202606544</v>
      </c>
      <c r="O27" s="83">
        <v>2.772886805651988</v>
      </c>
      <c r="P27" s="83">
        <v>2.1252412308019739</v>
      </c>
      <c r="Q27" s="83">
        <v>1.816657370201668</v>
      </c>
    </row>
    <row r="28" spans="1:17" x14ac:dyDescent="0.25">
      <c r="A28" s="154" t="s">
        <v>125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4.1736469083687638E-2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26.292009278212262</v>
      </c>
      <c r="C30" s="83">
        <v>26.725825968402912</v>
      </c>
      <c r="D30" s="83">
        <v>28.391380575440831</v>
      </c>
      <c r="E30" s="83">
        <v>28.057990145285352</v>
      </c>
      <c r="F30" s="83">
        <v>26.726017808787081</v>
      </c>
      <c r="G30" s="83">
        <v>25.190132029182216</v>
      </c>
      <c r="H30" s="83">
        <v>24.965843706792946</v>
      </c>
      <c r="I30" s="83">
        <v>24.000477140171981</v>
      </c>
      <c r="J30" s="83">
        <v>26.111424904907214</v>
      </c>
      <c r="K30" s="83">
        <v>24.47795321857334</v>
      </c>
      <c r="L30" s="83">
        <v>22.828667793633002</v>
      </c>
      <c r="M30" s="83">
        <v>22.003382778863916</v>
      </c>
      <c r="N30" s="83">
        <v>23.028503359542679</v>
      </c>
      <c r="O30" s="83">
        <v>23.900687172243284</v>
      </c>
      <c r="P30" s="83">
        <v>25.879972528872958</v>
      </c>
      <c r="Q30" s="83">
        <v>26.554972563252182</v>
      </c>
    </row>
    <row r="31" spans="1:17" x14ac:dyDescent="0.25">
      <c r="A31" s="152" t="s">
        <v>273</v>
      </c>
      <c r="B31" s="264">
        <v>14.252507966295445</v>
      </c>
      <c r="C31" s="264">
        <v>14.675751289978264</v>
      </c>
      <c r="D31" s="264">
        <v>15.38113381237047</v>
      </c>
      <c r="E31" s="264">
        <v>16.181720195959493</v>
      </c>
      <c r="F31" s="264">
        <v>16.286034317092106</v>
      </c>
      <c r="G31" s="264">
        <v>15.801458205442001</v>
      </c>
      <c r="H31" s="264">
        <v>14.538685750006852</v>
      </c>
      <c r="I31" s="264">
        <v>14.611342843368567</v>
      </c>
      <c r="J31" s="264">
        <v>14.978580305070698</v>
      </c>
      <c r="K31" s="264">
        <v>13.471976705252047</v>
      </c>
      <c r="L31" s="264">
        <v>13.468976698102823</v>
      </c>
      <c r="M31" s="264">
        <v>12.501527369140163</v>
      </c>
      <c r="N31" s="264">
        <v>12.098932833893338</v>
      </c>
      <c r="O31" s="264">
        <v>12.317382786262206</v>
      </c>
      <c r="P31" s="264">
        <v>13.487093125081129</v>
      </c>
      <c r="Q31" s="264">
        <v>13.968590376434394</v>
      </c>
    </row>
    <row r="32" spans="1:17" x14ac:dyDescent="0.25">
      <c r="A32" s="152" t="s">
        <v>272</v>
      </c>
      <c r="B32" s="264">
        <v>0.18057816865717022</v>
      </c>
      <c r="C32" s="264">
        <v>0.18503002149127226</v>
      </c>
      <c r="D32" s="264">
        <v>0.19293922943081249</v>
      </c>
      <c r="E32" s="264">
        <v>0.19843810138770615</v>
      </c>
      <c r="F32" s="264">
        <v>0.1934311284002499</v>
      </c>
      <c r="G32" s="264">
        <v>0.18548740664605612</v>
      </c>
      <c r="H32" s="264">
        <v>0.17738181373587258</v>
      </c>
      <c r="I32" s="264">
        <v>0.1734332648493134</v>
      </c>
      <c r="J32" s="264">
        <v>0.18084103569471061</v>
      </c>
      <c r="K32" s="264">
        <v>0.16418939506093358</v>
      </c>
      <c r="L32" s="264">
        <v>0.15510192189501412</v>
      </c>
      <c r="M32" s="264">
        <v>0.15326957142988551</v>
      </c>
      <c r="N32" s="264">
        <v>0.15324850167313031</v>
      </c>
      <c r="O32" s="264">
        <v>0.15640389988715953</v>
      </c>
      <c r="P32" s="264">
        <v>0.16708309330280793</v>
      </c>
      <c r="Q32" s="264">
        <v>0.17087365812287361</v>
      </c>
    </row>
    <row r="33" spans="1:17" x14ac:dyDescent="0.25">
      <c r="A33" s="156" t="s">
        <v>261</v>
      </c>
      <c r="B33" s="204">
        <v>696.97547215800694</v>
      </c>
      <c r="C33" s="204">
        <v>707.49800387963148</v>
      </c>
      <c r="D33" s="204">
        <v>737.03938185417132</v>
      </c>
      <c r="E33" s="204">
        <v>754.4693369266887</v>
      </c>
      <c r="F33" s="204">
        <v>713.91902992464156</v>
      </c>
      <c r="G33" s="204">
        <v>650.00548533448637</v>
      </c>
      <c r="H33" s="204">
        <v>617.11986009532211</v>
      </c>
      <c r="I33" s="204">
        <v>591.72363077483226</v>
      </c>
      <c r="J33" s="204">
        <v>627.67399927420979</v>
      </c>
      <c r="K33" s="204">
        <v>550.77760392253367</v>
      </c>
      <c r="L33" s="204">
        <v>482.3311058890522</v>
      </c>
      <c r="M33" s="204">
        <v>490.36823986936679</v>
      </c>
      <c r="N33" s="204">
        <v>507.69046867407462</v>
      </c>
      <c r="O33" s="204">
        <v>518.24994495374483</v>
      </c>
      <c r="P33" s="204">
        <v>566.35076176022358</v>
      </c>
      <c r="Q33" s="204">
        <v>559.24083282391177</v>
      </c>
    </row>
    <row r="34" spans="1:17" x14ac:dyDescent="0.25">
      <c r="A34" s="150" t="s">
        <v>33</v>
      </c>
      <c r="B34" s="87">
        <v>8.3139172107163279</v>
      </c>
      <c r="C34" s="87">
        <v>8.3154137804357617</v>
      </c>
      <c r="D34" s="87">
        <v>8.6894550907064545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7.7318824414925718E-14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12.177667165515903</v>
      </c>
      <c r="C37" s="87">
        <v>12.663983635452102</v>
      </c>
      <c r="D37" s="87">
        <v>12.769993706414828</v>
      </c>
      <c r="E37" s="87">
        <v>15.637375022248152</v>
      </c>
      <c r="F37" s="87">
        <v>15.339744597704746</v>
      </c>
      <c r="G37" s="87">
        <v>14.440265186685551</v>
      </c>
      <c r="H37" s="87">
        <v>11.223683630877765</v>
      </c>
      <c r="I37" s="87">
        <v>13.10130184558056</v>
      </c>
      <c r="J37" s="87">
        <v>11.201036945399709</v>
      </c>
      <c r="K37" s="87">
        <v>10.606097647857865</v>
      </c>
      <c r="L37" s="87">
        <v>14.68448565651124</v>
      </c>
      <c r="M37" s="87">
        <v>10.51414277632146</v>
      </c>
      <c r="N37" s="87">
        <v>8.1964175911890411</v>
      </c>
      <c r="O37" s="87">
        <v>8.1276167830487065</v>
      </c>
      <c r="P37" s="87">
        <v>9.3877851782414332</v>
      </c>
      <c r="Q37" s="87">
        <v>9.8331168792468304</v>
      </c>
    </row>
    <row r="38" spans="1:17" x14ac:dyDescent="0.25">
      <c r="A38" s="150" t="s">
        <v>29</v>
      </c>
      <c r="B38" s="87">
        <v>151.15439215933966</v>
      </c>
      <c r="C38" s="87">
        <v>162.28720435730332</v>
      </c>
      <c r="D38" s="87">
        <v>198.49856593391837</v>
      </c>
      <c r="E38" s="87">
        <v>206.53865498659277</v>
      </c>
      <c r="F38" s="87">
        <v>201.07715271783118</v>
      </c>
      <c r="G38" s="87">
        <v>191.24516069653961</v>
      </c>
      <c r="H38" s="87">
        <v>176.4888656435844</v>
      </c>
      <c r="I38" s="87">
        <v>136.68836881129243</v>
      </c>
      <c r="J38" s="87">
        <v>178.91412157487719</v>
      </c>
      <c r="K38" s="87">
        <v>112.8884332768626</v>
      </c>
      <c r="L38" s="87">
        <v>47.573136567134874</v>
      </c>
      <c r="M38" s="87">
        <v>28.731491862603139</v>
      </c>
      <c r="N38" s="87">
        <v>32.964680758646956</v>
      </c>
      <c r="O38" s="87">
        <v>34.547895466778435</v>
      </c>
      <c r="P38" s="87">
        <v>33.36442679708307</v>
      </c>
      <c r="Q38" s="87">
        <v>50.276615104810546</v>
      </c>
    </row>
    <row r="39" spans="1:17" x14ac:dyDescent="0.25">
      <c r="A39" s="150" t="s">
        <v>28</v>
      </c>
      <c r="B39" s="87">
        <v>0.30578883126861012</v>
      </c>
      <c r="C39" s="87">
        <v>0.61761729405152621</v>
      </c>
      <c r="D39" s="87">
        <v>0.62474252145888864</v>
      </c>
      <c r="E39" s="87">
        <v>0.30340933513193841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519.98956064654385</v>
      </c>
      <c r="C40" s="87">
        <v>517.93119200094952</v>
      </c>
      <c r="D40" s="87">
        <v>509.48482826377113</v>
      </c>
      <c r="E40" s="87">
        <v>526.28169831880541</v>
      </c>
      <c r="F40" s="87">
        <v>419.12424295373813</v>
      </c>
      <c r="G40" s="87">
        <v>364.64493524312599</v>
      </c>
      <c r="H40" s="87">
        <v>355.98552690797158</v>
      </c>
      <c r="I40" s="87">
        <v>355.79653473901703</v>
      </c>
      <c r="J40" s="87">
        <v>341.22183562147717</v>
      </c>
      <c r="K40" s="87">
        <v>353.30097334200781</v>
      </c>
      <c r="L40" s="87">
        <v>356.05230228704465</v>
      </c>
      <c r="M40" s="87">
        <v>353.30734210797931</v>
      </c>
      <c r="N40" s="87">
        <v>350.54365169408561</v>
      </c>
      <c r="O40" s="87">
        <v>358.76150036031555</v>
      </c>
      <c r="P40" s="87">
        <v>354.63349343482133</v>
      </c>
      <c r="Q40" s="87">
        <v>344.64430333268115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5.0341461446226052</v>
      </c>
      <c r="C42" s="87">
        <v>5.682592811439239</v>
      </c>
      <c r="D42" s="87">
        <v>6.9717963379016687</v>
      </c>
      <c r="E42" s="87">
        <v>5.7081992639103554</v>
      </c>
      <c r="F42" s="87">
        <v>5.4732981333569004</v>
      </c>
      <c r="G42" s="87">
        <v>4.8546420655632305</v>
      </c>
      <c r="H42" s="87">
        <v>5.1325657320729228</v>
      </c>
      <c r="I42" s="87">
        <v>4.8261795868284949</v>
      </c>
      <c r="J42" s="87">
        <v>10.228265522967602</v>
      </c>
      <c r="K42" s="87">
        <v>5.467081790604813</v>
      </c>
      <c r="L42" s="87">
        <v>2.982674988589284</v>
      </c>
      <c r="M42" s="87">
        <v>2.8082194510034677</v>
      </c>
      <c r="N42" s="87">
        <v>2.8636432687858986</v>
      </c>
      <c r="O42" s="87">
        <v>5.590779920125108</v>
      </c>
      <c r="P42" s="87">
        <v>5.8382192429436603</v>
      </c>
      <c r="Q42" s="87">
        <v>12.462094276213893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72.904591522010548</v>
      </c>
      <c r="G43" s="87">
        <v>74.820482142572061</v>
      </c>
      <c r="H43" s="87">
        <v>68.289218180815382</v>
      </c>
      <c r="I43" s="87">
        <v>81.311245792113624</v>
      </c>
      <c r="J43" s="87">
        <v>86.108739609488055</v>
      </c>
      <c r="K43" s="87">
        <v>68.515017865200548</v>
      </c>
      <c r="L43" s="87">
        <v>61.038506389772095</v>
      </c>
      <c r="M43" s="87">
        <v>95.007043671459357</v>
      </c>
      <c r="N43" s="87">
        <v>113.12207536136715</v>
      </c>
      <c r="O43" s="87">
        <v>111.22215242347701</v>
      </c>
      <c r="P43" s="87">
        <v>163.12683710713412</v>
      </c>
      <c r="Q43" s="87">
        <v>142.02470323095935</v>
      </c>
    </row>
    <row r="44" spans="1:17" x14ac:dyDescent="0.25">
      <c r="A44" s="156" t="s">
        <v>260</v>
      </c>
      <c r="B44" s="204">
        <v>112.05384176768634</v>
      </c>
      <c r="C44" s="204">
        <v>114.53037364262397</v>
      </c>
      <c r="D44" s="204">
        <v>118.9906099611779</v>
      </c>
      <c r="E44" s="204">
        <v>121.55139346561064</v>
      </c>
      <c r="F44" s="204">
        <v>117.59317957149942</v>
      </c>
      <c r="G44" s="204">
        <v>112.26024694270741</v>
      </c>
      <c r="H44" s="204">
        <v>108.75428437953886</v>
      </c>
      <c r="I44" s="204">
        <v>105.88694151602168</v>
      </c>
      <c r="J44" s="204">
        <v>110.64257164271021</v>
      </c>
      <c r="K44" s="204">
        <v>101.36942321390814</v>
      </c>
      <c r="L44" s="204">
        <v>94.797752081550485</v>
      </c>
      <c r="M44" s="204">
        <v>95.898329217996263</v>
      </c>
      <c r="N44" s="204">
        <v>96.956500024113595</v>
      </c>
      <c r="O44" s="204">
        <v>98.98940259781152</v>
      </c>
      <c r="P44" s="204">
        <v>105.36757323311883</v>
      </c>
      <c r="Q44" s="204">
        <v>106.91997746161073</v>
      </c>
    </row>
    <row r="45" spans="1:17" x14ac:dyDescent="0.25">
      <c r="A45" s="299" t="s">
        <v>271</v>
      </c>
      <c r="B45" s="298">
        <v>45.369451606122354</v>
      </c>
      <c r="C45" s="298">
        <v>46.406931797862988</v>
      </c>
      <c r="D45" s="298">
        <v>48.388595568406934</v>
      </c>
      <c r="E45" s="298">
        <v>49.351987351708971</v>
      </c>
      <c r="F45" s="298">
        <v>47.631818023880619</v>
      </c>
      <c r="G45" s="298">
        <v>45.479880829315086</v>
      </c>
      <c r="H45" s="298">
        <v>44.043782175316714</v>
      </c>
      <c r="I45" s="298">
        <v>42.704721155691793</v>
      </c>
      <c r="J45" s="298">
        <v>44.856347387325926</v>
      </c>
      <c r="K45" s="298">
        <v>40.914759810674745</v>
      </c>
      <c r="L45" s="298">
        <v>38.040040196347036</v>
      </c>
      <c r="M45" s="298">
        <v>38.154264253305442</v>
      </c>
      <c r="N45" s="298">
        <v>38.581326414407229</v>
      </c>
      <c r="O45" s="298">
        <v>39.444861529450769</v>
      </c>
      <c r="P45" s="298">
        <v>41.920755489050812</v>
      </c>
      <c r="Q45" s="298">
        <v>42.745439497303231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6.4476636939213776</v>
      </c>
      <c r="C47" s="83">
        <v>6.7486354733919542</v>
      </c>
      <c r="D47" s="83">
        <v>6.1536236385491323</v>
      </c>
      <c r="E47" s="83">
        <v>7.1334206128812774</v>
      </c>
      <c r="F47" s="83">
        <v>6.7232725247923915</v>
      </c>
      <c r="G47" s="83">
        <v>6.6675794798481576</v>
      </c>
      <c r="H47" s="83">
        <v>6.3781687144492727</v>
      </c>
      <c r="I47" s="83">
        <v>5.9554555341162949</v>
      </c>
      <c r="J47" s="83">
        <v>5.2433124312452417</v>
      </c>
      <c r="K47" s="83">
        <v>3.9642982662872854</v>
      </c>
      <c r="L47" s="83">
        <v>2.4067530269764088</v>
      </c>
      <c r="M47" s="83">
        <v>5.0417649252660972</v>
      </c>
      <c r="N47" s="83">
        <v>4.4859933479025873</v>
      </c>
      <c r="O47" s="83">
        <v>4.1005429634748278</v>
      </c>
      <c r="P47" s="83">
        <v>3.1812547033646728</v>
      </c>
      <c r="Q47" s="83">
        <v>2.7370234945057361</v>
      </c>
    </row>
    <row r="48" spans="1:17" x14ac:dyDescent="0.25">
      <c r="A48" s="154" t="s">
        <v>125</v>
      </c>
      <c r="B48" s="83">
        <v>0</v>
      </c>
      <c r="C48" s="83">
        <v>0</v>
      </c>
      <c r="D48" s="83">
        <v>0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  <c r="K48" s="83">
        <v>0</v>
      </c>
      <c r="L48" s="83">
        <v>6.5027603850406998E-2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38.921787912200976</v>
      </c>
      <c r="C50" s="83">
        <v>39.658296324471031</v>
      </c>
      <c r="D50" s="83">
        <v>42.234971929857799</v>
      </c>
      <c r="E50" s="83">
        <v>42.21856673882769</v>
      </c>
      <c r="F50" s="83">
        <v>40.908545499088227</v>
      </c>
      <c r="G50" s="83">
        <v>38.812301349466928</v>
      </c>
      <c r="H50" s="83">
        <v>37.665613460867441</v>
      </c>
      <c r="I50" s="83">
        <v>36.749265621575496</v>
      </c>
      <c r="J50" s="83">
        <v>39.613034956080682</v>
      </c>
      <c r="K50" s="83">
        <v>36.950461544387458</v>
      </c>
      <c r="L50" s="83">
        <v>35.568259565520222</v>
      </c>
      <c r="M50" s="83">
        <v>33.112499328039341</v>
      </c>
      <c r="N50" s="83">
        <v>34.095333066504644</v>
      </c>
      <c r="O50" s="83">
        <v>35.344318565975939</v>
      </c>
      <c r="P50" s="83">
        <v>38.73950078568614</v>
      </c>
      <c r="Q50" s="83">
        <v>40.008416002797496</v>
      </c>
    </row>
    <row r="51" spans="1:17" x14ac:dyDescent="0.25">
      <c r="A51" s="299" t="s">
        <v>270</v>
      </c>
      <c r="B51" s="298">
        <v>44.914365989892083</v>
      </c>
      <c r="C51" s="298">
        <v>45.849561676101601</v>
      </c>
      <c r="D51" s="298">
        <v>47.411700905138915</v>
      </c>
      <c r="E51" s="298">
        <v>48.513700124564323</v>
      </c>
      <c r="F51" s="298">
        <v>47.107569961916546</v>
      </c>
      <c r="G51" s="298">
        <v>44.949329151362953</v>
      </c>
      <c r="H51" s="298">
        <v>43.571913635454557</v>
      </c>
      <c r="I51" s="298">
        <v>42.695297524765714</v>
      </c>
      <c r="J51" s="298">
        <v>44.306865083644539</v>
      </c>
      <c r="K51" s="298">
        <v>40.894877220557035</v>
      </c>
      <c r="L51" s="298">
        <v>38.619920834717021</v>
      </c>
      <c r="M51" s="298">
        <v>39.451119472243619</v>
      </c>
      <c r="N51" s="298">
        <v>39.901529989951278</v>
      </c>
      <c r="O51" s="298">
        <v>40.676507504503128</v>
      </c>
      <c r="P51" s="298">
        <v>43.440701775926442</v>
      </c>
      <c r="Q51" s="298">
        <v>43.794767063073223</v>
      </c>
    </row>
    <row r="52" spans="1:17" x14ac:dyDescent="0.25">
      <c r="A52" s="150" t="s">
        <v>33</v>
      </c>
      <c r="B52" s="87">
        <v>0.53576393334989747</v>
      </c>
      <c r="C52" s="87">
        <v>0.53888219457543396</v>
      </c>
      <c r="D52" s="87">
        <v>0.55896856522481553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5.5788716910590232E-15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0.78475100175559231</v>
      </c>
      <c r="C55" s="87">
        <v>0.82069220771623275</v>
      </c>
      <c r="D55" s="87">
        <v>0.82145830613002213</v>
      </c>
      <c r="E55" s="87">
        <v>1.0055106091586787</v>
      </c>
      <c r="F55" s="87">
        <v>1.0121849419122286</v>
      </c>
      <c r="G55" s="87">
        <v>0.99857654674296492</v>
      </c>
      <c r="H55" s="87">
        <v>0.79245120025910853</v>
      </c>
      <c r="I55" s="87">
        <v>0.94531289806081509</v>
      </c>
      <c r="J55" s="87">
        <v>0.79066973191593648</v>
      </c>
      <c r="K55" s="87">
        <v>0.78749582047165179</v>
      </c>
      <c r="L55" s="87">
        <v>1.1757766949483279</v>
      </c>
      <c r="M55" s="87">
        <v>0.84588411135147301</v>
      </c>
      <c r="N55" s="87">
        <v>0.64419094409856237</v>
      </c>
      <c r="O55" s="87">
        <v>0.6379220457011594</v>
      </c>
      <c r="P55" s="87">
        <v>0.72006961727563512</v>
      </c>
      <c r="Q55" s="87">
        <v>0.77004223932658311</v>
      </c>
    </row>
    <row r="56" spans="1:17" x14ac:dyDescent="0.25">
      <c r="A56" s="150" t="s">
        <v>29</v>
      </c>
      <c r="B56" s="87">
        <v>9.7406637128905498</v>
      </c>
      <c r="C56" s="87">
        <v>10.517057496445187</v>
      </c>
      <c r="D56" s="87">
        <v>12.768862654913059</v>
      </c>
      <c r="E56" s="87">
        <v>13.280797352171314</v>
      </c>
      <c r="F56" s="87">
        <v>13.267969674933674</v>
      </c>
      <c r="G56" s="87">
        <v>13.225029435452328</v>
      </c>
      <c r="H56" s="87">
        <v>12.461043808011285</v>
      </c>
      <c r="I56" s="87">
        <v>9.8626288879677748</v>
      </c>
      <c r="J56" s="87">
        <v>12.629364694639463</v>
      </c>
      <c r="K56" s="87">
        <v>8.3818924110205035</v>
      </c>
      <c r="L56" s="87">
        <v>3.8091484162013542</v>
      </c>
      <c r="M56" s="87">
        <v>2.3115067941376286</v>
      </c>
      <c r="N56" s="87">
        <v>2.5908329564184509</v>
      </c>
      <c r="O56" s="87">
        <v>2.7116022739657564</v>
      </c>
      <c r="P56" s="87">
        <v>2.5591456960561785</v>
      </c>
      <c r="Q56" s="87">
        <v>3.9372172380843731</v>
      </c>
    </row>
    <row r="57" spans="1:17" x14ac:dyDescent="0.25">
      <c r="A57" s="150" t="s">
        <v>28</v>
      </c>
      <c r="B57" s="87">
        <v>1.9705587975276828E-2</v>
      </c>
      <c r="C57" s="87">
        <v>4.0024822770609772E-2</v>
      </c>
      <c r="D57" s="87">
        <v>4.0187955079979326E-2</v>
      </c>
      <c r="E57" s="87">
        <v>1.9509751793948107E-2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33.509072228164996</v>
      </c>
      <c r="C58" s="87">
        <v>33.564643294265011</v>
      </c>
      <c r="D58" s="87">
        <v>32.773747086051003</v>
      </c>
      <c r="E58" s="87">
        <v>33.840835198536197</v>
      </c>
      <c r="F58" s="87">
        <v>27.655691710252658</v>
      </c>
      <c r="G58" s="87">
        <v>25.216010614412415</v>
      </c>
      <c r="H58" s="87">
        <v>25.134453834478855</v>
      </c>
      <c r="I58" s="87">
        <v>25.672185660510696</v>
      </c>
      <c r="J58" s="87">
        <v>24.086500081182386</v>
      </c>
      <c r="K58" s="87">
        <v>26.232366428531886</v>
      </c>
      <c r="L58" s="87">
        <v>28.508863640462359</v>
      </c>
      <c r="M58" s="87">
        <v>28.424292257663133</v>
      </c>
      <c r="N58" s="87">
        <v>27.550700463983031</v>
      </c>
      <c r="O58" s="87">
        <v>28.158545898226109</v>
      </c>
      <c r="P58" s="87">
        <v>27.201389789212104</v>
      </c>
      <c r="Q58" s="87">
        <v>26.98947590764076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0.32440952575577148</v>
      </c>
      <c r="C60" s="87">
        <v>0.36826166032912522</v>
      </c>
      <c r="D60" s="87">
        <v>0.44847633774003337</v>
      </c>
      <c r="E60" s="87">
        <v>0.36704721290418002</v>
      </c>
      <c r="F60" s="87">
        <v>0.36115268529367173</v>
      </c>
      <c r="G60" s="87">
        <v>0.33570932713708407</v>
      </c>
      <c r="H60" s="87">
        <v>0.36238618340954315</v>
      </c>
      <c r="I60" s="87">
        <v>0.34822873830097772</v>
      </c>
      <c r="J60" s="87">
        <v>0.72200279299419956</v>
      </c>
      <c r="K60" s="87">
        <v>0.40592725083457221</v>
      </c>
      <c r="L60" s="87">
        <v>0.23882074062522785</v>
      </c>
      <c r="M60" s="87">
        <v>0.22592695052055123</v>
      </c>
      <c r="N60" s="87">
        <v>0.225065772986448</v>
      </c>
      <c r="O60" s="87">
        <v>0.43881027599007572</v>
      </c>
      <c r="P60" s="87">
        <v>0.44780789249218733</v>
      </c>
      <c r="Q60" s="87">
        <v>0.97592036187510223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4.8105709495243145</v>
      </c>
      <c r="G61" s="87">
        <v>5.1740032276181651</v>
      </c>
      <c r="H61" s="87">
        <v>4.8215786092957673</v>
      </c>
      <c r="I61" s="87">
        <v>5.8669413399254484</v>
      </c>
      <c r="J61" s="87">
        <v>6.0783277829125595</v>
      </c>
      <c r="K61" s="87">
        <v>5.0871953096984202</v>
      </c>
      <c r="L61" s="87">
        <v>4.8873113424797516</v>
      </c>
      <c r="M61" s="87">
        <v>7.6435093585708289</v>
      </c>
      <c r="N61" s="87">
        <v>8.8907398524647885</v>
      </c>
      <c r="O61" s="87">
        <v>8.7296270106200264</v>
      </c>
      <c r="P61" s="87">
        <v>12.512288780890341</v>
      </c>
      <c r="Q61" s="87">
        <v>11.122111316146402</v>
      </c>
    </row>
    <row r="62" spans="1:17" x14ac:dyDescent="0.25">
      <c r="A62" s="303" t="s">
        <v>269</v>
      </c>
      <c r="B62" s="302">
        <v>10.293633014213485</v>
      </c>
      <c r="C62" s="302">
        <v>10.531873848679297</v>
      </c>
      <c r="D62" s="302">
        <v>10.965195750075141</v>
      </c>
      <c r="E62" s="302">
        <v>11.199434746336012</v>
      </c>
      <c r="F62" s="302">
        <v>10.806076360386172</v>
      </c>
      <c r="G62" s="302">
        <v>10.322482007129631</v>
      </c>
      <c r="H62" s="302">
        <v>9.9950680554816849</v>
      </c>
      <c r="I62" s="302">
        <v>9.6869375797120227</v>
      </c>
      <c r="J62" s="302">
        <v>10.156196380437429</v>
      </c>
      <c r="K62" s="302">
        <v>9.24855476563725</v>
      </c>
      <c r="L62" s="302">
        <v>8.5761854598737663</v>
      </c>
      <c r="M62" s="302">
        <v>8.6495479363448524</v>
      </c>
      <c r="N62" s="302">
        <v>8.7349883655421525</v>
      </c>
      <c r="O62" s="302">
        <v>8.9214698006142434</v>
      </c>
      <c r="P62" s="302">
        <v>9.4595951842726098</v>
      </c>
      <c r="Q62" s="302">
        <v>9.6362723769516894</v>
      </c>
    </row>
    <row r="63" spans="1:17" x14ac:dyDescent="0.25">
      <c r="A63" s="152" t="s">
        <v>268</v>
      </c>
      <c r="B63" s="151">
        <v>11.032310357042512</v>
      </c>
      <c r="C63" s="151">
        <v>11.287647498158611</v>
      </c>
      <c r="D63" s="151">
        <v>11.752064841782746</v>
      </c>
      <c r="E63" s="151">
        <v>12.003112970359293</v>
      </c>
      <c r="F63" s="151">
        <v>11.581526948266633</v>
      </c>
      <c r="G63" s="151">
        <v>11.063229571172212</v>
      </c>
      <c r="H63" s="151">
        <v>10.71232019594791</v>
      </c>
      <c r="I63" s="151">
        <v>10.382078090516316</v>
      </c>
      <c r="J63" s="151">
        <v>10.88501118714292</v>
      </c>
      <c r="K63" s="151">
        <v>9.9122366600526028</v>
      </c>
      <c r="L63" s="151">
        <v>9.1916177254656173</v>
      </c>
      <c r="M63" s="151">
        <v>9.270244737704413</v>
      </c>
      <c r="N63" s="151">
        <v>9.36181642387605</v>
      </c>
      <c r="O63" s="151">
        <v>9.5616798797328109</v>
      </c>
      <c r="P63" s="151">
        <v>10.138421467015371</v>
      </c>
      <c r="Q63" s="151">
        <v>10.327777122103834</v>
      </c>
    </row>
    <row r="64" spans="1:17" x14ac:dyDescent="0.25">
      <c r="A64" s="301" t="s">
        <v>267</v>
      </c>
      <c r="B64" s="300">
        <v>0.44408080041589804</v>
      </c>
      <c r="C64" s="300">
        <v>0.45435882182148346</v>
      </c>
      <c r="D64" s="300">
        <v>0.47305289577417797</v>
      </c>
      <c r="E64" s="300">
        <v>0.48315827264204486</v>
      </c>
      <c r="F64" s="300">
        <v>0.46618827704945803</v>
      </c>
      <c r="G64" s="300">
        <v>0.4453253837275144</v>
      </c>
      <c r="H64" s="300">
        <v>0.43120031733799119</v>
      </c>
      <c r="I64" s="300">
        <v>0.4179071653358381</v>
      </c>
      <c r="J64" s="300">
        <v>0.43815160415939036</v>
      </c>
      <c r="K64" s="300">
        <v>0.39899475698651304</v>
      </c>
      <c r="L64" s="300">
        <v>0.36998786514703913</v>
      </c>
      <c r="M64" s="300">
        <v>0.37315281839792597</v>
      </c>
      <c r="N64" s="300">
        <v>0.37683883033690069</v>
      </c>
      <c r="O64" s="300">
        <v>0.38488388351056363</v>
      </c>
      <c r="P64" s="300">
        <v>0.40809931685359685</v>
      </c>
      <c r="Q64" s="300">
        <v>0.41572140217875103</v>
      </c>
    </row>
    <row r="65" spans="1:17" x14ac:dyDescent="0.25">
      <c r="A65" s="156" t="s">
        <v>259</v>
      </c>
      <c r="B65" s="204">
        <v>156.44205697056219</v>
      </c>
      <c r="C65" s="204">
        <v>160.04521049783241</v>
      </c>
      <c r="D65" s="204">
        <v>166.57532473574392</v>
      </c>
      <c r="E65" s="204">
        <v>170.14877549565711</v>
      </c>
      <c r="F65" s="204">
        <v>164.22292332075406</v>
      </c>
      <c r="G65" s="204">
        <v>156.86514961192452</v>
      </c>
      <c r="H65" s="204">
        <v>151.89777604826074</v>
      </c>
      <c r="I65" s="204">
        <v>147.29383329203077</v>
      </c>
      <c r="J65" s="204">
        <v>154.35198189154079</v>
      </c>
      <c r="K65" s="204">
        <v>140.65029393862568</v>
      </c>
      <c r="L65" s="204">
        <v>130.54291551774674</v>
      </c>
      <c r="M65" s="204">
        <v>131.74418334008362</v>
      </c>
      <c r="N65" s="204">
        <v>133.05580774264732</v>
      </c>
      <c r="O65" s="204">
        <v>135.88340686746014</v>
      </c>
      <c r="P65" s="204">
        <v>144.13208750347758</v>
      </c>
      <c r="Q65" s="204">
        <v>146.74682664519517</v>
      </c>
    </row>
    <row r="66" spans="1:17" x14ac:dyDescent="0.25">
      <c r="A66" s="299" t="s">
        <v>266</v>
      </c>
      <c r="B66" s="298">
        <v>14.084677934545883</v>
      </c>
      <c r="C66" s="298">
        <v>14.410660551147332</v>
      </c>
      <c r="D66" s="298">
        <v>15.00357069421521</v>
      </c>
      <c r="E66" s="298">
        <v>15.32407763452386</v>
      </c>
      <c r="F66" s="298">
        <v>14.785849180944235</v>
      </c>
      <c r="G66" s="298">
        <v>14.124151730959534</v>
      </c>
      <c r="H66" s="298">
        <v>13.676154405440862</v>
      </c>
      <c r="I66" s="298">
        <v>13.254542472409884</v>
      </c>
      <c r="J66" s="298">
        <v>13.896624725297896</v>
      </c>
      <c r="K66" s="298">
        <v>12.654707531747309</v>
      </c>
      <c r="L66" s="298">
        <v>11.734711150326238</v>
      </c>
      <c r="M66" s="298">
        <v>11.835092313337313</v>
      </c>
      <c r="N66" s="298">
        <v>11.951999621590065</v>
      </c>
      <c r="O66" s="298">
        <v>12.207160355427728</v>
      </c>
      <c r="P66" s="298">
        <v>12.943472083926936</v>
      </c>
      <c r="Q66" s="298">
        <v>13.185217768257091</v>
      </c>
    </row>
    <row r="67" spans="1:17" x14ac:dyDescent="0.25">
      <c r="A67" s="299" t="s">
        <v>265</v>
      </c>
      <c r="B67" s="298">
        <v>7.5847245336363613</v>
      </c>
      <c r="C67" s="298">
        <v>7.742651769357348</v>
      </c>
      <c r="D67" s="298">
        <v>8.0064514573703409</v>
      </c>
      <c r="E67" s="298">
        <v>8.1925469377675295</v>
      </c>
      <c r="F67" s="298">
        <v>7.9550926242741404</v>
      </c>
      <c r="G67" s="298">
        <v>7.5906287903866696</v>
      </c>
      <c r="H67" s="298">
        <v>7.3580235420152933</v>
      </c>
      <c r="I67" s="298">
        <v>7.2099886855771782</v>
      </c>
      <c r="J67" s="298">
        <v>7.4821353747721595</v>
      </c>
      <c r="K67" s="298">
        <v>6.9059502838047528</v>
      </c>
      <c r="L67" s="298">
        <v>6.5217765983403586</v>
      </c>
      <c r="M67" s="298">
        <v>6.6621417701384402</v>
      </c>
      <c r="N67" s="298">
        <v>6.738202950755662</v>
      </c>
      <c r="O67" s="298">
        <v>6.869074017018975</v>
      </c>
      <c r="P67" s="298">
        <v>7.3358656914449227</v>
      </c>
      <c r="Q67" s="298">
        <v>7.395656976721785</v>
      </c>
    </row>
    <row r="68" spans="1:17" x14ac:dyDescent="0.25">
      <c r="A68" s="150" t="s">
        <v>33</v>
      </c>
      <c r="B68" s="87">
        <v>9.0474879472438666E-2</v>
      </c>
      <c r="C68" s="87">
        <v>9.1001462713643427E-2</v>
      </c>
      <c r="D68" s="87">
        <v>9.439346402321025E-2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9.4210847804703532E-16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0.13252152278295254</v>
      </c>
      <c r="C71" s="87">
        <v>0.13859094268035238</v>
      </c>
      <c r="D71" s="87">
        <v>0.13872031432584223</v>
      </c>
      <c r="E71" s="87">
        <v>0.16980137241242171</v>
      </c>
      <c r="F71" s="87">
        <v>0.17092847226712957</v>
      </c>
      <c r="G71" s="87">
        <v>0.16863041180409288</v>
      </c>
      <c r="H71" s="87">
        <v>0.13382186139881178</v>
      </c>
      <c r="I71" s="87">
        <v>0.15963573729390587</v>
      </c>
      <c r="J71" s="87">
        <v>0.13352102342969971</v>
      </c>
      <c r="K71" s="87">
        <v>0.13298504249200885</v>
      </c>
      <c r="L71" s="87">
        <v>0.19855434108230385</v>
      </c>
      <c r="M71" s="87">
        <v>0.14284511938617983</v>
      </c>
      <c r="N71" s="87">
        <v>0.10878503459561976</v>
      </c>
      <c r="O71" s="87">
        <v>0.10772640076152852</v>
      </c>
      <c r="P71" s="87">
        <v>0.12159872619165471</v>
      </c>
      <c r="Q71" s="87">
        <v>0.13003764242984145</v>
      </c>
    </row>
    <row r="72" spans="1:17" x14ac:dyDescent="0.25">
      <c r="A72" s="150" t="s">
        <v>29</v>
      </c>
      <c r="B72" s="87">
        <v>1.6449135907582231</v>
      </c>
      <c r="C72" s="87">
        <v>1.7760238234889907</v>
      </c>
      <c r="D72" s="87">
        <v>2.1562879428632651</v>
      </c>
      <c r="E72" s="87">
        <v>2.2427387603764912</v>
      </c>
      <c r="F72" s="87">
        <v>2.2405725403684924</v>
      </c>
      <c r="G72" s="87">
        <v>2.2333211881408399</v>
      </c>
      <c r="H72" s="87">
        <v>2.1043063305538108</v>
      </c>
      <c r="I72" s="87">
        <v>1.6655099464067848</v>
      </c>
      <c r="J72" s="87">
        <v>2.1327308119017041</v>
      </c>
      <c r="K72" s="87">
        <v>1.4154568055680661</v>
      </c>
      <c r="L72" s="87">
        <v>0.64325390791726766</v>
      </c>
      <c r="M72" s="87">
        <v>0.39034598184261116</v>
      </c>
      <c r="N72" s="87">
        <v>0.43751601194867201</v>
      </c>
      <c r="O72" s="87">
        <v>0.45791042218965616</v>
      </c>
      <c r="P72" s="87">
        <v>0.43216495921139114</v>
      </c>
      <c r="Q72" s="87">
        <v>0.66488099123285194</v>
      </c>
    </row>
    <row r="73" spans="1:17" x14ac:dyDescent="0.25">
      <c r="A73" s="150" t="s">
        <v>28</v>
      </c>
      <c r="B73" s="87">
        <v>3.3276982380080326E-3</v>
      </c>
      <c r="C73" s="87">
        <v>6.7590235002095087E-3</v>
      </c>
      <c r="D73" s="87">
        <v>6.7865717824090706E-3</v>
      </c>
      <c r="E73" s="87">
        <v>3.294627227066191E-3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5.658703549005982</v>
      </c>
      <c r="C74" s="87">
        <v>5.6680878789218054</v>
      </c>
      <c r="D74" s="87">
        <v>5.5345286102603959</v>
      </c>
      <c r="E74" s="87">
        <v>5.7147286243970683</v>
      </c>
      <c r="F74" s="87">
        <v>4.6702385480993653</v>
      </c>
      <c r="G74" s="87">
        <v>4.2582476704805483</v>
      </c>
      <c r="H74" s="87">
        <v>4.2444751125024265</v>
      </c>
      <c r="I74" s="87">
        <v>4.3352823115696157</v>
      </c>
      <c r="J74" s="87">
        <v>4.0675063327464613</v>
      </c>
      <c r="K74" s="87">
        <v>4.429880481238488</v>
      </c>
      <c r="L74" s="87">
        <v>4.8143143672243127</v>
      </c>
      <c r="M74" s="87">
        <v>4.8000327308742605</v>
      </c>
      <c r="N74" s="87">
        <v>4.6525085932431063</v>
      </c>
      <c r="O74" s="87">
        <v>4.7551559328226034</v>
      </c>
      <c r="P74" s="87">
        <v>4.5935202231213417</v>
      </c>
      <c r="Q74" s="87">
        <v>4.5577341582143127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5.4783293378757286E-2</v>
      </c>
      <c r="C76" s="87">
        <v>6.2188638052345535E-2</v>
      </c>
      <c r="D76" s="87">
        <v>7.5734554115218622E-2</v>
      </c>
      <c r="E76" s="87">
        <v>6.1983553354481448E-2</v>
      </c>
      <c r="F76" s="87">
        <v>6.0988139811480969E-2</v>
      </c>
      <c r="G76" s="87">
        <v>5.6691499781611747E-2</v>
      </c>
      <c r="H76" s="87">
        <v>6.1196441614600028E-2</v>
      </c>
      <c r="I76" s="87">
        <v>5.8805662653750139E-2</v>
      </c>
      <c r="J76" s="87">
        <v>0.12192518310532292</v>
      </c>
      <c r="K76" s="87">
        <v>6.8549256132646535E-2</v>
      </c>
      <c r="L76" s="87">
        <v>4.0329847491758497E-2</v>
      </c>
      <c r="M76" s="87">
        <v>3.8152462951575782E-2</v>
      </c>
      <c r="N76" s="87">
        <v>3.8007035219785046E-2</v>
      </c>
      <c r="O76" s="87">
        <v>7.4102238616987032E-2</v>
      </c>
      <c r="P76" s="87">
        <v>7.5621673237152354E-2</v>
      </c>
      <c r="Q76" s="87">
        <v>0.16480444393348873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0.81236492372767244</v>
      </c>
      <c r="G77" s="87">
        <v>0.8737380201795768</v>
      </c>
      <c r="H77" s="87">
        <v>0.81422379594564487</v>
      </c>
      <c r="I77" s="87">
        <v>0.99075502765312118</v>
      </c>
      <c r="J77" s="87">
        <v>1.0264520235889714</v>
      </c>
      <c r="K77" s="87">
        <v>0.85907869837354356</v>
      </c>
      <c r="L77" s="87">
        <v>0.82532413462471577</v>
      </c>
      <c r="M77" s="87">
        <v>1.2907654750838129</v>
      </c>
      <c r="N77" s="87">
        <v>1.5013862757484788</v>
      </c>
      <c r="O77" s="87">
        <v>1.4741790226281994</v>
      </c>
      <c r="P77" s="87">
        <v>2.112960109683383</v>
      </c>
      <c r="Q77" s="87">
        <v>1.8781997409112907</v>
      </c>
    </row>
    <row r="78" spans="1:17" x14ac:dyDescent="0.25">
      <c r="A78" s="299" t="s">
        <v>264</v>
      </c>
      <c r="B78" s="298">
        <v>134.77265450237994</v>
      </c>
      <c r="C78" s="298">
        <v>137.89189817732773</v>
      </c>
      <c r="D78" s="298">
        <v>143.56530258415836</v>
      </c>
      <c r="E78" s="298">
        <v>146.63215092336571</v>
      </c>
      <c r="F78" s="298">
        <v>141.48198151553569</v>
      </c>
      <c r="G78" s="298">
        <v>135.15036909057832</v>
      </c>
      <c r="H78" s="298">
        <v>130.86359810080458</v>
      </c>
      <c r="I78" s="298">
        <v>126.8293021340437</v>
      </c>
      <c r="J78" s="298">
        <v>132.97322179147073</v>
      </c>
      <c r="K78" s="298">
        <v>121.08963612307363</v>
      </c>
      <c r="L78" s="298">
        <v>112.28642776908015</v>
      </c>
      <c r="M78" s="298">
        <v>113.24694925660788</v>
      </c>
      <c r="N78" s="298">
        <v>114.36560517030159</v>
      </c>
      <c r="O78" s="298">
        <v>116.80717249501343</v>
      </c>
      <c r="P78" s="298">
        <v>123.85274972810572</v>
      </c>
      <c r="Q78" s="298">
        <v>126.1659519002163</v>
      </c>
    </row>
    <row r="79" spans="1:17" x14ac:dyDescent="0.25">
      <c r="A79" s="243" t="s">
        <v>258</v>
      </c>
      <c r="B79" s="278">
        <v>33.807936916720394</v>
      </c>
      <c r="C79" s="278">
        <v>39.379302138380496</v>
      </c>
      <c r="D79" s="278">
        <v>34.429723176947853</v>
      </c>
      <c r="E79" s="278">
        <v>34.804760916153505</v>
      </c>
      <c r="F79" s="278">
        <v>55.976652041273582</v>
      </c>
      <c r="G79" s="278">
        <v>90.918089613743078</v>
      </c>
      <c r="H79" s="278">
        <v>103.57757702472894</v>
      </c>
      <c r="I79" s="278">
        <v>115.77382993295993</v>
      </c>
      <c r="J79" s="278">
        <v>105.07384119857225</v>
      </c>
      <c r="K79" s="278">
        <v>129.43502119859312</v>
      </c>
      <c r="L79" s="278">
        <v>163.89625191298583</v>
      </c>
      <c r="M79" s="278">
        <v>167.98352339915314</v>
      </c>
      <c r="N79" s="278">
        <v>156.23185370700341</v>
      </c>
      <c r="O79" s="278">
        <v>158.76612078056121</v>
      </c>
      <c r="P79" s="278">
        <v>153.68335442708474</v>
      </c>
      <c r="Q79" s="278">
        <v>170.03586662295422</v>
      </c>
    </row>
    <row r="81" spans="1:17" ht="12.75" x14ac:dyDescent="0.25">
      <c r="A81" s="98" t="s">
        <v>90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</v>
      </c>
      <c r="C83" s="77">
        <f t="shared" si="0"/>
        <v>1</v>
      </c>
      <c r="D83" s="77">
        <f t="shared" si="0"/>
        <v>1.0000000000000002</v>
      </c>
      <c r="E83" s="77">
        <f t="shared" si="0"/>
        <v>1.0000000000000002</v>
      </c>
      <c r="F83" s="77">
        <f t="shared" si="0"/>
        <v>1</v>
      </c>
      <c r="G83" s="77">
        <f t="shared" si="0"/>
        <v>1</v>
      </c>
      <c r="H83" s="77">
        <f t="shared" si="0"/>
        <v>0.99999999999999989</v>
      </c>
      <c r="I83" s="77">
        <f t="shared" si="0"/>
        <v>1.0000000000000002</v>
      </c>
      <c r="J83" s="77">
        <f t="shared" si="0"/>
        <v>1</v>
      </c>
      <c r="K83" s="77">
        <f t="shared" si="0"/>
        <v>1.0000000000000002</v>
      </c>
      <c r="L83" s="77">
        <f t="shared" si="0"/>
        <v>1</v>
      </c>
      <c r="M83" s="77">
        <f t="shared" si="0"/>
        <v>1</v>
      </c>
      <c r="N83" s="77">
        <f t="shared" si="0"/>
        <v>1.0000000000000002</v>
      </c>
      <c r="O83" s="77">
        <f t="shared" si="0"/>
        <v>0.99999999999999989</v>
      </c>
      <c r="P83" s="77">
        <f t="shared" si="0"/>
        <v>1.0000000000000002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1.6521879466218289E-2</v>
      </c>
      <c r="C84" s="203">
        <f t="shared" si="1"/>
        <v>1.6533917939387178E-2</v>
      </c>
      <c r="D84" s="203">
        <f t="shared" si="1"/>
        <v>1.6607635536592856E-2</v>
      </c>
      <c r="E84" s="203">
        <f t="shared" si="1"/>
        <v>1.6595510278037177E-2</v>
      </c>
      <c r="F84" s="203">
        <f t="shared" si="1"/>
        <v>1.6497320140050488E-2</v>
      </c>
      <c r="G84" s="203">
        <f t="shared" si="1"/>
        <v>1.6433630809915941E-2</v>
      </c>
      <c r="H84" s="203">
        <f t="shared" si="1"/>
        <v>1.6388110469450077E-2</v>
      </c>
      <c r="I84" s="203">
        <f t="shared" si="1"/>
        <v>1.6269424784132631E-2</v>
      </c>
      <c r="J84" s="203">
        <f t="shared" si="1"/>
        <v>1.6380771103737216E-2</v>
      </c>
      <c r="K84" s="203">
        <f t="shared" si="1"/>
        <v>1.6198627464559589E-2</v>
      </c>
      <c r="L84" s="203">
        <f t="shared" si="1"/>
        <v>1.597565608693545E-2</v>
      </c>
      <c r="M84" s="203">
        <f t="shared" si="1"/>
        <v>1.5878624487308351E-2</v>
      </c>
      <c r="N84" s="203">
        <f t="shared" si="1"/>
        <v>1.5885584171141498E-2</v>
      </c>
      <c r="O84" s="203">
        <f t="shared" si="1"/>
        <v>1.5899453779339261E-2</v>
      </c>
      <c r="P84" s="203">
        <f t="shared" si="1"/>
        <v>1.5867940487242362E-2</v>
      </c>
      <c r="Q84" s="203">
        <f t="shared" si="1"/>
        <v>1.5925205392485195E-2</v>
      </c>
    </row>
    <row r="85" spans="1:17" x14ac:dyDescent="0.25">
      <c r="A85" s="76" t="s">
        <v>82</v>
      </c>
      <c r="B85" s="202">
        <f t="shared" ref="B85:Q85" si="2">IF(B$7=0,0,B$7/B$5)</f>
        <v>4.8282839431734413E-3</v>
      </c>
      <c r="C85" s="202">
        <f t="shared" si="2"/>
        <v>4.8318020154860071E-3</v>
      </c>
      <c r="D85" s="202">
        <f t="shared" si="2"/>
        <v>4.8533449332663512E-3</v>
      </c>
      <c r="E85" s="202">
        <f t="shared" si="2"/>
        <v>4.849801499160632E-3</v>
      </c>
      <c r="F85" s="202">
        <f t="shared" si="2"/>
        <v>4.8211068299138021E-3</v>
      </c>
      <c r="G85" s="202">
        <f t="shared" si="2"/>
        <v>4.8024945303464994E-3</v>
      </c>
      <c r="H85" s="202">
        <f t="shared" si="2"/>
        <v>4.7891918592182859E-3</v>
      </c>
      <c r="I85" s="202">
        <f t="shared" si="2"/>
        <v>4.7545076581941544E-3</v>
      </c>
      <c r="J85" s="202">
        <f t="shared" si="2"/>
        <v>4.787047034127594E-3</v>
      </c>
      <c r="K85" s="202">
        <f t="shared" si="2"/>
        <v>4.7338181499567197E-3</v>
      </c>
      <c r="L85" s="202">
        <f t="shared" si="2"/>
        <v>4.6686579407582973E-3</v>
      </c>
      <c r="M85" s="202">
        <f t="shared" si="2"/>
        <v>4.640301837845316E-3</v>
      </c>
      <c r="N85" s="202">
        <f t="shared" si="2"/>
        <v>4.6423357063146917E-3</v>
      </c>
      <c r="O85" s="202">
        <f t="shared" si="2"/>
        <v>4.6463889017575154E-3</v>
      </c>
      <c r="P85" s="202">
        <f t="shared" si="2"/>
        <v>4.637179591004517E-3</v>
      </c>
      <c r="Q85" s="202">
        <f t="shared" si="2"/>
        <v>4.6539144439040709E-3</v>
      </c>
    </row>
    <row r="86" spans="1:17" x14ac:dyDescent="0.25">
      <c r="A86" s="76" t="s">
        <v>81</v>
      </c>
      <c r="B86" s="202">
        <f t="shared" ref="B86:Q86" si="3">IF(B$8=0,0,B$8/B$5)</f>
        <v>6.0145687773001354E-2</v>
      </c>
      <c r="C86" s="202">
        <f t="shared" si="3"/>
        <v>6.0189512221058852E-2</v>
      </c>
      <c r="D86" s="202">
        <f t="shared" si="3"/>
        <v>6.0457871253333274E-2</v>
      </c>
      <c r="E86" s="202">
        <f t="shared" si="3"/>
        <v>6.0413730874706993E-2</v>
      </c>
      <c r="F86" s="202">
        <f t="shared" si="3"/>
        <v>6.0056282837768406E-2</v>
      </c>
      <c r="G86" s="202">
        <f t="shared" si="3"/>
        <v>5.9824430367680093E-2</v>
      </c>
      <c r="H86" s="202">
        <f t="shared" si="3"/>
        <v>5.965871966929507E-2</v>
      </c>
      <c r="I86" s="202">
        <f t="shared" si="3"/>
        <v>5.922666033931244E-2</v>
      </c>
      <c r="J86" s="202">
        <f t="shared" si="3"/>
        <v>5.9632001692110893E-2</v>
      </c>
      <c r="K86" s="202">
        <f t="shared" si="3"/>
        <v>5.8968932186355509E-2</v>
      </c>
      <c r="L86" s="202">
        <f t="shared" si="3"/>
        <v>5.8157234770918123E-2</v>
      </c>
      <c r="M86" s="202">
        <f t="shared" si="3"/>
        <v>5.7804004237599009E-2</v>
      </c>
      <c r="N86" s="202">
        <f t="shared" si="3"/>
        <v>5.7829340033788722E-2</v>
      </c>
      <c r="O86" s="202">
        <f t="shared" si="3"/>
        <v>5.7879830483492233E-2</v>
      </c>
      <c r="P86" s="202">
        <f t="shared" si="3"/>
        <v>5.7765110567332884E-2</v>
      </c>
      <c r="Q86" s="202">
        <f t="shared" si="3"/>
        <v>5.7973575779667129E-2</v>
      </c>
    </row>
    <row r="87" spans="1:17" x14ac:dyDescent="0.25">
      <c r="A87" s="76" t="s">
        <v>80</v>
      </c>
      <c r="B87" s="202">
        <f t="shared" ref="B87:Q87" si="4">IF(B$9=0,0,B$9/B$5)</f>
        <v>3.2187323428722867E-2</v>
      </c>
      <c r="C87" s="202">
        <f t="shared" si="4"/>
        <v>3.2210776343402907E-2</v>
      </c>
      <c r="D87" s="202">
        <f t="shared" si="4"/>
        <v>3.2354390279607854E-2</v>
      </c>
      <c r="E87" s="202">
        <f t="shared" si="4"/>
        <v>3.2330768292800217E-2</v>
      </c>
      <c r="F87" s="202">
        <f t="shared" si="4"/>
        <v>3.2139477844558499E-2</v>
      </c>
      <c r="G87" s="202">
        <f t="shared" si="4"/>
        <v>3.2015400612776787E-2</v>
      </c>
      <c r="H87" s="202">
        <f t="shared" si="4"/>
        <v>3.1926719544490577E-2</v>
      </c>
      <c r="I87" s="202">
        <f t="shared" si="4"/>
        <v>3.1695500417908563E-2</v>
      </c>
      <c r="J87" s="202">
        <f t="shared" si="4"/>
        <v>3.1912421259695276E-2</v>
      </c>
      <c r="K87" s="202">
        <f t="shared" si="4"/>
        <v>3.155757566015667E-2</v>
      </c>
      <c r="L87" s="202">
        <f t="shared" si="4"/>
        <v>3.1123190948561943E-2</v>
      </c>
      <c r="M87" s="202">
        <f t="shared" si="4"/>
        <v>3.0934157522528923E-2</v>
      </c>
      <c r="N87" s="202">
        <f t="shared" si="4"/>
        <v>3.0947716124923842E-2</v>
      </c>
      <c r="O87" s="202">
        <f t="shared" si="4"/>
        <v>3.0974736390130587E-2</v>
      </c>
      <c r="P87" s="202">
        <f t="shared" si="4"/>
        <v>3.0913343342983575E-2</v>
      </c>
      <c r="Q87" s="202">
        <f t="shared" si="4"/>
        <v>3.1024904744332324E-2</v>
      </c>
    </row>
    <row r="88" spans="1:17" x14ac:dyDescent="0.25">
      <c r="A88" s="129" t="s">
        <v>79</v>
      </c>
      <c r="B88" s="201">
        <f t="shared" ref="B88:Q88" si="5">IF(B$10=0,0,B$10/B$5)</f>
        <v>3.4077131224133826E-2</v>
      </c>
      <c r="C88" s="201">
        <f t="shared" si="5"/>
        <v>3.4059043982832396E-2</v>
      </c>
      <c r="D88" s="201">
        <f t="shared" si="5"/>
        <v>3.4165862378909936E-2</v>
      </c>
      <c r="E88" s="201">
        <f t="shared" si="5"/>
        <v>3.3936144685438561E-2</v>
      </c>
      <c r="F88" s="201">
        <f t="shared" si="5"/>
        <v>3.3434700859884738E-2</v>
      </c>
      <c r="G88" s="201">
        <f t="shared" si="5"/>
        <v>3.3191776354269883E-2</v>
      </c>
      <c r="H88" s="201">
        <f t="shared" si="5"/>
        <v>3.3465413564971548E-2</v>
      </c>
      <c r="I88" s="201">
        <f t="shared" si="5"/>
        <v>3.2966938974825111E-2</v>
      </c>
      <c r="J88" s="201">
        <f t="shared" si="5"/>
        <v>3.335337963255082E-2</v>
      </c>
      <c r="K88" s="201">
        <f t="shared" si="5"/>
        <v>3.3068654820048837E-2</v>
      </c>
      <c r="L88" s="201">
        <f t="shared" si="5"/>
        <v>3.2080968358047281E-2</v>
      </c>
      <c r="M88" s="201">
        <f t="shared" si="5"/>
        <v>3.246800319955695E-2</v>
      </c>
      <c r="N88" s="201">
        <f t="shared" si="5"/>
        <v>3.2762338790614361E-2</v>
      </c>
      <c r="O88" s="201">
        <f t="shared" si="5"/>
        <v>3.2811734228238708E-2</v>
      </c>
      <c r="P88" s="201">
        <f t="shared" si="5"/>
        <v>3.253712230268687E-2</v>
      </c>
      <c r="Q88" s="201">
        <f t="shared" si="5"/>
        <v>3.2543455345621759E-2</v>
      </c>
    </row>
    <row r="89" spans="1:17" x14ac:dyDescent="0.25">
      <c r="A89" s="127" t="s">
        <v>263</v>
      </c>
      <c r="B89" s="200">
        <f t="shared" ref="B89:Q89" si="6">IF(B$15=0,0,B$15/B$5)</f>
        <v>8.1547543298613148E-2</v>
      </c>
      <c r="C89" s="200">
        <f t="shared" si="6"/>
        <v>8.160232631715196E-2</v>
      </c>
      <c r="D89" s="200">
        <f t="shared" si="6"/>
        <v>8.1991875960685259E-2</v>
      </c>
      <c r="E89" s="200">
        <f t="shared" si="6"/>
        <v>8.1907551446404256E-2</v>
      </c>
      <c r="F89" s="200">
        <f t="shared" si="6"/>
        <v>8.1427673007073084E-2</v>
      </c>
      <c r="G89" s="200">
        <f t="shared" si="6"/>
        <v>8.1105718599879029E-2</v>
      </c>
      <c r="H89" s="200">
        <f t="shared" si="6"/>
        <v>8.0883546058679728E-2</v>
      </c>
      <c r="I89" s="200">
        <f t="shared" si="6"/>
        <v>8.0305161677609066E-2</v>
      </c>
      <c r="J89" s="200">
        <f t="shared" si="6"/>
        <v>8.0886167948866619E-2</v>
      </c>
      <c r="K89" s="200">
        <f t="shared" si="6"/>
        <v>8.0014387284903135E-2</v>
      </c>
      <c r="L89" s="200">
        <f t="shared" si="6"/>
        <v>7.8956657557232274E-2</v>
      </c>
      <c r="M89" s="200">
        <f t="shared" si="6"/>
        <v>7.8386045060979848E-2</v>
      </c>
      <c r="N89" s="200">
        <f t="shared" si="6"/>
        <v>7.8441832780109258E-2</v>
      </c>
      <c r="O89" s="200">
        <f t="shared" si="6"/>
        <v>7.8527008420966327E-2</v>
      </c>
      <c r="P89" s="200">
        <f t="shared" si="6"/>
        <v>7.8409445977459677E-2</v>
      </c>
      <c r="Q89" s="200">
        <f t="shared" si="6"/>
        <v>7.8708610220782974E-2</v>
      </c>
    </row>
    <row r="90" spans="1:17" x14ac:dyDescent="0.25">
      <c r="A90" s="142" t="s">
        <v>277</v>
      </c>
      <c r="B90" s="199">
        <f t="shared" ref="B90:Q90" si="7">IF(B$16=0,0,B$16/B$5)</f>
        <v>1.7103134762191642E-2</v>
      </c>
      <c r="C90" s="199">
        <f t="shared" si="7"/>
        <v>1.7110961120343448E-2</v>
      </c>
      <c r="D90" s="199">
        <f t="shared" si="7"/>
        <v>1.7212971627644694E-2</v>
      </c>
      <c r="E90" s="199">
        <f t="shared" si="7"/>
        <v>1.7175942284446962E-2</v>
      </c>
      <c r="F90" s="199">
        <f t="shared" si="7"/>
        <v>1.7079059337825924E-2</v>
      </c>
      <c r="G90" s="199">
        <f t="shared" si="7"/>
        <v>1.7005528314847571E-2</v>
      </c>
      <c r="H90" s="199">
        <f t="shared" si="7"/>
        <v>1.6960910114466279E-2</v>
      </c>
      <c r="I90" s="199">
        <f t="shared" si="7"/>
        <v>1.6845465122807202E-2</v>
      </c>
      <c r="J90" s="199">
        <f t="shared" si="7"/>
        <v>1.699215956384615E-2</v>
      </c>
      <c r="K90" s="199">
        <f t="shared" si="7"/>
        <v>1.6830839178900783E-2</v>
      </c>
      <c r="L90" s="199">
        <f t="shared" si="7"/>
        <v>1.6642820344649707E-2</v>
      </c>
      <c r="M90" s="199">
        <f t="shared" si="7"/>
        <v>1.6450684404899024E-2</v>
      </c>
      <c r="N90" s="199">
        <f t="shared" si="7"/>
        <v>1.6479325532798017E-2</v>
      </c>
      <c r="O90" s="199">
        <f t="shared" si="7"/>
        <v>1.6510402080463882E-2</v>
      </c>
      <c r="P90" s="199">
        <f t="shared" si="7"/>
        <v>1.6515758792394294E-2</v>
      </c>
      <c r="Q90" s="199">
        <f t="shared" si="7"/>
        <v>1.6591558438740921E-2</v>
      </c>
    </row>
    <row r="91" spans="1:17" x14ac:dyDescent="0.25">
      <c r="A91" s="142" t="s">
        <v>276</v>
      </c>
      <c r="B91" s="199">
        <f t="shared" ref="B91:Q91" si="8">IF(B$22=0,0,B$22/B$5)</f>
        <v>6.4383331570649072E-2</v>
      </c>
      <c r="C91" s="199">
        <f t="shared" si="8"/>
        <v>6.4430153591480022E-2</v>
      </c>
      <c r="D91" s="199">
        <f t="shared" si="8"/>
        <v>6.4717325224592115E-2</v>
      </c>
      <c r="E91" s="199">
        <f t="shared" si="8"/>
        <v>6.4669644938580836E-2</v>
      </c>
      <c r="F91" s="199">
        <f t="shared" si="8"/>
        <v>6.4286384618504805E-2</v>
      </c>
      <c r="G91" s="199">
        <f t="shared" si="8"/>
        <v>6.4037962368343387E-2</v>
      </c>
      <c r="H91" s="199">
        <f t="shared" si="8"/>
        <v>6.386134819682325E-2</v>
      </c>
      <c r="I91" s="199">
        <f t="shared" si="8"/>
        <v>6.3398314766413957E-2</v>
      </c>
      <c r="J91" s="199">
        <f t="shared" si="8"/>
        <v>6.3832544263567423E-2</v>
      </c>
      <c r="K91" s="199">
        <f t="shared" si="8"/>
        <v>6.312294834818008E-2</v>
      </c>
      <c r="L91" s="199">
        <f t="shared" si="8"/>
        <v>6.2252953215180915E-2</v>
      </c>
      <c r="M91" s="199">
        <f t="shared" si="8"/>
        <v>6.187606855338687E-2</v>
      </c>
      <c r="N91" s="199">
        <f t="shared" si="8"/>
        <v>6.190377744526248E-2</v>
      </c>
      <c r="O91" s="199">
        <f t="shared" si="8"/>
        <v>6.1957868927680411E-2</v>
      </c>
      <c r="P91" s="199">
        <f t="shared" si="8"/>
        <v>6.183462602687325E-2</v>
      </c>
      <c r="Q91" s="199">
        <f t="shared" si="8"/>
        <v>6.2057544168635667E-2</v>
      </c>
    </row>
    <row r="92" spans="1:17" x14ac:dyDescent="0.25">
      <c r="A92" s="142" t="s">
        <v>275</v>
      </c>
      <c r="B92" s="199">
        <f t="shared" ref="B92:Q92" si="9">IF(B$23=0,0,B$23/B$5)</f>
        <v>6.1076965772433294E-5</v>
      </c>
      <c r="C92" s="199">
        <f t="shared" si="9"/>
        <v>6.1211605328496726E-5</v>
      </c>
      <c r="D92" s="199">
        <f t="shared" si="9"/>
        <v>6.1579108448439629E-5</v>
      </c>
      <c r="E92" s="199">
        <f t="shared" si="9"/>
        <v>6.1964223376454112E-5</v>
      </c>
      <c r="F92" s="199">
        <f t="shared" si="9"/>
        <v>6.2229050742344642E-5</v>
      </c>
      <c r="G92" s="199">
        <f t="shared" si="9"/>
        <v>6.2227916688070042E-5</v>
      </c>
      <c r="H92" s="199">
        <f t="shared" si="9"/>
        <v>6.1287747390191116E-5</v>
      </c>
      <c r="I92" s="199">
        <f t="shared" si="9"/>
        <v>6.1381788387911731E-5</v>
      </c>
      <c r="J92" s="199">
        <f t="shared" si="9"/>
        <v>6.1464121453046845E-5</v>
      </c>
      <c r="K92" s="199">
        <f t="shared" si="9"/>
        <v>6.0599757822269686E-5</v>
      </c>
      <c r="L92" s="199">
        <f t="shared" si="9"/>
        <v>6.0883997401655949E-5</v>
      </c>
      <c r="M92" s="199">
        <f t="shared" si="9"/>
        <v>5.9292102693951766E-5</v>
      </c>
      <c r="N92" s="199">
        <f t="shared" si="9"/>
        <v>5.8729802048749132E-5</v>
      </c>
      <c r="O92" s="199">
        <f t="shared" si="9"/>
        <v>5.8737412822044849E-5</v>
      </c>
      <c r="P92" s="199">
        <f t="shared" si="9"/>
        <v>5.9061158192140921E-5</v>
      </c>
      <c r="Q92" s="199">
        <f t="shared" si="9"/>
        <v>5.9507613406389998E-5</v>
      </c>
    </row>
    <row r="93" spans="1:17" x14ac:dyDescent="0.25">
      <c r="A93" s="127" t="s">
        <v>262</v>
      </c>
      <c r="B93" s="200">
        <f t="shared" ref="B93:Q93" si="10">IF(B$24=0,0,B$24/B$5)</f>
        <v>3.3267484296504501E-2</v>
      </c>
      <c r="C93" s="200">
        <f t="shared" si="10"/>
        <v>3.3299385939987082E-2</v>
      </c>
      <c r="D93" s="200">
        <f t="shared" si="10"/>
        <v>3.3496172031518293E-2</v>
      </c>
      <c r="E93" s="200">
        <f t="shared" si="10"/>
        <v>3.3505312454188099E-2</v>
      </c>
      <c r="F93" s="200">
        <f t="shared" si="10"/>
        <v>3.3409726391176321E-2</v>
      </c>
      <c r="G93" s="200">
        <f t="shared" si="10"/>
        <v>3.330763005703908E-2</v>
      </c>
      <c r="H93" s="200">
        <f t="shared" si="10"/>
        <v>3.310107110097181E-2</v>
      </c>
      <c r="I93" s="200">
        <f t="shared" si="10"/>
        <v>3.2953080740181807E-2</v>
      </c>
      <c r="J93" s="200">
        <f t="shared" si="10"/>
        <v>3.3167551768925933E-2</v>
      </c>
      <c r="K93" s="200">
        <f t="shared" si="10"/>
        <v>3.280713975546598E-2</v>
      </c>
      <c r="L93" s="200">
        <f t="shared" si="10"/>
        <v>3.2578863641605511E-2</v>
      </c>
      <c r="M93" s="200">
        <f t="shared" si="10"/>
        <v>3.2080390491828051E-2</v>
      </c>
      <c r="N93" s="200">
        <f t="shared" si="10"/>
        <v>3.2033155670601207E-2</v>
      </c>
      <c r="O93" s="200">
        <f t="shared" si="10"/>
        <v>3.2076596358434323E-2</v>
      </c>
      <c r="P93" s="200">
        <f t="shared" si="10"/>
        <v>3.2129274206726267E-2</v>
      </c>
      <c r="Q93" s="200">
        <f t="shared" si="10"/>
        <v>3.2301170006868406E-2</v>
      </c>
    </row>
    <row r="94" spans="1:17" x14ac:dyDescent="0.25">
      <c r="A94" s="142" t="s">
        <v>274</v>
      </c>
      <c r="B94" s="199">
        <f t="shared" ref="B94:Q94" si="11">IF(B$25=0,0,B$25/B$5)</f>
        <v>2.261649448072197E-2</v>
      </c>
      <c r="C94" s="199">
        <f t="shared" si="11"/>
        <v>2.2573040729869959E-2</v>
      </c>
      <c r="D94" s="199">
        <f t="shared" si="11"/>
        <v>2.2651070533308018E-2</v>
      </c>
      <c r="E94" s="199">
        <f t="shared" si="11"/>
        <v>2.2345610427605252E-2</v>
      </c>
      <c r="F94" s="199">
        <f t="shared" si="11"/>
        <v>2.1842519923665472E-2</v>
      </c>
      <c r="G94" s="199">
        <f t="shared" si="11"/>
        <v>2.160577036884171E-2</v>
      </c>
      <c r="H94" s="199">
        <f t="shared" si="11"/>
        <v>2.2007409919797383E-2</v>
      </c>
      <c r="I94" s="199">
        <f t="shared" si="11"/>
        <v>2.1536384482969045E-2</v>
      </c>
      <c r="J94" s="199">
        <f t="shared" si="11"/>
        <v>2.1926010137014312E-2</v>
      </c>
      <c r="K94" s="199">
        <f t="shared" si="11"/>
        <v>2.1826272916279827E-2</v>
      </c>
      <c r="L94" s="199">
        <f t="shared" si="11"/>
        <v>2.0910453738815081E-2</v>
      </c>
      <c r="M94" s="199">
        <f t="shared" si="11"/>
        <v>2.1399323315092235E-2</v>
      </c>
      <c r="N94" s="199">
        <f t="shared" si="11"/>
        <v>2.1788572977351647E-2</v>
      </c>
      <c r="O94" s="199">
        <f t="shared" si="11"/>
        <v>2.1855814834322095E-2</v>
      </c>
      <c r="P94" s="199">
        <f t="shared" si="11"/>
        <v>2.1598664612623428E-2</v>
      </c>
      <c r="Q94" s="199">
        <f t="shared" si="11"/>
        <v>2.155759253201182E-2</v>
      </c>
    </row>
    <row r="95" spans="1:17" x14ac:dyDescent="0.25">
      <c r="A95" s="142" t="s">
        <v>273</v>
      </c>
      <c r="B95" s="199">
        <f t="shared" ref="B95:Q95" si="12">IF(B$31=0,0,B$31/B$5)</f>
        <v>1.0517730981369947E-2</v>
      </c>
      <c r="C95" s="199">
        <f t="shared" si="12"/>
        <v>1.0592792616673135E-2</v>
      </c>
      <c r="D95" s="199">
        <f t="shared" si="12"/>
        <v>1.0710747079777315E-2</v>
      </c>
      <c r="E95" s="199">
        <f t="shared" si="12"/>
        <v>1.1024507357397854E-2</v>
      </c>
      <c r="F95" s="199">
        <f t="shared" si="12"/>
        <v>1.1431433993163917E-2</v>
      </c>
      <c r="G95" s="199">
        <f t="shared" si="12"/>
        <v>1.1566089688150675E-2</v>
      </c>
      <c r="H95" s="199">
        <f t="shared" si="12"/>
        <v>1.0959942459595827E-2</v>
      </c>
      <c r="I95" s="199">
        <f t="shared" si="12"/>
        <v>1.1282772355275498E-2</v>
      </c>
      <c r="J95" s="199">
        <f t="shared" si="12"/>
        <v>1.1107438094195884E-2</v>
      </c>
      <c r="K95" s="199">
        <f t="shared" si="12"/>
        <v>1.0848649185755746E-2</v>
      </c>
      <c r="L95" s="199">
        <f t="shared" si="12"/>
        <v>1.1535572090277724E-2</v>
      </c>
      <c r="M95" s="199">
        <f t="shared" si="12"/>
        <v>1.0551702589039917E-2</v>
      </c>
      <c r="N95" s="199">
        <f t="shared" si="12"/>
        <v>1.0116444943325014E-2</v>
      </c>
      <c r="O95" s="199">
        <f t="shared" si="12"/>
        <v>1.0092627168864131E-2</v>
      </c>
      <c r="P95" s="199">
        <f t="shared" si="12"/>
        <v>1.0401748885319981E-2</v>
      </c>
      <c r="Q95" s="199">
        <f t="shared" si="12"/>
        <v>1.0613742681969912E-2</v>
      </c>
    </row>
    <row r="96" spans="1:17" x14ac:dyDescent="0.25">
      <c r="A96" s="142" t="s">
        <v>272</v>
      </c>
      <c r="B96" s="199">
        <f t="shared" ref="B96:Q96" si="13">IF(B$32=0,0,B$32/B$5)</f>
        <v>1.3325883441258173E-4</v>
      </c>
      <c r="C96" s="199">
        <f t="shared" si="13"/>
        <v>1.3355259344399281E-4</v>
      </c>
      <c r="D96" s="199">
        <f t="shared" si="13"/>
        <v>1.3435441843295926E-4</v>
      </c>
      <c r="E96" s="199">
        <f t="shared" si="13"/>
        <v>1.3519466918499078E-4</v>
      </c>
      <c r="F96" s="199">
        <f t="shared" si="13"/>
        <v>1.3577247434693376E-4</v>
      </c>
      <c r="G96" s="199">
        <f t="shared" si="13"/>
        <v>1.3577000004669822E-4</v>
      </c>
      <c r="H96" s="199">
        <f t="shared" si="13"/>
        <v>1.337187215785988E-4</v>
      </c>
      <c r="I96" s="199">
        <f t="shared" si="13"/>
        <v>1.33923901937262E-4</v>
      </c>
      <c r="J96" s="199">
        <f t="shared" si="13"/>
        <v>1.341035377157385E-4</v>
      </c>
      <c r="K96" s="199">
        <f t="shared" si="13"/>
        <v>1.3221765343040656E-4</v>
      </c>
      <c r="L96" s="199">
        <f t="shared" si="13"/>
        <v>1.3283781251270389E-4</v>
      </c>
      <c r="M96" s="199">
        <f t="shared" si="13"/>
        <v>1.2936458769589477E-4</v>
      </c>
      <c r="N96" s="199">
        <f t="shared" si="13"/>
        <v>1.2813774992454359E-4</v>
      </c>
      <c r="O96" s="199">
        <f t="shared" si="13"/>
        <v>1.2815435524809782E-4</v>
      </c>
      <c r="P96" s="199">
        <f t="shared" si="13"/>
        <v>1.2886070878285289E-4</v>
      </c>
      <c r="Q96" s="199">
        <f t="shared" si="13"/>
        <v>1.2983479288666909E-4</v>
      </c>
    </row>
    <row r="97" spans="1:17" x14ac:dyDescent="0.25">
      <c r="A97" s="127" t="s">
        <v>261</v>
      </c>
      <c r="B97" s="200">
        <f t="shared" ref="B97:Q97" si="14">IF(B$33=0,0,B$33/B$5)</f>
        <v>0.51433758424178644</v>
      </c>
      <c r="C97" s="200">
        <f t="shared" si="14"/>
        <v>0.5106641209520143</v>
      </c>
      <c r="D97" s="200">
        <f t="shared" si="14"/>
        <v>0.51324190421686589</v>
      </c>
      <c r="E97" s="200">
        <f t="shared" si="14"/>
        <v>0.51401536147907456</v>
      </c>
      <c r="F97" s="200">
        <f t="shared" si="14"/>
        <v>0.50111144973347532</v>
      </c>
      <c r="G97" s="200">
        <f t="shared" si="14"/>
        <v>0.47578025036824645</v>
      </c>
      <c r="H97" s="200">
        <f t="shared" si="14"/>
        <v>0.46521386276716037</v>
      </c>
      <c r="I97" s="200">
        <f t="shared" si="14"/>
        <v>0.45692467111601509</v>
      </c>
      <c r="J97" s="200">
        <f t="shared" si="14"/>
        <v>0.46545466581465383</v>
      </c>
      <c r="K97" s="200">
        <f t="shared" si="14"/>
        <v>0.44352756355325856</v>
      </c>
      <c r="L97" s="200">
        <f t="shared" si="14"/>
        <v>0.41309487484303498</v>
      </c>
      <c r="M97" s="200">
        <f t="shared" si="14"/>
        <v>0.41388701343685652</v>
      </c>
      <c r="N97" s="200">
        <f t="shared" si="14"/>
        <v>0.42450212304711332</v>
      </c>
      <c r="O97" s="200">
        <f t="shared" si="14"/>
        <v>0.42464406322877113</v>
      </c>
      <c r="P97" s="200">
        <f t="shared" si="14"/>
        <v>0.43679081550080806</v>
      </c>
      <c r="Q97" s="200">
        <f t="shared" si="14"/>
        <v>0.42492750785055783</v>
      </c>
    </row>
    <row r="98" spans="1:17" x14ac:dyDescent="0.25">
      <c r="A98" s="127" t="s">
        <v>260</v>
      </c>
      <c r="B98" s="200">
        <f t="shared" ref="B98:Q98" si="15">IF(B$44=0,0,B$44/B$5)</f>
        <v>8.2690861561247955E-2</v>
      </c>
      <c r="C98" s="200">
        <f t="shared" si="15"/>
        <v>8.2666738644914681E-2</v>
      </c>
      <c r="D98" s="200">
        <f t="shared" si="15"/>
        <v>8.2859842694924898E-2</v>
      </c>
      <c r="E98" s="200">
        <f t="shared" si="15"/>
        <v>8.2812223628621964E-2</v>
      </c>
      <c r="F98" s="200">
        <f t="shared" si="15"/>
        <v>8.254057704563933E-2</v>
      </c>
      <c r="G98" s="200">
        <f t="shared" si="15"/>
        <v>8.2170396407220514E-2</v>
      </c>
      <c r="H98" s="200">
        <f t="shared" si="15"/>
        <v>8.1984074732044152E-2</v>
      </c>
      <c r="I98" s="200">
        <f t="shared" si="15"/>
        <v>8.1765123803378748E-2</v>
      </c>
      <c r="J98" s="200">
        <f t="shared" si="15"/>
        <v>8.2047529877581155E-2</v>
      </c>
      <c r="K98" s="200">
        <f t="shared" si="15"/>
        <v>8.1630285938764133E-2</v>
      </c>
      <c r="L98" s="200">
        <f t="shared" si="15"/>
        <v>8.1190006311840493E-2</v>
      </c>
      <c r="M98" s="200">
        <f t="shared" si="15"/>
        <v>8.0941361708487772E-2</v>
      </c>
      <c r="N98" s="200">
        <f t="shared" si="15"/>
        <v>8.1069554468780738E-2</v>
      </c>
      <c r="O98" s="200">
        <f t="shared" si="15"/>
        <v>8.1110017560108216E-2</v>
      </c>
      <c r="P98" s="200">
        <f t="shared" si="15"/>
        <v>8.1263399552590584E-2</v>
      </c>
      <c r="Q98" s="200">
        <f t="shared" si="15"/>
        <v>8.1240919645983053E-2</v>
      </c>
    </row>
    <row r="99" spans="1:17" x14ac:dyDescent="0.25">
      <c r="A99" s="142" t="s">
        <v>271</v>
      </c>
      <c r="B99" s="199">
        <f t="shared" ref="B99:Q99" si="16">IF(B$45=0,0,B$45/B$5)</f>
        <v>3.3480681989017581E-2</v>
      </c>
      <c r="C99" s="199">
        <f t="shared" si="16"/>
        <v>3.3496002678005649E-2</v>
      </c>
      <c r="D99" s="199">
        <f t="shared" si="16"/>
        <v>3.3695695974116584E-2</v>
      </c>
      <c r="E99" s="199">
        <f t="shared" si="16"/>
        <v>3.3623208229553753E-2</v>
      </c>
      <c r="F99" s="199">
        <f t="shared" si="16"/>
        <v>3.3433552521925904E-2</v>
      </c>
      <c r="G99" s="199">
        <f t="shared" si="16"/>
        <v>3.3289609973913718E-2</v>
      </c>
      <c r="H99" s="199">
        <f t="shared" si="16"/>
        <v>3.3202266466500659E-2</v>
      </c>
      <c r="I99" s="199">
        <f t="shared" si="16"/>
        <v>3.2976274149495305E-2</v>
      </c>
      <c r="J99" s="199">
        <f t="shared" si="16"/>
        <v>3.3263439631044285E-2</v>
      </c>
      <c r="K99" s="199">
        <f t="shared" si="16"/>
        <v>3.2947642756272426E-2</v>
      </c>
      <c r="L99" s="199">
        <f t="shared" si="16"/>
        <v>3.2579581644374869E-2</v>
      </c>
      <c r="M99" s="199">
        <f t="shared" si="16"/>
        <v>3.2203460986559906E-2</v>
      </c>
      <c r="N99" s="199">
        <f t="shared" si="16"/>
        <v>3.225952816420459E-2</v>
      </c>
      <c r="O99" s="199">
        <f t="shared" si="16"/>
        <v>3.232036286054444E-2</v>
      </c>
      <c r="P99" s="199">
        <f t="shared" si="16"/>
        <v>3.2330849029959731E-2</v>
      </c>
      <c r="Q99" s="199">
        <f t="shared" si="16"/>
        <v>3.2479232580080709E-2</v>
      </c>
    </row>
    <row r="100" spans="1:17" x14ac:dyDescent="0.25">
      <c r="A100" s="142" t="s">
        <v>270</v>
      </c>
      <c r="B100" s="199">
        <f t="shared" ref="B100:Q100" si="17">IF(B$51=0,0,B$51/B$5)</f>
        <v>3.3144848597707083E-2</v>
      </c>
      <c r="C100" s="199">
        <f t="shared" si="17"/>
        <v>3.3093699177906132E-2</v>
      </c>
      <c r="D100" s="199">
        <f t="shared" si="17"/>
        <v>3.3015429370270202E-2</v>
      </c>
      <c r="E100" s="199">
        <f t="shared" si="17"/>
        <v>3.3052088250259064E-2</v>
      </c>
      <c r="F100" s="199">
        <f t="shared" si="17"/>
        <v>3.3065574228395178E-2</v>
      </c>
      <c r="G100" s="199">
        <f t="shared" si="17"/>
        <v>3.2901265543190235E-2</v>
      </c>
      <c r="H100" s="199">
        <f t="shared" si="17"/>
        <v>3.284654985398771E-2</v>
      </c>
      <c r="I100" s="199">
        <f t="shared" si="17"/>
        <v>3.2968997290438687E-2</v>
      </c>
      <c r="J100" s="199">
        <f t="shared" si="17"/>
        <v>3.2855968392269334E-2</v>
      </c>
      <c r="K100" s="199">
        <f t="shared" si="17"/>
        <v>3.2931631798874685E-2</v>
      </c>
      <c r="L100" s="199">
        <f t="shared" si="17"/>
        <v>3.3076223301540662E-2</v>
      </c>
      <c r="M100" s="199">
        <f t="shared" si="17"/>
        <v>3.3298049684982366E-2</v>
      </c>
      <c r="N100" s="199">
        <f t="shared" si="17"/>
        <v>3.3363407900486627E-2</v>
      </c>
      <c r="O100" s="199">
        <f t="shared" si="17"/>
        <v>3.3329549945653104E-2</v>
      </c>
      <c r="P100" s="199">
        <f t="shared" si="17"/>
        <v>3.3503088255167845E-2</v>
      </c>
      <c r="Q100" s="199">
        <f t="shared" si="17"/>
        <v>3.3276542292231023E-2</v>
      </c>
    </row>
    <row r="101" spans="1:17" x14ac:dyDescent="0.25">
      <c r="A101" s="142" t="s">
        <v>269</v>
      </c>
      <c r="B101" s="199">
        <f t="shared" ref="B101:Q101" si="18">IF(B$62=0,0,B$62/B$5)</f>
        <v>7.596253453811359E-3</v>
      </c>
      <c r="C101" s="199">
        <f t="shared" si="18"/>
        <v>7.6017883745553823E-3</v>
      </c>
      <c r="D101" s="199">
        <f t="shared" si="18"/>
        <v>7.6356814648375904E-3</v>
      </c>
      <c r="E101" s="199">
        <f t="shared" si="18"/>
        <v>7.6301066428344265E-3</v>
      </c>
      <c r="F101" s="199">
        <f t="shared" si="18"/>
        <v>7.5849618288720243E-3</v>
      </c>
      <c r="G101" s="199">
        <f t="shared" si="18"/>
        <v>7.5556794282229528E-3</v>
      </c>
      <c r="H101" s="199">
        <f t="shared" si="18"/>
        <v>7.5347505717820468E-3</v>
      </c>
      <c r="I101" s="199">
        <f t="shared" si="18"/>
        <v>7.4801825337538009E-3</v>
      </c>
      <c r="J101" s="199">
        <f t="shared" si="18"/>
        <v>7.5313761565250423E-3</v>
      </c>
      <c r="K101" s="199">
        <f t="shared" si="18"/>
        <v>7.4476320975623914E-3</v>
      </c>
      <c r="L101" s="199">
        <f t="shared" si="18"/>
        <v>7.3451166966455907E-3</v>
      </c>
      <c r="M101" s="199">
        <f t="shared" si="18"/>
        <v>7.3005045430886489E-3</v>
      </c>
      <c r="N101" s="199">
        <f t="shared" si="18"/>
        <v>7.3037043922621692E-3</v>
      </c>
      <c r="O101" s="199">
        <f t="shared" si="18"/>
        <v>7.310081212731699E-3</v>
      </c>
      <c r="P101" s="199">
        <f t="shared" si="18"/>
        <v>7.295592367535758E-3</v>
      </c>
      <c r="Q101" s="199">
        <f t="shared" si="18"/>
        <v>7.3219210146562323E-3</v>
      </c>
    </row>
    <row r="102" spans="1:17" x14ac:dyDescent="0.25">
      <c r="A102" s="142" t="s">
        <v>268</v>
      </c>
      <c r="B102" s="199">
        <f t="shared" ref="B102:Q102" si="19">IF(B$63=0,0,B$63/B$5)</f>
        <v>8.1413652048296092E-3</v>
      </c>
      <c r="C102" s="199">
        <f t="shared" si="19"/>
        <v>8.147297314840268E-3</v>
      </c>
      <c r="D102" s="199">
        <f t="shared" si="19"/>
        <v>8.1836225938196391E-3</v>
      </c>
      <c r="E102" s="199">
        <f t="shared" si="19"/>
        <v>8.1776477192113031E-3</v>
      </c>
      <c r="F102" s="199">
        <f t="shared" si="19"/>
        <v>8.1292632860421356E-3</v>
      </c>
      <c r="G102" s="199">
        <f t="shared" si="19"/>
        <v>8.0978795625779552E-3</v>
      </c>
      <c r="H102" s="199">
        <f t="shared" si="19"/>
        <v>8.0754488387163922E-3</v>
      </c>
      <c r="I102" s="199">
        <f t="shared" si="19"/>
        <v>8.0169649652121391E-3</v>
      </c>
      <c r="J102" s="199">
        <f t="shared" si="19"/>
        <v>8.0718322733757224E-3</v>
      </c>
      <c r="K102" s="199">
        <f t="shared" si="19"/>
        <v>7.982078689994742E-3</v>
      </c>
      <c r="L102" s="199">
        <f t="shared" si="19"/>
        <v>7.8722067217859362E-3</v>
      </c>
      <c r="M102" s="199">
        <f t="shared" si="19"/>
        <v>7.8243931730557041E-3</v>
      </c>
      <c r="N102" s="199">
        <f t="shared" si="19"/>
        <v>7.8278226453449597E-3</v>
      </c>
      <c r="O102" s="199">
        <f t="shared" si="19"/>
        <v>7.8346570703156024E-3</v>
      </c>
      <c r="P102" s="199">
        <f t="shared" si="19"/>
        <v>7.8191284968084588E-3</v>
      </c>
      <c r="Q102" s="199">
        <f t="shared" si="19"/>
        <v>7.847346503600916E-3</v>
      </c>
    </row>
    <row r="103" spans="1:17" x14ac:dyDescent="0.25">
      <c r="A103" s="142" t="s">
        <v>267</v>
      </c>
      <c r="B103" s="199">
        <f t="shared" ref="B103:Q103" si="20">IF(B$64=0,0,B$64/B$5)</f>
        <v>3.2771231588231713E-4</v>
      </c>
      <c r="C103" s="199">
        <f t="shared" si="20"/>
        <v>3.2795109960725169E-4</v>
      </c>
      <c r="D103" s="199">
        <f t="shared" si="20"/>
        <v>3.2941329188089383E-4</v>
      </c>
      <c r="E103" s="199">
        <f t="shared" si="20"/>
        <v>3.2917278676341757E-4</v>
      </c>
      <c r="F103" s="199">
        <f t="shared" si="20"/>
        <v>3.2722518040409167E-4</v>
      </c>
      <c r="G103" s="199">
        <f t="shared" si="20"/>
        <v>3.2596189931563796E-4</v>
      </c>
      <c r="H103" s="199">
        <f t="shared" si="20"/>
        <v>3.250590010573423E-4</v>
      </c>
      <c r="I103" s="199">
        <f t="shared" si="20"/>
        <v>3.2270486447881394E-4</v>
      </c>
      <c r="J103" s="199">
        <f t="shared" si="20"/>
        <v>3.2491342436676127E-4</v>
      </c>
      <c r="K103" s="199">
        <f t="shared" si="20"/>
        <v>3.2130059605989822E-4</v>
      </c>
      <c r="L103" s="199">
        <f t="shared" si="20"/>
        <v>3.1687794749342733E-4</v>
      </c>
      <c r="M103" s="199">
        <f t="shared" si="20"/>
        <v>3.1495332080113233E-4</v>
      </c>
      <c r="N103" s="199">
        <f t="shared" si="20"/>
        <v>3.1509136648240197E-4</v>
      </c>
      <c r="O103" s="199">
        <f t="shared" si="20"/>
        <v>3.1536647086336325E-4</v>
      </c>
      <c r="P103" s="199">
        <f t="shared" si="20"/>
        <v>3.147414031187845E-4</v>
      </c>
      <c r="Q103" s="199">
        <f t="shared" si="20"/>
        <v>3.1587725541417754E-4</v>
      </c>
    </row>
    <row r="104" spans="1:17" x14ac:dyDescent="0.25">
      <c r="A104" s="127" t="s">
        <v>259</v>
      </c>
      <c r="B104" s="200">
        <f t="shared" ref="B104:Q104" si="21">IF(B$65=0,0,B$65/B$5)</f>
        <v>0.11544743376250892</v>
      </c>
      <c r="C104" s="200">
        <f t="shared" si="21"/>
        <v>0.11551883720276972</v>
      </c>
      <c r="D104" s="200">
        <f t="shared" si="21"/>
        <v>0.11599575133670607</v>
      </c>
      <c r="E104" s="200">
        <f t="shared" si="21"/>
        <v>0.11592132385112482</v>
      </c>
      <c r="F104" s="200">
        <f t="shared" si="21"/>
        <v>0.11527075723617991</v>
      </c>
      <c r="G104" s="200">
        <f t="shared" si="21"/>
        <v>0.114819554358081</v>
      </c>
      <c r="H104" s="200">
        <f t="shared" si="21"/>
        <v>0.11450766003582727</v>
      </c>
      <c r="I104" s="200">
        <f t="shared" si="21"/>
        <v>0.1137392235734265</v>
      </c>
      <c r="J104" s="200">
        <f t="shared" si="21"/>
        <v>0.1144604527704364</v>
      </c>
      <c r="K104" s="200">
        <f t="shared" si="21"/>
        <v>0.11326219827998363</v>
      </c>
      <c r="L104" s="200">
        <f t="shared" si="21"/>
        <v>0.1118041293398417</v>
      </c>
      <c r="M104" s="200">
        <f t="shared" si="21"/>
        <v>0.11119644819336348</v>
      </c>
      <c r="N104" s="200">
        <f t="shared" si="21"/>
        <v>0.11125375864947101</v>
      </c>
      <c r="O104" s="200">
        <f t="shared" si="21"/>
        <v>0.1113402569154477</v>
      </c>
      <c r="P104" s="200">
        <f t="shared" si="21"/>
        <v>0.11116003772081329</v>
      </c>
      <c r="Q104" s="200">
        <f t="shared" si="21"/>
        <v>0.11150252211814959</v>
      </c>
    </row>
    <row r="105" spans="1:17" x14ac:dyDescent="0.25">
      <c r="A105" s="142" t="s">
        <v>266</v>
      </c>
      <c r="B105" s="199">
        <f t="shared" ref="B105:Q105" si="22">IF(B$66=0,0,B$66/B$5)</f>
        <v>1.0393879717528452E-2</v>
      </c>
      <c r="C105" s="199">
        <f t="shared" si="22"/>
        <v>1.0401453095748282E-2</v>
      </c>
      <c r="D105" s="199">
        <f t="shared" si="22"/>
        <v>1.0447828681527592E-2</v>
      </c>
      <c r="E105" s="199">
        <f t="shared" si="22"/>
        <v>1.044020070680297E-2</v>
      </c>
      <c r="F105" s="199">
        <f t="shared" si="22"/>
        <v>1.0378429496949516E-2</v>
      </c>
      <c r="G105" s="199">
        <f t="shared" si="22"/>
        <v>1.0338362672950347E-2</v>
      </c>
      <c r="H105" s="199">
        <f t="shared" si="22"/>
        <v>1.0309725922242262E-2</v>
      </c>
      <c r="I105" s="199">
        <f t="shared" si="22"/>
        <v>1.0235061006552476E-2</v>
      </c>
      <c r="J105" s="199">
        <f t="shared" si="22"/>
        <v>1.0305108742666632E-2</v>
      </c>
      <c r="K105" s="199">
        <f t="shared" si="22"/>
        <v>1.0190522561306571E-2</v>
      </c>
      <c r="L105" s="199">
        <f t="shared" si="22"/>
        <v>1.0050251735326058E-2</v>
      </c>
      <c r="M105" s="199">
        <f t="shared" si="22"/>
        <v>9.9892093595245895E-3</v>
      </c>
      <c r="N105" s="199">
        <f t="shared" si="22"/>
        <v>9.9935876820260762E-3</v>
      </c>
      <c r="O105" s="199">
        <f t="shared" si="22"/>
        <v>1.0002313023451762E-2</v>
      </c>
      <c r="P105" s="199">
        <f t="shared" si="22"/>
        <v>9.9824880774927877E-3</v>
      </c>
      <c r="Q105" s="199">
        <f t="shared" si="22"/>
        <v>1.0018513309267819E-2</v>
      </c>
    </row>
    <row r="106" spans="1:17" x14ac:dyDescent="0.25">
      <c r="A106" s="142" t="s">
        <v>265</v>
      </c>
      <c r="B106" s="199">
        <f t="shared" ref="B106:Q106" si="23">IF(B$67=0,0,B$67/B$5)</f>
        <v>5.5971968162540171E-3</v>
      </c>
      <c r="C106" s="199">
        <f t="shared" si="23"/>
        <v>5.5885591732483747E-3</v>
      </c>
      <c r="D106" s="199">
        <f t="shared" si="23"/>
        <v>5.5753416888837289E-3</v>
      </c>
      <c r="E106" s="199">
        <f t="shared" si="23"/>
        <v>5.5815323029623021E-3</v>
      </c>
      <c r="F106" s="199">
        <f t="shared" si="23"/>
        <v>5.5838096907640609E-3</v>
      </c>
      <c r="G106" s="199">
        <f t="shared" si="23"/>
        <v>5.5560627530460947E-3</v>
      </c>
      <c r="H106" s="199">
        <f t="shared" si="23"/>
        <v>5.5468228713039681E-3</v>
      </c>
      <c r="I106" s="199">
        <f t="shared" si="23"/>
        <v>5.5675006668124156E-3</v>
      </c>
      <c r="J106" s="199">
        <f t="shared" si="23"/>
        <v>5.5484133873181926E-3</v>
      </c>
      <c r="K106" s="199">
        <f t="shared" si="23"/>
        <v>5.5611907266778799E-3</v>
      </c>
      <c r="L106" s="199">
        <f t="shared" si="23"/>
        <v>5.5856080081746907E-3</v>
      </c>
      <c r="M106" s="199">
        <f t="shared" si="23"/>
        <v>5.6230680051181361E-3</v>
      </c>
      <c r="N106" s="199">
        <f t="shared" si="23"/>
        <v>5.6341050987002081E-3</v>
      </c>
      <c r="O106" s="199">
        <f t="shared" si="23"/>
        <v>5.6283874790694988E-3</v>
      </c>
      <c r="P106" s="199">
        <f t="shared" si="23"/>
        <v>5.6576930307497466E-3</v>
      </c>
      <c r="Q106" s="199">
        <f t="shared" si="23"/>
        <v>5.619436034681494E-3</v>
      </c>
    </row>
    <row r="107" spans="1:17" x14ac:dyDescent="0.25">
      <c r="A107" s="142" t="s">
        <v>264</v>
      </c>
      <c r="B107" s="199">
        <f t="shared" ref="B107:Q107" si="24">IF(B$78=0,0,B$78/B$5)</f>
        <v>9.945635722872645E-2</v>
      </c>
      <c r="C107" s="199">
        <f t="shared" si="24"/>
        <v>9.9528824933773061E-2</v>
      </c>
      <c r="D107" s="199">
        <f t="shared" si="24"/>
        <v>9.9972580966294758E-2</v>
      </c>
      <c r="E107" s="199">
        <f t="shared" si="24"/>
        <v>9.9899590841359548E-2</v>
      </c>
      <c r="F107" s="199">
        <f t="shared" si="24"/>
        <v>9.930851804846634E-2</v>
      </c>
      <c r="G107" s="199">
        <f t="shared" si="24"/>
        <v>9.8925128932084563E-2</v>
      </c>
      <c r="H107" s="199">
        <f t="shared" si="24"/>
        <v>9.8651111242281028E-2</v>
      </c>
      <c r="I107" s="199">
        <f t="shared" si="24"/>
        <v>9.7936661900061603E-2</v>
      </c>
      <c r="J107" s="199">
        <f t="shared" si="24"/>
        <v>9.8606930640451576E-2</v>
      </c>
      <c r="K107" s="199">
        <f t="shared" si="24"/>
        <v>9.7510484991999186E-2</v>
      </c>
      <c r="L107" s="199">
        <f t="shared" si="24"/>
        <v>9.6168269596340963E-2</v>
      </c>
      <c r="M107" s="199">
        <f t="shared" si="24"/>
        <v>9.5584170828720769E-2</v>
      </c>
      <c r="N107" s="199">
        <f t="shared" si="24"/>
        <v>9.5626065868744725E-2</v>
      </c>
      <c r="O107" s="199">
        <f t="shared" si="24"/>
        <v>9.570955641292643E-2</v>
      </c>
      <c r="P107" s="199">
        <f t="shared" si="24"/>
        <v>9.5519856612570758E-2</v>
      </c>
      <c r="Q107" s="199">
        <f t="shared" si="24"/>
        <v>9.5864572774200282E-2</v>
      </c>
    </row>
    <row r="108" spans="1:17" x14ac:dyDescent="0.25">
      <c r="A108" s="72" t="s">
        <v>258</v>
      </c>
      <c r="B108" s="71">
        <f t="shared" ref="B108:Q108" si="25">IF(B$79=0,0,B$79/B$5)</f>
        <v>2.4948787004089285E-2</v>
      </c>
      <c r="C108" s="71">
        <f t="shared" si="25"/>
        <v>2.8423538440994888E-2</v>
      </c>
      <c r="D108" s="71">
        <f t="shared" si="25"/>
        <v>2.3975349377589394E-2</v>
      </c>
      <c r="E108" s="71">
        <f t="shared" si="25"/>
        <v>2.3712271510442823E-2</v>
      </c>
      <c r="F108" s="71">
        <f t="shared" si="25"/>
        <v>3.9290928074280085E-2</v>
      </c>
      <c r="G108" s="71">
        <f t="shared" si="25"/>
        <v>6.6548717534544666E-2</v>
      </c>
      <c r="H108" s="71">
        <f t="shared" si="25"/>
        <v>7.8081630197891091E-2</v>
      </c>
      <c r="I108" s="71">
        <f t="shared" si="25"/>
        <v>8.9399706915016058E-2</v>
      </c>
      <c r="J108" s="71">
        <f t="shared" si="25"/>
        <v>7.7918011097314194E-2</v>
      </c>
      <c r="K108" s="71">
        <f t="shared" si="25"/>
        <v>0.10423081690654719</v>
      </c>
      <c r="L108" s="71">
        <f t="shared" si="25"/>
        <v>0.14036976020122394</v>
      </c>
      <c r="M108" s="71">
        <f t="shared" si="25"/>
        <v>0.14178364982364572</v>
      </c>
      <c r="N108" s="71">
        <f t="shared" si="25"/>
        <v>0.13063226055714142</v>
      </c>
      <c r="O108" s="71">
        <f t="shared" si="25"/>
        <v>0.13008991373331391</v>
      </c>
      <c r="P108" s="71">
        <f t="shared" si="25"/>
        <v>0.11852633075035199</v>
      </c>
      <c r="Q108" s="71">
        <f t="shared" si="25"/>
        <v>0.12919821445164764</v>
      </c>
    </row>
    <row r="110" spans="1:17" ht="12.75" x14ac:dyDescent="0.25">
      <c r="A110" s="98" t="s">
        <v>128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53">
        <f>IF(B$5=0,0,B$5/FBT_fec!B$5)</f>
        <v>0.38773751624807606</v>
      </c>
      <c r="C112" s="253">
        <f>IF(C$5=0,0,C$5/FBT_fec!C$5)</f>
        <v>0.38745520157208485</v>
      </c>
      <c r="D112" s="253">
        <f>IF(D$5=0,0,D$5/FBT_fec!D$5)</f>
        <v>0.3857353741817377</v>
      </c>
      <c r="E112" s="253">
        <f>IF(E$5=0,0,E$5/FBT_fec!E$5)</f>
        <v>0.3884704467080477</v>
      </c>
      <c r="F112" s="253">
        <f>IF(F$5=0,0,F$5/FBT_fec!F$5)</f>
        <v>0.39078257779613967</v>
      </c>
      <c r="G112" s="253">
        <f>IF(G$5=0,0,G$5/FBT_fec!G$5)</f>
        <v>0.39668430287439937</v>
      </c>
      <c r="H112" s="253">
        <f>IF(H$5=0,0,H$5/FBT_fec!H$5)</f>
        <v>0.40290478736871871</v>
      </c>
      <c r="I112" s="253">
        <f>IF(I$5=0,0,I$5/FBT_fec!I$5)</f>
        <v>0.40584398352599005</v>
      </c>
      <c r="J112" s="253">
        <f>IF(J$5=0,0,J$5/FBT_fec!J$5)</f>
        <v>0.40998751301657332</v>
      </c>
      <c r="K112" s="253">
        <f>IF(K$5=0,0,K$5/FBT_fec!K$5)</f>
        <v>0.41459757135649145</v>
      </c>
      <c r="L112" s="253">
        <f>IF(L$5=0,0,L$5/FBT_fec!L$5)</f>
        <v>0.42038408748715456</v>
      </c>
      <c r="M112" s="253">
        <f>IF(M$5=0,0,M$5/FBT_fec!M$5)</f>
        <v>0.4346943749253096</v>
      </c>
      <c r="N112" s="253">
        <f>IF(N$5=0,0,N$5/FBT_fec!N$5)</f>
        <v>0.446814758898263</v>
      </c>
      <c r="O112" s="253">
        <f>IF(O$5=0,0,O$5/FBT_fec!O$5)</f>
        <v>0.45930479390379431</v>
      </c>
      <c r="P112" s="253">
        <f>IF(P$5=0,0,P$5/FBT_fec!P$5)</f>
        <v>0.47371006814875471</v>
      </c>
      <c r="Q112" s="253">
        <f>IF(Q$5=0,0,Q$5/FBT_fec!Q$5)</f>
        <v>0.48604486802788283</v>
      </c>
    </row>
    <row r="113" spans="1:17" x14ac:dyDescent="0.25">
      <c r="A113" s="132" t="s">
        <v>83</v>
      </c>
      <c r="B113" s="282">
        <f>IF(B$6=0,0,B$6/FBT_fec!B$6)</f>
        <v>0.41099666477175895</v>
      </c>
      <c r="C113" s="282">
        <f>IF(C$6=0,0,C$6/FBT_fec!C$6)</f>
        <v>0.41099666477175895</v>
      </c>
      <c r="D113" s="282">
        <f>IF(D$6=0,0,D$6/FBT_fec!D$6)</f>
        <v>0.41099666477175895</v>
      </c>
      <c r="E113" s="282">
        <f>IF(E$6=0,0,E$6/FBT_fec!E$6)</f>
        <v>0.41360865660878932</v>
      </c>
      <c r="F113" s="282">
        <f>IF(F$6=0,0,F$6/FBT_fec!F$6)</f>
        <v>0.41360865660878943</v>
      </c>
      <c r="G113" s="282">
        <f>IF(G$6=0,0,G$6/FBT_fec!G$6)</f>
        <v>0.41823422159222085</v>
      </c>
      <c r="H113" s="282">
        <f>IF(H$6=0,0,H$6/FBT_fec!H$6)</f>
        <v>0.42361598011372842</v>
      </c>
      <c r="I113" s="282">
        <f>IF(I$6=0,0,I$6/FBT_fec!I$6)</f>
        <v>0.42361598011372842</v>
      </c>
      <c r="J113" s="282">
        <f>IF(J$6=0,0,J$6/FBT_fec!J$6)</f>
        <v>0.43086974085867952</v>
      </c>
      <c r="K113" s="282">
        <f>IF(K$6=0,0,K$6/FBT_fec!K$6)</f>
        <v>0.43086974085867952</v>
      </c>
      <c r="L113" s="282">
        <f>IF(L$6=0,0,L$6/FBT_fec!L$6)</f>
        <v>0.43086974085867952</v>
      </c>
      <c r="M113" s="282">
        <f>IF(M$6=0,0,M$6/FBT_fec!M$6)</f>
        <v>0.44283090517104617</v>
      </c>
      <c r="N113" s="282">
        <f>IF(N$6=0,0,N$6/FBT_fec!N$6)</f>
        <v>0.45537766324386697</v>
      </c>
      <c r="O113" s="282">
        <f>IF(O$6=0,0,O$6/FBT_fec!O$6)</f>
        <v>0.46851576283580909</v>
      </c>
      <c r="P113" s="282">
        <f>IF(P$6=0,0,P$6/FBT_fec!P$6)</f>
        <v>0.48225218313159945</v>
      </c>
      <c r="Q113" s="282">
        <f>IF(Q$6=0,0,Q$6/FBT_fec!Q$6)</f>
        <v>0.4965950981285483</v>
      </c>
    </row>
    <row r="114" spans="1:17" x14ac:dyDescent="0.25">
      <c r="A114" s="76" t="s">
        <v>82</v>
      </c>
      <c r="B114" s="281">
        <f>IF(B$7=0,0,B$7/FBT_fec!B$7)</f>
        <v>0.10294964675379725</v>
      </c>
      <c r="C114" s="281">
        <f>IF(C$7=0,0,C$7/FBT_fec!C$7)</f>
        <v>0.10294964675379724</v>
      </c>
      <c r="D114" s="281">
        <f>IF(D$7=0,0,D$7/FBT_fec!D$7)</f>
        <v>0.10294964675379724</v>
      </c>
      <c r="E114" s="281">
        <f>IF(E$7=0,0,E$7/FBT_fec!E$7)</f>
        <v>0.10360391881971637</v>
      </c>
      <c r="F114" s="281">
        <f>IF(F$7=0,0,F$7/FBT_fec!F$7)</f>
        <v>0.10360391881971637</v>
      </c>
      <c r="G114" s="281">
        <f>IF(G$7=0,0,G$7/FBT_fec!G$7)</f>
        <v>0.10476256637551941</v>
      </c>
      <c r="H114" s="281">
        <f>IF(H$7=0,0,H$7/FBT_fec!H$7)</f>
        <v>0.10611063118040324</v>
      </c>
      <c r="I114" s="281">
        <f>IF(I$7=0,0,I$7/FBT_fec!I$7)</f>
        <v>0.10611063118040323</v>
      </c>
      <c r="J114" s="281">
        <f>IF(J$7=0,0,J$7/FBT_fec!J$7)</f>
        <v>0.10792760968737963</v>
      </c>
      <c r="K114" s="281">
        <f>IF(K$7=0,0,K$7/FBT_fec!K$7)</f>
        <v>0.10792760968737965</v>
      </c>
      <c r="L114" s="281">
        <f>IF(L$7=0,0,L$7/FBT_fec!L$7)</f>
        <v>0.10792760968737963</v>
      </c>
      <c r="M114" s="281">
        <f>IF(M$7=0,0,M$7/FBT_fec!M$7)</f>
        <v>0.11092373531629712</v>
      </c>
      <c r="N114" s="281">
        <f>IF(N$7=0,0,N$7/FBT_fec!N$7)</f>
        <v>0.11406654503281778</v>
      </c>
      <c r="O114" s="281">
        <f>IF(O$7=0,0,O$7/FBT_fec!O$7)</f>
        <v>0.11735747858031452</v>
      </c>
      <c r="P114" s="281">
        <f>IF(P$7=0,0,P$7/FBT_fec!P$7)</f>
        <v>0.12079828415935404</v>
      </c>
      <c r="Q114" s="281">
        <f>IF(Q$7=0,0,Q$7/FBT_fec!Q$7)</f>
        <v>0.12439100925646798</v>
      </c>
    </row>
    <row r="115" spans="1:17" x14ac:dyDescent="0.25">
      <c r="A115" s="76" t="s">
        <v>81</v>
      </c>
      <c r="B115" s="281">
        <f>IF(B$8=0,0,B$8/FBT_fec!B$8)</f>
        <v>0.56106685211685303</v>
      </c>
      <c r="C115" s="281">
        <f>IF(C$8=0,0,C$8/FBT_fec!C$8)</f>
        <v>0.56106685211685292</v>
      </c>
      <c r="D115" s="281">
        <f>IF(D$8=0,0,D$8/FBT_fec!D$8)</f>
        <v>0.56106685211685314</v>
      </c>
      <c r="E115" s="281">
        <f>IF(E$8=0,0,E$8/FBT_fec!E$8)</f>
        <v>0.564632579441116</v>
      </c>
      <c r="F115" s="281">
        <f>IF(F$8=0,0,F$8/FBT_fec!F$8)</f>
        <v>0.56463257944111589</v>
      </c>
      <c r="G115" s="281">
        <f>IF(G$8=0,0,G$8/FBT_fec!G$8)</f>
        <v>0.57094711045064872</v>
      </c>
      <c r="H115" s="281">
        <f>IF(H$8=0,0,H$8/FBT_fec!H$8)</f>
        <v>0.57829394941877565</v>
      </c>
      <c r="I115" s="281">
        <f>IF(I$8=0,0,I$8/FBT_fec!I$8)</f>
        <v>0.57829394941877565</v>
      </c>
      <c r="J115" s="281">
        <f>IF(J$8=0,0,J$8/FBT_fec!J$8)</f>
        <v>0.58819632833330671</v>
      </c>
      <c r="K115" s="281">
        <f>IF(K$8=0,0,K$8/FBT_fec!K$8)</f>
        <v>0.58819632833330682</v>
      </c>
      <c r="L115" s="281">
        <f>IF(L$8=0,0,L$8/FBT_fec!L$8)</f>
        <v>0.58819632833330682</v>
      </c>
      <c r="M115" s="281">
        <f>IF(M$8=0,0,M$8/FBT_fec!M$8)</f>
        <v>0.60452495915594107</v>
      </c>
      <c r="N115" s="281">
        <f>IF(N$8=0,0,N$8/FBT_fec!N$8)</f>
        <v>0.62165300582780059</v>
      </c>
      <c r="O115" s="281">
        <f>IF(O$8=0,0,O$8/FBT_fec!O$8)</f>
        <v>0.63958831482828182</v>
      </c>
      <c r="P115" s="281">
        <f>IF(P$8=0,0,P$8/FBT_fec!P$8)</f>
        <v>0.65834041370235208</v>
      </c>
      <c r="Q115" s="281">
        <f>IF(Q$8=0,0,Q$8/FBT_fec!Q$8)</f>
        <v>0.67792046107812975</v>
      </c>
    </row>
    <row r="116" spans="1:17" x14ac:dyDescent="0.25">
      <c r="A116" s="76" t="s">
        <v>80</v>
      </c>
      <c r="B116" s="281">
        <f>IF(B$9=0,0,B$9/FBT_fec!B$9)</f>
        <v>0.4003443616745791</v>
      </c>
      <c r="C116" s="281">
        <f>IF(C$9=0,0,C$9/FBT_fec!C$9)</f>
        <v>0.40034436167457921</v>
      </c>
      <c r="D116" s="281">
        <f>IF(D$9=0,0,D$9/FBT_fec!D$9)</f>
        <v>0.4003443616745791</v>
      </c>
      <c r="E116" s="281">
        <f>IF(E$9=0,0,E$9/FBT_fec!E$9)</f>
        <v>0.40288865532541901</v>
      </c>
      <c r="F116" s="281">
        <f>IF(F$9=0,0,F$9/FBT_fec!F$9)</f>
        <v>0.40288865532541907</v>
      </c>
      <c r="G116" s="281">
        <f>IF(G$9=0,0,G$9/FBT_fec!G$9)</f>
        <v>0.40739433388537649</v>
      </c>
      <c r="H116" s="281">
        <f>IF(H$9=0,0,H$9/FBT_fec!H$9)</f>
        <v>0.41263660679086639</v>
      </c>
      <c r="I116" s="281">
        <f>IF(I$9=0,0,I$9/FBT_fec!I$9)</f>
        <v>0.41263660679086633</v>
      </c>
      <c r="J116" s="281">
        <f>IF(J$9=0,0,J$9/FBT_fec!J$9)</f>
        <v>0.41970236294922902</v>
      </c>
      <c r="K116" s="281">
        <f>IF(K$9=0,0,K$9/FBT_fec!K$9)</f>
        <v>0.41970236294922897</v>
      </c>
      <c r="L116" s="281">
        <f>IF(L$9=0,0,L$9/FBT_fec!L$9)</f>
        <v>0.41970236294922897</v>
      </c>
      <c r="M116" s="281">
        <f>IF(M$9=0,0,M$9/FBT_fec!M$9)</f>
        <v>0.43135351514088593</v>
      </c>
      <c r="N116" s="281">
        <f>IF(N$9=0,0,N$9/FBT_fec!N$9)</f>
        <v>0.44357508354348674</v>
      </c>
      <c r="O116" s="281">
        <f>IF(O$9=0,0,O$9/FBT_fec!O$9)</f>
        <v>0.45637266694400913</v>
      </c>
      <c r="P116" s="281">
        <f>IF(P$9=0,0,P$9/FBT_fec!P$9)</f>
        <v>0.46975306363911584</v>
      </c>
      <c r="Q116" s="281">
        <f>IF(Q$9=0,0,Q$9/FBT_fec!Q$9)</f>
        <v>0.48372423577063434</v>
      </c>
    </row>
    <row r="117" spans="1:17" x14ac:dyDescent="0.25">
      <c r="A117" s="129" t="s">
        <v>79</v>
      </c>
      <c r="B117" s="280">
        <f>IF(B$10=0,0,B$10/FBT_fec!B$10)</f>
        <v>0.63577454853480664</v>
      </c>
      <c r="C117" s="280">
        <f>IF(C$10=0,0,C$10/FBT_fec!C$10)</f>
        <v>0.63497442954426531</v>
      </c>
      <c r="D117" s="280">
        <f>IF(D$10=0,0,D$10/FBT_fec!D$10)</f>
        <v>0.63413853175439872</v>
      </c>
      <c r="E117" s="280">
        <f>IF(E$10=0,0,E$10/FBT_fec!E$10)</f>
        <v>0.63434098946033768</v>
      </c>
      <c r="F117" s="280">
        <f>IF(F$10=0,0,F$10/FBT_fec!F$10)</f>
        <v>0.62868764090362761</v>
      </c>
      <c r="G117" s="280">
        <f>IF(G$10=0,0,G$10/FBT_fec!G$10)</f>
        <v>0.63354548246338593</v>
      </c>
      <c r="H117" s="280">
        <f>IF(H$10=0,0,H$10/FBT_fec!H$10)</f>
        <v>0.64878516624890004</v>
      </c>
      <c r="I117" s="280">
        <f>IF(I$10=0,0,I$10/FBT_fec!I$10)</f>
        <v>0.64378377003793408</v>
      </c>
      <c r="J117" s="280">
        <f>IF(J$10=0,0,J$10/FBT_fec!J$10)</f>
        <v>0.65798010734792167</v>
      </c>
      <c r="K117" s="280">
        <f>IF(K$10=0,0,K$10/FBT_fec!K$10)</f>
        <v>0.65969861168945709</v>
      </c>
      <c r="L117" s="280">
        <f>IF(L$10=0,0,L$10/FBT_fec!L$10)</f>
        <v>0.64892727007771756</v>
      </c>
      <c r="M117" s="280">
        <f>IF(M$10=0,0,M$10/FBT_fec!M$10)</f>
        <v>0.67911275583639041</v>
      </c>
      <c r="N117" s="280">
        <f>IF(N$10=0,0,N$10/FBT_fec!N$10)</f>
        <v>0.70437623445933073</v>
      </c>
      <c r="O117" s="280">
        <f>IF(O$10=0,0,O$10/FBT_fec!O$10)</f>
        <v>0.72515768019113369</v>
      </c>
      <c r="P117" s="280">
        <f>IF(P$10=0,0,P$10/FBT_fec!P$10)</f>
        <v>0.74164153230405305</v>
      </c>
      <c r="Q117" s="280">
        <f>IF(Q$10=0,0,Q$10/FBT_fec!Q$10)</f>
        <v>0.76110103461022371</v>
      </c>
    </row>
    <row r="118" spans="1:17" x14ac:dyDescent="0.25">
      <c r="A118" s="127" t="s">
        <v>263</v>
      </c>
      <c r="B118" s="305">
        <f>IF(B$15=0,0,B$15/FBT_fec!B$15)</f>
        <v>0.52987815664105575</v>
      </c>
      <c r="C118" s="305">
        <f>IF(C$15=0,0,C$15/FBT_fec!C$15)</f>
        <v>0.52984805719560291</v>
      </c>
      <c r="D118" s="305">
        <f>IF(D$15=0,0,D$15/FBT_fec!D$15)</f>
        <v>0.53001431798348109</v>
      </c>
      <c r="E118" s="305">
        <f>IF(E$15=0,0,E$15/FBT_fec!E$15)</f>
        <v>0.53322344825904866</v>
      </c>
      <c r="F118" s="305">
        <f>IF(F$15=0,0,F$15/FBT_fec!F$15)</f>
        <v>0.53325449889518961</v>
      </c>
      <c r="G118" s="305">
        <f>IF(G$15=0,0,G$15/FBT_fec!G$15)</f>
        <v>0.53916762026054732</v>
      </c>
      <c r="H118" s="305">
        <f>IF(H$15=0,0,H$15/FBT_fec!H$15)</f>
        <v>0.5461223139609398</v>
      </c>
      <c r="I118" s="305">
        <f>IF(I$15=0,0,I$15/FBT_fec!I$15)</f>
        <v>0.54617256821876481</v>
      </c>
      <c r="J118" s="305">
        <f>IF(J$15=0,0,J$15/FBT_fec!J$15)</f>
        <v>0.55574069678088689</v>
      </c>
      <c r="K118" s="305">
        <f>IF(K$15=0,0,K$15/FBT_fec!K$15)</f>
        <v>0.55593260842886028</v>
      </c>
      <c r="L118" s="305">
        <f>IF(L$15=0,0,L$15/FBT_fec!L$15)</f>
        <v>0.55624015146084171</v>
      </c>
      <c r="M118" s="305">
        <f>IF(M$15=0,0,M$15/FBT_fec!M$15)</f>
        <v>0.57101837522293519</v>
      </c>
      <c r="N118" s="305">
        <f>IF(N$15=0,0,N$15/FBT_fec!N$15)</f>
        <v>0.58735754664521311</v>
      </c>
      <c r="O118" s="305">
        <f>IF(O$15=0,0,O$15/FBT_fec!O$15)</f>
        <v>0.60443185121774201</v>
      </c>
      <c r="P118" s="305">
        <f>IF(P$15=0,0,P$15/FBT_fec!P$15)</f>
        <v>0.62245550369285574</v>
      </c>
      <c r="Q118" s="305">
        <f>IF(Q$15=0,0,Q$15/FBT_fec!Q$15)</f>
        <v>0.64110020644847499</v>
      </c>
    </row>
    <row r="119" spans="1:17" x14ac:dyDescent="0.25">
      <c r="A119" s="127" t="s">
        <v>262</v>
      </c>
      <c r="B119" s="305">
        <f>IF(B$24=0,0,B$24/FBT_fec!B$24)</f>
        <v>0.25939783162664859</v>
      </c>
      <c r="C119" s="305">
        <f>IF(C$24=0,0,C$24/FBT_fec!C$24)</f>
        <v>0.25945752885822165</v>
      </c>
      <c r="D119" s="305">
        <f>IF(D$24=0,0,D$24/FBT_fec!D$24)</f>
        <v>0.25983233923597843</v>
      </c>
      <c r="E119" s="305">
        <f>IF(E$24=0,0,E$24/FBT_fec!E$24)</f>
        <v>0.26174609680782995</v>
      </c>
      <c r="F119" s="305">
        <f>IF(F$24=0,0,F$24/FBT_fec!F$24)</f>
        <v>0.26255280909335932</v>
      </c>
      <c r="G119" s="305">
        <f>IF(G$24=0,0,G$24/FBT_fec!G$24)</f>
        <v>0.26570351799187525</v>
      </c>
      <c r="H119" s="305">
        <f>IF(H$24=0,0,H$24/FBT_fec!H$24)</f>
        <v>0.26819645416337573</v>
      </c>
      <c r="I119" s="305">
        <f>IF(I$24=0,0,I$24/FBT_fec!I$24)</f>
        <v>0.26894513422447197</v>
      </c>
      <c r="J119" s="305">
        <f>IF(J$24=0,0,J$24/FBT_fec!J$24)</f>
        <v>0.27345923978841152</v>
      </c>
      <c r="K119" s="305">
        <f>IF(K$24=0,0,K$24/FBT_fec!K$24)</f>
        <v>0.27352918991038838</v>
      </c>
      <c r="L119" s="305">
        <f>IF(L$24=0,0,L$24/FBT_fec!L$24)</f>
        <v>0.2754170088817624</v>
      </c>
      <c r="M119" s="305">
        <f>IF(M$24=0,0,M$24/FBT_fec!M$24)</f>
        <v>0.28043500509679059</v>
      </c>
      <c r="N119" s="305">
        <f>IF(N$24=0,0,N$24/FBT_fec!N$24)</f>
        <v>0.28782982333517548</v>
      </c>
      <c r="O119" s="305">
        <f>IF(O$24=0,0,O$24/FBT_fec!O$24)</f>
        <v>0.29627691528128347</v>
      </c>
      <c r="P119" s="305">
        <f>IF(P$24=0,0,P$24/FBT_fec!P$24)</f>
        <v>0.30607093281158176</v>
      </c>
      <c r="Q119" s="305">
        <f>IF(Q$24=0,0,Q$24/FBT_fec!Q$24)</f>
        <v>0.31572078381527713</v>
      </c>
    </row>
    <row r="120" spans="1:17" x14ac:dyDescent="0.25">
      <c r="A120" s="127" t="s">
        <v>261</v>
      </c>
      <c r="B120" s="305">
        <f>IF(B$33=0,0,B$33/FBT_fec!B$33)</f>
        <v>0.35574619228268617</v>
      </c>
      <c r="C120" s="305">
        <f>IF(C$33=0,0,C$33/FBT_fec!C$33)</f>
        <v>0.35493857983015265</v>
      </c>
      <c r="D120" s="305">
        <f>IF(D$33=0,0,D$33/FBT_fec!D$33)</f>
        <v>0.35252734852037065</v>
      </c>
      <c r="E120" s="305">
        <f>IF(E$33=0,0,E$33/FBT_fec!E$33)</f>
        <v>0.35542116448775424</v>
      </c>
      <c r="F120" s="305">
        <f>IF(F$33=0,0,F$33/FBT_fec!F$33)</f>
        <v>0.35768247286094279</v>
      </c>
      <c r="G120" s="305">
        <f>IF(G$33=0,0,G$33/FBT_fec!G$33)</f>
        <v>0.36128007929573602</v>
      </c>
      <c r="H120" s="305">
        <f>IF(H$33=0,0,H$33/FBT_fec!H$33)</f>
        <v>0.36633514316566623</v>
      </c>
      <c r="I120" s="305">
        <f>IF(I$33=0,0,I$33/FBT_fec!I$33)</f>
        <v>0.37038317287380018</v>
      </c>
      <c r="J120" s="305">
        <f>IF(J$33=0,0,J$33/FBT_fec!J$33)</f>
        <v>0.37288189622594908</v>
      </c>
      <c r="K120" s="305">
        <f>IF(K$33=0,0,K$33/FBT_fec!K$33)</f>
        <v>0.37794308310663871</v>
      </c>
      <c r="L120" s="305">
        <f>IF(L$33=0,0,L$33/FBT_fec!L$33)</f>
        <v>0.38490059339775784</v>
      </c>
      <c r="M120" s="305">
        <f>IF(M$33=0,0,M$33/FBT_fec!M$33)</f>
        <v>0.40067220319151331</v>
      </c>
      <c r="N120" s="305">
        <f>IF(N$33=0,0,N$33/FBT_fec!N$33)</f>
        <v>0.41265233981600574</v>
      </c>
      <c r="O120" s="305">
        <f>IF(O$33=0,0,O$33/FBT_fec!O$33)</f>
        <v>0.42375694058322727</v>
      </c>
      <c r="P120" s="305">
        <f>IF(P$33=0,0,P$33/FBT_fec!P$33)</f>
        <v>0.43932291179597227</v>
      </c>
      <c r="Q120" s="305">
        <f>IF(Q$33=0,0,Q$33/FBT_fec!Q$33)</f>
        <v>0.44771428548583769</v>
      </c>
    </row>
    <row r="121" spans="1:17" x14ac:dyDescent="0.25">
      <c r="A121" s="127" t="s">
        <v>260</v>
      </c>
      <c r="B121" s="305">
        <f>IF(B$44=0,0,B$44/FBT_fec!B$44)</f>
        <v>0.33935190911705898</v>
      </c>
      <c r="C121" s="305">
        <f>IF(C$44=0,0,C$44/FBT_fec!C$44)</f>
        <v>0.33900589932851538</v>
      </c>
      <c r="D121" s="305">
        <f>IF(D$44=0,0,D$44/FBT_fec!D$44)</f>
        <v>0.33828950798332447</v>
      </c>
      <c r="E121" s="305">
        <f>IF(E$44=0,0,E$44/FBT_fec!E$44)</f>
        <v>0.3404923721527866</v>
      </c>
      <c r="F121" s="305">
        <f>IF(F$44=0,0,F$44/FBT_fec!F$44)</f>
        <v>0.3413953881476004</v>
      </c>
      <c r="G121" s="305">
        <f>IF(G$44=0,0,G$44/FBT_fec!G$44)</f>
        <v>0.34499702767324891</v>
      </c>
      <c r="H121" s="305">
        <f>IF(H$44=0,0,H$44/FBT_fec!H$44)</f>
        <v>0.34961244470605513</v>
      </c>
      <c r="I121" s="305">
        <f>IF(I$44=0,0,I$44/FBT_fec!I$44)</f>
        <v>0.35122236800483558</v>
      </c>
      <c r="J121" s="305">
        <f>IF(J$44=0,0,J$44/FBT_fec!J$44)</f>
        <v>0.35603369066936918</v>
      </c>
      <c r="K121" s="305">
        <f>IF(K$44=0,0,K$44/FBT_fec!K$44)</f>
        <v>0.35820614131736567</v>
      </c>
      <c r="L121" s="305">
        <f>IF(L$44=0,0,L$44/FBT_fec!L$44)</f>
        <v>0.36124662612204872</v>
      </c>
      <c r="M121" s="305">
        <f>IF(M$44=0,0,M$44/FBT_fec!M$44)</f>
        <v>0.37239983736356064</v>
      </c>
      <c r="N121" s="305">
        <f>IF(N$44=0,0,N$44/FBT_fec!N$44)</f>
        <v>0.38338953322642927</v>
      </c>
      <c r="O121" s="305">
        <f>IF(O$44=0,0,O$44/FBT_fec!O$44)</f>
        <v>0.39430331619498837</v>
      </c>
      <c r="P121" s="305">
        <f>IF(P$44=0,0,P$44/FBT_fec!P$44)</f>
        <v>0.40743896286096304</v>
      </c>
      <c r="Q121" s="305">
        <f>IF(Q$44=0,0,Q$44/FBT_fec!Q$44)</f>
        <v>0.41793250381446551</v>
      </c>
    </row>
    <row r="122" spans="1:17" x14ac:dyDescent="0.25">
      <c r="A122" s="127" t="s">
        <v>259</v>
      </c>
      <c r="B122" s="305">
        <f>IF(B$65=0,0,B$65/FBT_fec!B$65)</f>
        <v>0.52336203748107757</v>
      </c>
      <c r="C122" s="305">
        <f>IF(C$65=0,0,C$65/FBT_fec!C$65)</f>
        <v>0.52330443366451551</v>
      </c>
      <c r="D122" s="305">
        <f>IF(D$65=0,0,D$65/FBT_fec!D$65)</f>
        <v>0.52313245002852493</v>
      </c>
      <c r="E122" s="305">
        <f>IF(E$65=0,0,E$65/FBT_fec!E$65)</f>
        <v>0.52650369956196119</v>
      </c>
      <c r="F122" s="305">
        <f>IF(F$65=0,0,F$65/FBT_fec!F$65)</f>
        <v>0.52666498978515064</v>
      </c>
      <c r="G122" s="305">
        <f>IF(G$65=0,0,G$65/FBT_fec!G$65)</f>
        <v>0.53252620319290078</v>
      </c>
      <c r="H122" s="305">
        <f>IF(H$65=0,0,H$65/FBT_fec!H$65)</f>
        <v>0.53940762047545465</v>
      </c>
      <c r="I122" s="305">
        <f>IF(I$65=0,0,I$65/FBT_fec!I$65)</f>
        <v>0.53969635049690778</v>
      </c>
      <c r="J122" s="305">
        <f>IF(J$65=0,0,J$65/FBT_fec!J$65)</f>
        <v>0.54866366357561058</v>
      </c>
      <c r="K122" s="305">
        <f>IF(K$65=0,0,K$65/FBT_fec!K$65)</f>
        <v>0.54902465810924839</v>
      </c>
      <c r="L122" s="305">
        <f>IF(L$65=0,0,L$65/FBT_fec!L$65)</f>
        <v>0.54952090992567615</v>
      </c>
      <c r="M122" s="305">
        <f>IF(M$65=0,0,M$65/FBT_fec!M$65)</f>
        <v>0.56513869654964022</v>
      </c>
      <c r="N122" s="305">
        <f>IF(N$65=0,0,N$65/FBT_fec!N$65)</f>
        <v>0.58119559263259224</v>
      </c>
      <c r="O122" s="305">
        <f>IF(O$65=0,0,O$65/FBT_fec!O$65)</f>
        <v>0.59790654482964212</v>
      </c>
      <c r="P122" s="305">
        <f>IF(P$65=0,0,P$65/FBT_fec!P$65)</f>
        <v>0.61566067005156899</v>
      </c>
      <c r="Q122" s="305">
        <f>IF(Q$65=0,0,Q$65/FBT_fec!Q$65)</f>
        <v>0.6336379246179964</v>
      </c>
    </row>
    <row r="123" spans="1:17" x14ac:dyDescent="0.25">
      <c r="A123" s="72" t="s">
        <v>258</v>
      </c>
      <c r="B123" s="304">
        <f>IF(B$79=0,0,B$79/FBT_fec!B$79)</f>
        <v>0.42603638019661066</v>
      </c>
      <c r="C123" s="304">
        <f>IF(C$79=0,0,C$79/FBT_fec!C$79)</f>
        <v>0.42603638019661061</v>
      </c>
      <c r="D123" s="304">
        <f>IF(D$79=0,0,D$79/FBT_fec!D$79)</f>
        <v>0.42603638019661066</v>
      </c>
      <c r="E123" s="304">
        <f>IF(E$79=0,0,E$79/FBT_fec!E$79)</f>
        <v>0.42874395337842591</v>
      </c>
      <c r="F123" s="304">
        <f>IF(F$79=0,0,F$79/FBT_fec!F$79)</f>
        <v>0.42874395337842597</v>
      </c>
      <c r="G123" s="304">
        <f>IF(G$79=0,0,G$79/FBT_fec!G$79)</f>
        <v>0.43353878294960935</v>
      </c>
      <c r="H123" s="304">
        <f>IF(H$79=0,0,H$79/FBT_fec!H$79)</f>
        <v>0.43911747765962261</v>
      </c>
      <c r="I123" s="304">
        <f>IF(I$79=0,0,I$79/FBT_fec!I$79)</f>
        <v>0.43911747765962256</v>
      </c>
      <c r="J123" s="304">
        <f>IF(J$79=0,0,J$79/FBT_fec!J$79)</f>
        <v>0.44663667729183232</v>
      </c>
      <c r="K123" s="304">
        <f>IF(K$79=0,0,K$79/FBT_fec!K$79)</f>
        <v>0.44663667729183232</v>
      </c>
      <c r="L123" s="304">
        <f>IF(L$79=0,0,L$79/FBT_fec!L$79)</f>
        <v>0.44663667729183243</v>
      </c>
      <c r="M123" s="304">
        <f>IF(M$79=0,0,M$79/FBT_fec!M$79)</f>
        <v>0.4590355398213069</v>
      </c>
      <c r="N123" s="304">
        <f>IF(N$79=0,0,N$79/FBT_fec!N$79)</f>
        <v>0.47204142490681161</v>
      </c>
      <c r="O123" s="304">
        <f>IF(O$79=0,0,O$79/FBT_fec!O$79)</f>
        <v>0.48566029063634736</v>
      </c>
      <c r="P123" s="304">
        <f>IF(P$79=0,0,P$79/FBT_fec!P$79)</f>
        <v>0.49989937158589159</v>
      </c>
      <c r="Q123" s="304">
        <f>IF(Q$79=0,0,Q$79/FBT_fec!Q$79)</f>
        <v>0.51476714086611486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Summary"</f>
        <v>IT: Industry Summary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x14ac:dyDescent="0.25">
      <c r="A3" s="31" t="s">
        <v>78</v>
      </c>
      <c r="B3" s="46">
        <f>ISI!B$3+NFM!B$3+CHI!B$3+NMM!B$3+PPA!B$3+FBT!B$3+TRE!B$3+MAE!B$3+TEL!B$3+WWP!B$3+OIS!B$3</f>
        <v>262339.54439228616</v>
      </c>
      <c r="C3" s="46">
        <f>ISI!C$3+NFM!C$3+CHI!C$3+NMM!C$3+PPA!C$3+FBT!C$3+TRE!C$3+MAE!C$3+TEL!C$3+WWP!C$3+OIS!C$3</f>
        <v>258996.76492649727</v>
      </c>
      <c r="D3" s="46">
        <f>ISI!D$3+NFM!D$3+CHI!D$3+NMM!D$3+PPA!D$3+FBT!D$3+TRE!D$3+MAE!D$3+TEL!D$3+WWP!D$3+OIS!D$3</f>
        <v>255183.50608819415</v>
      </c>
      <c r="E3" s="46">
        <f>ISI!E$3+NFM!E$3+CHI!E$3+NMM!E$3+PPA!E$3+FBT!E$3+TRE!E$3+MAE!E$3+TEL!E$3+WWP!E$3+OIS!E$3</f>
        <v>244378.8852656626</v>
      </c>
      <c r="F3" s="46">
        <f>ISI!F$3+NFM!F$3+CHI!F$3+NMM!F$3+PPA!F$3+FBT!F$3+TRE!F$3+MAE!F$3+TEL!F$3+WWP!F$3+OIS!F$3</f>
        <v>244755.70323427347</v>
      </c>
      <c r="G3" s="46">
        <f>ISI!G$3+NFM!G$3+CHI!G$3+NMM!G$3+PPA!G$3+FBT!G$3+TRE!G$3+MAE!G$3+TEL!G$3+WWP!G$3+OIS!G$3</f>
        <v>240322.93274208857</v>
      </c>
      <c r="H3" s="46">
        <f>ISI!H$3+NFM!H$3+CHI!H$3+NMM!H$3+PPA!H$3+FBT!H$3+TRE!H$3+MAE!H$3+TEL!H$3+WWP!H$3+OIS!H$3</f>
        <v>247396.30634053258</v>
      </c>
      <c r="I3" s="46">
        <f>ISI!I$3+NFM!I$3+CHI!I$3+NMM!I$3+PPA!I$3+FBT!I$3+TRE!I$3+MAE!I$3+TEL!I$3+WWP!I$3+OIS!I$3</f>
        <v>255817.14588349708</v>
      </c>
      <c r="J3" s="46">
        <f>ISI!J$3+NFM!J$3+CHI!J$3+NMM!J$3+PPA!J$3+FBT!J$3+TRE!J$3+MAE!J$3+TEL!J$3+WWP!J$3+OIS!J$3</f>
        <v>244075.41554040925</v>
      </c>
      <c r="K3" s="46">
        <f>ISI!K$3+NFM!K$3+CHI!K$3+NMM!K$3+PPA!K$3+FBT!K$3+TRE!K$3+MAE!K$3+TEL!K$3+WWP!K$3+OIS!K$3</f>
        <v>206425.68121940424</v>
      </c>
      <c r="L3" s="46">
        <f>ISI!L$3+NFM!L$3+CHI!L$3+NMM!L$3+PPA!L$3+FBT!L$3+TRE!L$3+MAE!L$3+TEL!L$3+WWP!L$3+OIS!L$3</f>
        <v>219420.59693078796</v>
      </c>
      <c r="M3" s="46">
        <f>ISI!M$3+NFM!M$3+CHI!M$3+NMM!M$3+PPA!M$3+FBT!M$3+TRE!M$3+MAE!M$3+TEL!M$3+WWP!M$3+OIS!M$3</f>
        <v>220123.32940699079</v>
      </c>
      <c r="N3" s="46">
        <f>ISI!N$3+NFM!N$3+CHI!N$3+NMM!N$3+PPA!N$3+FBT!N$3+TRE!N$3+MAE!N$3+TEL!N$3+WWP!N$3+OIS!N$3</f>
        <v>208979.75183020721</v>
      </c>
      <c r="O3" s="46">
        <f>ISI!O$3+NFM!O$3+CHI!O$3+NMM!O$3+PPA!O$3+FBT!O$3+TRE!O$3+MAE!O$3+TEL!O$3+WWP!O$3+OIS!O$3</f>
        <v>206662.77504931323</v>
      </c>
      <c r="P3" s="46">
        <f>ISI!P$3+NFM!P$3+CHI!P$3+NMM!P$3+PPA!P$3+FBT!P$3+TRE!P$3+MAE!P$3+TEL!P$3+WWP!P$3+OIS!P$3</f>
        <v>210569.70233836331</v>
      </c>
      <c r="Q3" s="46">
        <f>ISI!Q$3+NFM!Q$3+CHI!Q$3+NMM!Q$3+PPA!Q$3+FBT!Q$3+TRE!Q$3+MAE!Q$3+TEL!Q$3+WWP!Q$3+OIS!Q$3</f>
        <v>216573.75726204662</v>
      </c>
    </row>
    <row r="4" spans="1:17" x14ac:dyDescent="0.25">
      <c r="A4" s="18" t="s">
        <v>13</v>
      </c>
      <c r="B4" s="35">
        <f>ISI!B$3</f>
        <v>7926.445966287587</v>
      </c>
      <c r="C4" s="35">
        <f>ISI!C$3</f>
        <v>7128.6884773143638</v>
      </c>
      <c r="D4" s="35">
        <f>ISI!D$3</f>
        <v>6537.8309792194041</v>
      </c>
      <c r="E4" s="35">
        <f>ISI!E$3</f>
        <v>7102.6874388529141</v>
      </c>
      <c r="F4" s="35">
        <f>ISI!F$3</f>
        <v>7365.4977265211801</v>
      </c>
      <c r="G4" s="35">
        <f>ISI!G$3</f>
        <v>7704.4266385280889</v>
      </c>
      <c r="H4" s="35">
        <f>ISI!H$3</f>
        <v>8199.0027787062118</v>
      </c>
      <c r="I4" s="35">
        <f>ISI!I$3</f>
        <v>9164.7197201011513</v>
      </c>
      <c r="J4" s="35">
        <f>ISI!J$3</f>
        <v>8217.6460726163441</v>
      </c>
      <c r="K4" s="35">
        <f>ISI!K$3</f>
        <v>4026.1462248486264</v>
      </c>
      <c r="L4" s="35">
        <f>ISI!L$3</f>
        <v>5488.1707325498191</v>
      </c>
      <c r="M4" s="35">
        <f>ISI!M$3</f>
        <v>5969.9241965095553</v>
      </c>
      <c r="N4" s="35">
        <f>ISI!N$3</f>
        <v>5217.3819536146257</v>
      </c>
      <c r="O4" s="35">
        <f>ISI!O$3</f>
        <v>4775.7776735714979</v>
      </c>
      <c r="P4" s="35">
        <f>ISI!P$3</f>
        <v>5166.261127576834</v>
      </c>
      <c r="Q4" s="35">
        <f>ISI!Q$3</f>
        <v>4806.6589335782137</v>
      </c>
    </row>
    <row r="5" spans="1:17" x14ac:dyDescent="0.25">
      <c r="A5" s="23" t="s">
        <v>12</v>
      </c>
      <c r="B5" s="37">
        <f>NFM!B$3</f>
        <v>3189.374607718295</v>
      </c>
      <c r="C5" s="37">
        <f>NFM!C$3</f>
        <v>2868.3798656523277</v>
      </c>
      <c r="D5" s="37">
        <f>NFM!D$3</f>
        <v>2630.6357481475911</v>
      </c>
      <c r="E5" s="37">
        <f>NFM!E$3</f>
        <v>2857.9177932183579</v>
      </c>
      <c r="F5" s="37">
        <f>NFM!F$3</f>
        <v>2963.6651182744181</v>
      </c>
      <c r="G5" s="37">
        <f>NFM!G$3</f>
        <v>3100.0403954634612</v>
      </c>
      <c r="H5" s="37">
        <f>NFM!H$3</f>
        <v>3299.0436549036067</v>
      </c>
      <c r="I5" s="37">
        <f>NFM!I$3</f>
        <v>3687.6204652708566</v>
      </c>
      <c r="J5" s="37">
        <f>NFM!J$3</f>
        <v>3306.5451818747238</v>
      </c>
      <c r="K5" s="37">
        <f>NFM!K$3</f>
        <v>2897.7538596184158</v>
      </c>
      <c r="L5" s="37">
        <f>NFM!L$3</f>
        <v>3664.8261982381737</v>
      </c>
      <c r="M5" s="37">
        <f>NFM!M$3</f>
        <v>3805.5713966507983</v>
      </c>
      <c r="N5" s="37">
        <f>NFM!N$3</f>
        <v>3125.0166966725678</v>
      </c>
      <c r="O5" s="37">
        <f>NFM!O$3</f>
        <v>3138.8569557181718</v>
      </c>
      <c r="P5" s="37">
        <f>NFM!P$3</f>
        <v>3454.6381723455788</v>
      </c>
      <c r="Q5" s="37">
        <f>NFM!Q$3</f>
        <v>3994.683290417247</v>
      </c>
    </row>
    <row r="6" spans="1:17" x14ac:dyDescent="0.25">
      <c r="A6" s="21" t="s">
        <v>44</v>
      </c>
      <c r="B6" s="35">
        <f>NFM!B$4</f>
        <v>331.42648594760135</v>
      </c>
      <c r="C6" s="35">
        <f>NFM!C$4</f>
        <v>298.07005327483682</v>
      </c>
      <c r="D6" s="35">
        <f>NFM!D$4</f>
        <v>273.36467773549901</v>
      </c>
      <c r="E6" s="35">
        <f>NFM!E$4</f>
        <v>296.98287841173703</v>
      </c>
      <c r="F6" s="35">
        <f>NFM!F$4</f>
        <v>307.97169868291928</v>
      </c>
      <c r="G6" s="35">
        <f>NFM!G$4</f>
        <v>322.14324779462106</v>
      </c>
      <c r="H6" s="35">
        <f>NFM!H$4</f>
        <v>342.82283519986191</v>
      </c>
      <c r="I6" s="35">
        <f>NFM!I$4</f>
        <v>383.20211409331205</v>
      </c>
      <c r="J6" s="35">
        <f>NFM!J$4</f>
        <v>343.6023625458381</v>
      </c>
      <c r="K6" s="35">
        <f>NFM!K$4</f>
        <v>30.000000000000007</v>
      </c>
      <c r="L6" s="35">
        <f>NFM!L$4</f>
        <v>0</v>
      </c>
      <c r="M6" s="35">
        <f>NFM!M$4</f>
        <v>0</v>
      </c>
      <c r="N6" s="35">
        <f>NFM!N$4</f>
        <v>0</v>
      </c>
      <c r="O6" s="35">
        <f>NFM!O$4</f>
        <v>0</v>
      </c>
      <c r="P6" s="35">
        <f>NFM!P$4</f>
        <v>0</v>
      </c>
      <c r="Q6" s="35">
        <f>NFM!Q$4</f>
        <v>0</v>
      </c>
    </row>
    <row r="7" spans="1:17" x14ac:dyDescent="0.25">
      <c r="A7" s="21" t="s">
        <v>59</v>
      </c>
      <c r="B7" s="35">
        <f>NFM!B$5</f>
        <v>994.27945784280405</v>
      </c>
      <c r="C7" s="35">
        <f>NFM!C$5</f>
        <v>894.21015982451024</v>
      </c>
      <c r="D7" s="35">
        <f>NFM!D$5</f>
        <v>820.09403320649699</v>
      </c>
      <c r="E7" s="35">
        <f>NFM!E$5</f>
        <v>890.94863523521099</v>
      </c>
      <c r="F7" s="35">
        <f>NFM!F$5</f>
        <v>923.91509604875773</v>
      </c>
      <c r="G7" s="35">
        <f>NFM!G$5</f>
        <v>966.42974338386307</v>
      </c>
      <c r="H7" s="35">
        <f>NFM!H$5</f>
        <v>1028.4685055995858</v>
      </c>
      <c r="I7" s="35">
        <f>NFM!I$5</f>
        <v>1149.6063422799361</v>
      </c>
      <c r="J7" s="35">
        <f>NFM!J$5</f>
        <v>1030.8070876375143</v>
      </c>
      <c r="K7" s="35">
        <f>NFM!K$5</f>
        <v>998.65786009393128</v>
      </c>
      <c r="L7" s="35">
        <f>NFM!L$5</f>
        <v>1270.596930787993</v>
      </c>
      <c r="M7" s="35">
        <f>NFM!M$5</f>
        <v>1353.8297821734277</v>
      </c>
      <c r="N7" s="35">
        <f>NFM!N$5</f>
        <v>1061.8830563076731</v>
      </c>
      <c r="O7" s="35">
        <f>NFM!O$5</f>
        <v>1134.6543360073422</v>
      </c>
      <c r="P7" s="35">
        <f>NFM!P$5</f>
        <v>1254.7901922726003</v>
      </c>
      <c r="Q7" s="35">
        <f>NFM!Q$5</f>
        <v>1497.3223860811022</v>
      </c>
    </row>
    <row r="8" spans="1:17" x14ac:dyDescent="0.25">
      <c r="A8" s="21" t="s">
        <v>42</v>
      </c>
      <c r="B8" s="35">
        <f>NFM!B$8</f>
        <v>869.3892060850859</v>
      </c>
      <c r="C8" s="35">
        <f>NFM!C$8</f>
        <v>781.8894927284706</v>
      </c>
      <c r="D8" s="35">
        <f>NFM!D$8</f>
        <v>717.0830039990982</v>
      </c>
      <c r="E8" s="35">
        <f>NFM!E$8</f>
        <v>779.03764433619881</v>
      </c>
      <c r="F8" s="35">
        <f>NFM!F$8</f>
        <v>807.86322749398323</v>
      </c>
      <c r="G8" s="35">
        <f>NFM!G$8</f>
        <v>845.03766090111344</v>
      </c>
      <c r="H8" s="35">
        <f>NFM!H$8</f>
        <v>899.28380850457302</v>
      </c>
      <c r="I8" s="35">
        <f>NFM!I$8</f>
        <v>1005.2056666176723</v>
      </c>
      <c r="J8" s="35">
        <f>NFM!J$8</f>
        <v>901.32864405385681</v>
      </c>
      <c r="K8" s="35">
        <f>NFM!K$8</f>
        <v>870.43813943055306</v>
      </c>
      <c r="L8" s="35">
        <f>NFM!L$8</f>
        <v>1123.6323366621875</v>
      </c>
      <c r="M8" s="35">
        <f>NFM!M$8</f>
        <v>1097.9118323039429</v>
      </c>
      <c r="N8" s="35">
        <f>NFM!N$8</f>
        <v>1001.2505840572217</v>
      </c>
      <c r="O8" s="35">
        <f>NFM!O$8</f>
        <v>869.54828370348764</v>
      </c>
      <c r="P8" s="35">
        <f>NFM!P$8</f>
        <v>945.05778780037804</v>
      </c>
      <c r="Q8" s="35">
        <f>NFM!Q$8</f>
        <v>1000.0385182550426</v>
      </c>
    </row>
    <row r="9" spans="1:17" x14ac:dyDescent="0.25">
      <c r="A9" s="23" t="s">
        <v>11</v>
      </c>
      <c r="B9" s="37">
        <f>CHI!B$3</f>
        <v>21829.666108291247</v>
      </c>
      <c r="C9" s="37">
        <f>CHI!C$3</f>
        <v>20960.980642029252</v>
      </c>
      <c r="D9" s="37">
        <f>CHI!D$3</f>
        <v>21481.494536482198</v>
      </c>
      <c r="E9" s="37">
        <f>CHI!E$3</f>
        <v>20200.186114074313</v>
      </c>
      <c r="F9" s="37">
        <f>CHI!F$3</f>
        <v>19784.966508450518</v>
      </c>
      <c r="G9" s="37">
        <f>CHI!G$3</f>
        <v>18929.718197947164</v>
      </c>
      <c r="H9" s="37">
        <f>CHI!H$3</f>
        <v>18833.417525606994</v>
      </c>
      <c r="I9" s="37">
        <f>CHI!I$3</f>
        <v>18950.036660731123</v>
      </c>
      <c r="J9" s="37">
        <f>CHI!J$3</f>
        <v>18051.234479805906</v>
      </c>
      <c r="K9" s="37">
        <f>CHI!K$3</f>
        <v>16595.388008022594</v>
      </c>
      <c r="L9" s="37">
        <f>CHI!L$3</f>
        <v>18254.900000000001</v>
      </c>
      <c r="M9" s="37">
        <f>CHI!M$3</f>
        <v>17997.314482050471</v>
      </c>
      <c r="N9" s="37">
        <f>CHI!N$3</f>
        <v>17662.125553784314</v>
      </c>
      <c r="O9" s="37">
        <f>CHI!O$3</f>
        <v>17822.890704998164</v>
      </c>
      <c r="P9" s="37">
        <f>CHI!P$3</f>
        <v>17246.700682881918</v>
      </c>
      <c r="Q9" s="37">
        <f>CHI!Q$3</f>
        <v>18593.199243727016</v>
      </c>
    </row>
    <row r="10" spans="1:17" x14ac:dyDescent="0.25">
      <c r="A10" s="21" t="s">
        <v>61</v>
      </c>
      <c r="B10" s="35">
        <f>CHI!B$5</f>
        <v>2093.528796692221</v>
      </c>
      <c r="C10" s="35">
        <f>CHI!C$5</f>
        <v>1981.89539199206</v>
      </c>
      <c r="D10" s="35">
        <f>CHI!D$5</f>
        <v>2000.6743586843713</v>
      </c>
      <c r="E10" s="35">
        <f>CHI!E$5</f>
        <v>1657.3229606252337</v>
      </c>
      <c r="F10" s="35">
        <f>CHI!F$5</f>
        <v>1582.2990978450146</v>
      </c>
      <c r="G10" s="35">
        <f>CHI!G$5</f>
        <v>1842.68298887438</v>
      </c>
      <c r="H10" s="35">
        <f>CHI!H$5</f>
        <v>1843.6238603373056</v>
      </c>
      <c r="I10" s="35">
        <f>CHI!I$5</f>
        <v>1866.0856315422934</v>
      </c>
      <c r="J10" s="35">
        <f>CHI!J$5</f>
        <v>2212.2893838301952</v>
      </c>
      <c r="K10" s="35">
        <f>CHI!K$5</f>
        <v>1644.939926857001</v>
      </c>
      <c r="L10" s="35">
        <f>CHI!L$5</f>
        <v>2683.241638516924</v>
      </c>
      <c r="M10" s="35">
        <f>CHI!M$5</f>
        <v>2566.0662532078331</v>
      </c>
      <c r="N10" s="35">
        <f>CHI!N$5</f>
        <v>2311.9145205679233</v>
      </c>
      <c r="O10" s="35">
        <f>CHI!O$5</f>
        <v>2518.5426413968808</v>
      </c>
      <c r="P10" s="35">
        <f>CHI!P$5</f>
        <v>2478.5073246722172</v>
      </c>
      <c r="Q10" s="35">
        <f>CHI!Q$5</f>
        <v>3093.5280411081239</v>
      </c>
    </row>
    <row r="11" spans="1:17" x14ac:dyDescent="0.25">
      <c r="A11" s="21" t="s">
        <v>40</v>
      </c>
      <c r="B11" s="35">
        <f>CHI!B$6</f>
        <v>10653.93017530924</v>
      </c>
      <c r="C11" s="35">
        <f>CHI!C$6</f>
        <v>9442.3415155872826</v>
      </c>
      <c r="D11" s="35">
        <f>CHI!D$6</f>
        <v>9641.0833666123017</v>
      </c>
      <c r="E11" s="35">
        <f>CHI!E$6</f>
        <v>8907.828313802238</v>
      </c>
      <c r="F11" s="35">
        <f>CHI!F$6</f>
        <v>9035.0765841848843</v>
      </c>
      <c r="G11" s="35">
        <f>CHI!G$6</f>
        <v>8560.8087878173574</v>
      </c>
      <c r="H11" s="35">
        <f>CHI!H$6</f>
        <v>8570.4946465575049</v>
      </c>
      <c r="I11" s="35">
        <f>CHI!I$6</f>
        <v>8803.3393187038582</v>
      </c>
      <c r="J11" s="35">
        <f>CHI!J$6</f>
        <v>7384.8481724910343</v>
      </c>
      <c r="K11" s="35">
        <f>CHI!K$6</f>
        <v>6922.1694458043239</v>
      </c>
      <c r="L11" s="35">
        <f>CHI!L$6</f>
        <v>7210.7583614830764</v>
      </c>
      <c r="M11" s="35">
        <f>CHI!M$6</f>
        <v>6993.6865211691656</v>
      </c>
      <c r="N11" s="35">
        <f>CHI!N$6</f>
        <v>7057.7737954387649</v>
      </c>
      <c r="O11" s="35">
        <f>CHI!O$6</f>
        <v>6976.5210190293246</v>
      </c>
      <c r="P11" s="35">
        <f>CHI!P$6</f>
        <v>6994.2733091035843</v>
      </c>
      <c r="Q11" s="35">
        <f>CHI!Q$6</f>
        <v>7250.2151301078975</v>
      </c>
    </row>
    <row r="12" spans="1:17" x14ac:dyDescent="0.25">
      <c r="A12" s="21" t="s">
        <v>39</v>
      </c>
      <c r="B12" s="35">
        <f>CHI!B$7</f>
        <v>9082.2071362897841</v>
      </c>
      <c r="C12" s="35">
        <f>CHI!C$7</f>
        <v>9536.7437344499067</v>
      </c>
      <c r="D12" s="35">
        <f>CHI!D$7</f>
        <v>9839.7368111855249</v>
      </c>
      <c r="E12" s="35">
        <f>CHI!E$7</f>
        <v>9635.0348396468398</v>
      </c>
      <c r="F12" s="35">
        <f>CHI!F$7</f>
        <v>9167.5908264206191</v>
      </c>
      <c r="G12" s="35">
        <f>CHI!G$7</f>
        <v>8526.2264212554292</v>
      </c>
      <c r="H12" s="35">
        <f>CHI!H$7</f>
        <v>8419.2990187121814</v>
      </c>
      <c r="I12" s="35">
        <f>CHI!I$7</f>
        <v>8280.6117104849691</v>
      </c>
      <c r="J12" s="35">
        <f>CHI!J$7</f>
        <v>8454.096923484678</v>
      </c>
      <c r="K12" s="35">
        <f>CHI!K$7</f>
        <v>8028.2786353612664</v>
      </c>
      <c r="L12" s="35">
        <f>CHI!L$7</f>
        <v>8360.9</v>
      </c>
      <c r="M12" s="35">
        <f>CHI!M$7</f>
        <v>8437.5617076734725</v>
      </c>
      <c r="N12" s="35">
        <f>CHI!N$7</f>
        <v>8292.4372377776253</v>
      </c>
      <c r="O12" s="35">
        <f>CHI!O$7</f>
        <v>8327.8270445719572</v>
      </c>
      <c r="P12" s="35">
        <f>CHI!P$7</f>
        <v>7773.9200491061156</v>
      </c>
      <c r="Q12" s="35">
        <f>CHI!Q$7</f>
        <v>8249.4560725109968</v>
      </c>
    </row>
    <row r="13" spans="1:17" x14ac:dyDescent="0.25">
      <c r="A13" s="23" t="s">
        <v>10</v>
      </c>
      <c r="B13" s="37">
        <f>NMM!B$3</f>
        <v>14931.294633298487</v>
      </c>
      <c r="C13" s="37">
        <f>NMM!C$3</f>
        <v>15296.437890648707</v>
      </c>
      <c r="D13" s="37">
        <f>NMM!D$3</f>
        <v>16227.117847491483</v>
      </c>
      <c r="E13" s="37">
        <f>NMM!E$3</f>
        <v>15260.55970403323</v>
      </c>
      <c r="F13" s="37">
        <f>NMM!F$3</f>
        <v>15165.128864836091</v>
      </c>
      <c r="G13" s="37">
        <f>NMM!G$3</f>
        <v>15100.51919497567</v>
      </c>
      <c r="H13" s="37">
        <f>NMM!H$3</f>
        <v>14768.005502950313</v>
      </c>
      <c r="I13" s="37">
        <f>NMM!I$3</f>
        <v>15104.84969100241</v>
      </c>
      <c r="J13" s="37">
        <f>NMM!J$3</f>
        <v>13615.771983118922</v>
      </c>
      <c r="K13" s="37">
        <f>NMM!K$3</f>
        <v>11792.111118872048</v>
      </c>
      <c r="L13" s="37">
        <f>NMM!L$3</f>
        <v>11482.199999999999</v>
      </c>
      <c r="M13" s="37">
        <f>NMM!M$3</f>
        <v>10735.851664626198</v>
      </c>
      <c r="N13" s="37">
        <f>NMM!N$3</f>
        <v>9537.5106355928019</v>
      </c>
      <c r="O13" s="37">
        <f>NMM!O$3</f>
        <v>9084.4104406963052</v>
      </c>
      <c r="P13" s="37">
        <f>NMM!P$3</f>
        <v>8803.1343512621788</v>
      </c>
      <c r="Q13" s="37">
        <f>NMM!Q$3</f>
        <v>8892.668142475748</v>
      </c>
    </row>
    <row r="14" spans="1:17" x14ac:dyDescent="0.25">
      <c r="A14" s="21" t="s">
        <v>38</v>
      </c>
      <c r="B14" s="35">
        <f>NMM!B$4</f>
        <v>5133.2214329776216</v>
      </c>
      <c r="C14" s="35">
        <f>NMM!C$4</f>
        <v>5588.3681554956065</v>
      </c>
      <c r="D14" s="35">
        <f>NMM!D$4</f>
        <v>6055.1858813598765</v>
      </c>
      <c r="E14" s="35">
        <f>NMM!E$4</f>
        <v>5339.998510485455</v>
      </c>
      <c r="F14" s="35">
        <f>NMM!F$4</f>
        <v>5222.9829043587615</v>
      </c>
      <c r="G14" s="35">
        <f>NMM!G$4</f>
        <v>4540.1472686489951</v>
      </c>
      <c r="H14" s="35">
        <f>NMM!H$4</f>
        <v>5521.4362219513505</v>
      </c>
      <c r="I14" s="35">
        <f>NMM!I$4</f>
        <v>5592.5841150901288</v>
      </c>
      <c r="J14" s="35">
        <f>NMM!J$4</f>
        <v>4583.048291805153</v>
      </c>
      <c r="K14" s="35">
        <f>NMM!K$4</f>
        <v>4049.8182539992854</v>
      </c>
      <c r="L14" s="35">
        <f>NMM!L$4</f>
        <v>3533.8605810010235</v>
      </c>
      <c r="M14" s="35">
        <f>NMM!M$4</f>
        <v>3150.1649035717369</v>
      </c>
      <c r="N14" s="35">
        <f>NMM!N$4</f>
        <v>2624.2683670907386</v>
      </c>
      <c r="O14" s="35">
        <f>NMM!O$4</f>
        <v>2241.8472927894204</v>
      </c>
      <c r="P14" s="35">
        <f>NMM!P$4</f>
        <v>2155.2466265097628</v>
      </c>
      <c r="Q14" s="35">
        <f>NMM!Q$4</f>
        <v>2108.5231406828511</v>
      </c>
    </row>
    <row r="15" spans="1:17" x14ac:dyDescent="0.25">
      <c r="A15" s="21" t="s">
        <v>37</v>
      </c>
      <c r="B15" s="35">
        <f>NMM!B$5</f>
        <v>7035.65247596871</v>
      </c>
      <c r="C15" s="35">
        <f>NMM!C$5</f>
        <v>6716.705247583478</v>
      </c>
      <c r="D15" s="35">
        <f>NMM!D$5</f>
        <v>7205.0057995960397</v>
      </c>
      <c r="E15" s="35">
        <f>NMM!E$5</f>
        <v>7243.8911066724941</v>
      </c>
      <c r="F15" s="35">
        <f>NMM!F$5</f>
        <v>7407.6213055744865</v>
      </c>
      <c r="G15" s="35">
        <f>NMM!G$5</f>
        <v>8008.8496541021668</v>
      </c>
      <c r="H15" s="35">
        <f>NMM!H$5</f>
        <v>6632.6334749755551</v>
      </c>
      <c r="I15" s="35">
        <f>NMM!I$5</f>
        <v>6820.6688606358384</v>
      </c>
      <c r="J15" s="35">
        <f>NMM!J$5</f>
        <v>6604.6909527017542</v>
      </c>
      <c r="K15" s="35">
        <f>NMM!K$5</f>
        <v>5706.1965149946127</v>
      </c>
      <c r="L15" s="35">
        <f>NMM!L$5</f>
        <v>5552.9380257133653</v>
      </c>
      <c r="M15" s="35">
        <f>NMM!M$5</f>
        <v>5412.9392471348692</v>
      </c>
      <c r="N15" s="35">
        <f>NMM!N$5</f>
        <v>4741.7958389264986</v>
      </c>
      <c r="O15" s="35">
        <f>NMM!O$5</f>
        <v>4676.2508747870561</v>
      </c>
      <c r="P15" s="35">
        <f>NMM!P$5</f>
        <v>4646.7705353122028</v>
      </c>
      <c r="Q15" s="35">
        <f>NMM!Q$5</f>
        <v>4724.2049635149178</v>
      </c>
    </row>
    <row r="16" spans="1:17" x14ac:dyDescent="0.25">
      <c r="A16" s="21" t="s">
        <v>57</v>
      </c>
      <c r="B16" s="35">
        <f>NMM!B$6</f>
        <v>2762.420724352155</v>
      </c>
      <c r="C16" s="35">
        <f>NMM!C$6</f>
        <v>2991.3644875696236</v>
      </c>
      <c r="D16" s="35">
        <f>NMM!D$6</f>
        <v>2966.9261665355684</v>
      </c>
      <c r="E16" s="35">
        <f>NMM!E$6</f>
        <v>2676.6700868752819</v>
      </c>
      <c r="F16" s="35">
        <f>NMM!F$6</f>
        <v>2534.5246549028434</v>
      </c>
      <c r="G16" s="35">
        <f>NMM!G$6</f>
        <v>2551.5222722245085</v>
      </c>
      <c r="H16" s="35">
        <f>NMM!H$6</f>
        <v>2613.9358060234085</v>
      </c>
      <c r="I16" s="35">
        <f>NMM!I$6</f>
        <v>2691.5967152764424</v>
      </c>
      <c r="J16" s="35">
        <f>NMM!J$6</f>
        <v>2428.0327386120152</v>
      </c>
      <c r="K16" s="35">
        <f>NMM!K$6</f>
        <v>2036.09634987815</v>
      </c>
      <c r="L16" s="35">
        <f>NMM!L$6</f>
        <v>2395.4013932856101</v>
      </c>
      <c r="M16" s="35">
        <f>NMM!M$6</f>
        <v>2172.7475139195922</v>
      </c>
      <c r="N16" s="35">
        <f>NMM!N$6</f>
        <v>2171.4464295755643</v>
      </c>
      <c r="O16" s="35">
        <f>NMM!O$6</f>
        <v>2166.3122731198296</v>
      </c>
      <c r="P16" s="35">
        <f>NMM!P$6</f>
        <v>2001.117189440213</v>
      </c>
      <c r="Q16" s="35">
        <f>NMM!Q$6</f>
        <v>2059.9400382779781</v>
      </c>
    </row>
    <row r="17" spans="1:17" x14ac:dyDescent="0.25">
      <c r="A17" s="23" t="s">
        <v>9</v>
      </c>
      <c r="B17" s="37">
        <f>PPA!B$3</f>
        <v>13014.849427560235</v>
      </c>
      <c r="C17" s="37">
        <f>PPA!C$3</f>
        <v>12896.656350506708</v>
      </c>
      <c r="D17" s="37">
        <f>PPA!D$3</f>
        <v>13000.352485019386</v>
      </c>
      <c r="E17" s="37">
        <f>PPA!E$3</f>
        <v>12129.417372160056</v>
      </c>
      <c r="F17" s="37">
        <f>PPA!F$3</f>
        <v>12115.845273477356</v>
      </c>
      <c r="G17" s="37">
        <f>PPA!G$3</f>
        <v>11579.789492016153</v>
      </c>
      <c r="H17" s="37">
        <f>PPA!H$3</f>
        <v>11581.345858277533</v>
      </c>
      <c r="I17" s="37">
        <f>PPA!I$3</f>
        <v>11579.868021367969</v>
      </c>
      <c r="J17" s="37">
        <f>PPA!J$3</f>
        <v>10834.471650798185</v>
      </c>
      <c r="K17" s="37">
        <f>PPA!K$3</f>
        <v>9644.2719299120909</v>
      </c>
      <c r="L17" s="37">
        <f>PPA!L$3</f>
        <v>9792.3000000000011</v>
      </c>
      <c r="M17" s="37">
        <f>PPA!M$3</f>
        <v>9699.2614825638793</v>
      </c>
      <c r="N17" s="37">
        <f>PPA!N$3</f>
        <v>9249.49389248027</v>
      </c>
      <c r="O17" s="37">
        <f>PPA!O$3</f>
        <v>8823.6828377673446</v>
      </c>
      <c r="P17" s="37">
        <f>PPA!P$3</f>
        <v>9055.8582060922272</v>
      </c>
      <c r="Q17" s="37">
        <f>PPA!Q$3</f>
        <v>8807.2549000978597</v>
      </c>
    </row>
    <row r="18" spans="1:17" x14ac:dyDescent="0.25">
      <c r="A18" s="21" t="s">
        <v>35</v>
      </c>
      <c r="B18" s="35">
        <f>PPA!B$5</f>
        <v>28.526310054806267</v>
      </c>
      <c r="C18" s="35">
        <f>PPA!C$5</f>
        <v>26.806296605727916</v>
      </c>
      <c r="D18" s="35">
        <f>PPA!D$5</f>
        <v>26.230580879601074</v>
      </c>
      <c r="E18" s="35">
        <f>PPA!E$5</f>
        <v>26.515639338896282</v>
      </c>
      <c r="F18" s="35">
        <f>PPA!F$5</f>
        <v>27.741552550818973</v>
      </c>
      <c r="G18" s="35">
        <f>PPA!G$5</f>
        <v>26.510931387231711</v>
      </c>
      <c r="H18" s="35">
        <f>PPA!H$5</f>
        <v>24.995610622762452</v>
      </c>
      <c r="I18" s="35">
        <f>PPA!I$5</f>
        <v>24.583317697688475</v>
      </c>
      <c r="J18" s="35">
        <f>PPA!J$5</f>
        <v>24.061356109622821</v>
      </c>
      <c r="K18" s="35">
        <f>PPA!K$5</f>
        <v>21.026259176432859</v>
      </c>
      <c r="L18" s="35">
        <f>PPA!L$5</f>
        <v>24.257694533756418</v>
      </c>
      <c r="M18" s="35">
        <f>PPA!M$5</f>
        <v>44.597813384557988</v>
      </c>
      <c r="N18" s="35">
        <f>PPA!N$5</f>
        <v>13.795676259547594</v>
      </c>
      <c r="O18" s="35">
        <f>PPA!O$5</f>
        <v>16.917656741760759</v>
      </c>
      <c r="P18" s="35">
        <f>PPA!P$5</f>
        <v>12.083540624391269</v>
      </c>
      <c r="Q18" s="35">
        <f>PPA!Q$5</f>
        <v>12.376006811598712</v>
      </c>
    </row>
    <row r="19" spans="1:17" x14ac:dyDescent="0.25">
      <c r="A19" s="21" t="s">
        <v>56</v>
      </c>
      <c r="B19" s="35">
        <f>PPA!B$6</f>
        <v>5967.2921717518102</v>
      </c>
      <c r="C19" s="35">
        <f>PPA!C$6</f>
        <v>5733.6160591197413</v>
      </c>
      <c r="D19" s="35">
        <f>PPA!D$6</f>
        <v>5398.8663525007305</v>
      </c>
      <c r="E19" s="35">
        <f>PPA!E$6</f>
        <v>5235.6328433774615</v>
      </c>
      <c r="F19" s="35">
        <f>PPA!F$6</f>
        <v>5420.5128945059178</v>
      </c>
      <c r="G19" s="35">
        <f>PPA!G$6</f>
        <v>5113.3016359611738</v>
      </c>
      <c r="H19" s="35">
        <f>PPA!H$6</f>
        <v>4959.3661223766676</v>
      </c>
      <c r="I19" s="35">
        <f>PPA!I$6</f>
        <v>4960.1239201780836</v>
      </c>
      <c r="J19" s="35">
        <f>PPA!J$6</f>
        <v>4646.5741308523948</v>
      </c>
      <c r="K19" s="35">
        <f>PPA!K$6</f>
        <v>4561.5295946208271</v>
      </c>
      <c r="L19" s="35">
        <f>PPA!L$6</f>
        <v>4686.3423054662444</v>
      </c>
      <c r="M19" s="35">
        <f>PPA!M$6</f>
        <v>4805.1316601749377</v>
      </c>
      <c r="N19" s="35">
        <f>PPA!N$6</f>
        <v>4706.7449541499345</v>
      </c>
      <c r="O19" s="35">
        <f>PPA!O$6</f>
        <v>4595.9033019320932</v>
      </c>
      <c r="P19" s="35">
        <f>PPA!P$6</f>
        <v>4957.2251373469126</v>
      </c>
      <c r="Q19" s="35">
        <f>PPA!Q$6</f>
        <v>4853.1385153397896</v>
      </c>
    </row>
    <row r="20" spans="1:17" x14ac:dyDescent="0.25">
      <c r="A20" s="21" t="s">
        <v>55</v>
      </c>
      <c r="B20" s="35">
        <f>PPA!B$7</f>
        <v>7019.0309457536187</v>
      </c>
      <c r="C20" s="35">
        <f>PPA!C$7</f>
        <v>7136.2339947812388</v>
      </c>
      <c r="D20" s="35">
        <f>PPA!D$7</f>
        <v>7575.2555516390548</v>
      </c>
      <c r="E20" s="35">
        <f>PPA!E$7</f>
        <v>6867.2688894436988</v>
      </c>
      <c r="F20" s="35">
        <f>PPA!F$7</f>
        <v>6667.59082642062</v>
      </c>
      <c r="G20" s="35">
        <f>PPA!G$7</f>
        <v>6439.976924667747</v>
      </c>
      <c r="H20" s="35">
        <f>PPA!H$7</f>
        <v>6596.9841252781025</v>
      </c>
      <c r="I20" s="35">
        <f>PPA!I$7</f>
        <v>6595.160783492197</v>
      </c>
      <c r="J20" s="35">
        <f>PPA!J$7</f>
        <v>6163.8361638361675</v>
      </c>
      <c r="K20" s="35">
        <f>PPA!K$7</f>
        <v>5061.7160761148307</v>
      </c>
      <c r="L20" s="35">
        <f>PPA!L$7</f>
        <v>5081.7000000000007</v>
      </c>
      <c r="M20" s="35">
        <f>PPA!M$7</f>
        <v>4849.5320090043833</v>
      </c>
      <c r="N20" s="35">
        <f>PPA!N$7</f>
        <v>4528.9532620707878</v>
      </c>
      <c r="O20" s="35">
        <f>PPA!O$7</f>
        <v>4210.8618790934906</v>
      </c>
      <c r="P20" s="35">
        <f>PPA!P$7</f>
        <v>4086.5495281209232</v>
      </c>
      <c r="Q20" s="35">
        <f>PPA!Q$7</f>
        <v>3941.7403779464712</v>
      </c>
    </row>
    <row r="21" spans="1:17" x14ac:dyDescent="0.25">
      <c r="A21" s="20" t="s">
        <v>54</v>
      </c>
      <c r="B21" s="36">
        <f>FBT!B$3</f>
        <v>27125.710039422142</v>
      </c>
      <c r="C21" s="36">
        <f>FBT!C$3</f>
        <v>26436.798349414406</v>
      </c>
      <c r="D21" s="36">
        <f>FBT!D$3</f>
        <v>27358.124779696864</v>
      </c>
      <c r="E21" s="36">
        <f>FBT!E$3</f>
        <v>26502.871150048799</v>
      </c>
      <c r="F21" s="36">
        <f>FBT!F$3</f>
        <v>26555.028168389301</v>
      </c>
      <c r="G21" s="36">
        <f>FBT!G$3</f>
        <v>25460.472608927539</v>
      </c>
      <c r="H21" s="36">
        <f>FBT!H$3</f>
        <v>25106.565922550275</v>
      </c>
      <c r="I21" s="36">
        <f>FBT!I$3</f>
        <v>25480.46506756049</v>
      </c>
      <c r="J21" s="36">
        <f>FBT!J$3</f>
        <v>24974.719158392629</v>
      </c>
      <c r="K21" s="36">
        <f>FBT!K$3</f>
        <v>24285.899597872616</v>
      </c>
      <c r="L21" s="36">
        <f>FBT!L$3</f>
        <v>24800.6</v>
      </c>
      <c r="M21" s="36">
        <f>FBT!M$3</f>
        <v>24116.148651317086</v>
      </c>
      <c r="N21" s="36">
        <f>FBT!N$3</f>
        <v>23306.764726017347</v>
      </c>
      <c r="O21" s="36">
        <f>FBT!O$3</f>
        <v>23362.990011398982</v>
      </c>
      <c r="P21" s="36">
        <f>FBT!P$3</f>
        <v>23748.081792373207</v>
      </c>
      <c r="Q21" s="36">
        <f>FBT!Q$3</f>
        <v>25061.99348237105</v>
      </c>
    </row>
    <row r="22" spans="1:17" x14ac:dyDescent="0.25">
      <c r="A22" s="18" t="s">
        <v>53</v>
      </c>
      <c r="B22" s="35">
        <f>TRE!B$3</f>
        <v>23133.871556859827</v>
      </c>
      <c r="C22" s="35">
        <f>TRE!C$3</f>
        <v>21173.250804053645</v>
      </c>
      <c r="D22" s="35">
        <f>TRE!D$3</f>
        <v>19924.333215838324</v>
      </c>
      <c r="E22" s="35">
        <f>TRE!E$3</f>
        <v>18641.707710115981</v>
      </c>
      <c r="F22" s="35">
        <f>TRE!F$3</f>
        <v>19581.133833118929</v>
      </c>
      <c r="G22" s="35">
        <f>TRE!G$3</f>
        <v>18654.555745431193</v>
      </c>
      <c r="H22" s="35">
        <f>TRE!H$3</f>
        <v>20316.097204458249</v>
      </c>
      <c r="I22" s="35">
        <f>TRE!I$3</f>
        <v>21444.851785901334</v>
      </c>
      <c r="J22" s="35">
        <f>TRE!J$3</f>
        <v>20528.247262941142</v>
      </c>
      <c r="K22" s="35">
        <f>TRE!K$3</f>
        <v>16254.72724188511</v>
      </c>
      <c r="L22" s="35">
        <f>TRE!L$3</f>
        <v>17528</v>
      </c>
      <c r="M22" s="35">
        <f>TRE!M$3</f>
        <v>16972.473441017337</v>
      </c>
      <c r="N22" s="35">
        <f>TRE!N$3</f>
        <v>15345.766789566849</v>
      </c>
      <c r="O22" s="35">
        <f>TRE!O$3</f>
        <v>15276.860062984215</v>
      </c>
      <c r="P22" s="35">
        <f>TRE!P$3</f>
        <v>16728.976444410342</v>
      </c>
      <c r="Q22" s="35">
        <f>TRE!Q$3</f>
        <v>17830.75066743941</v>
      </c>
    </row>
    <row r="23" spans="1:17" x14ac:dyDescent="0.25">
      <c r="A23" s="18" t="s">
        <v>52</v>
      </c>
      <c r="B23" s="35">
        <f>MAE!B$3</f>
        <v>81873.748378402204</v>
      </c>
      <c r="C23" s="35">
        <f>MAE!C$3</f>
        <v>81929.728745676315</v>
      </c>
      <c r="D23" s="35">
        <f>MAE!D$3</f>
        <v>80038.890847139002</v>
      </c>
      <c r="E23" s="35">
        <f>MAE!E$3</f>
        <v>79171.678885131303</v>
      </c>
      <c r="F23" s="35">
        <f>MAE!F$3</f>
        <v>80791.154682162974</v>
      </c>
      <c r="G23" s="35">
        <f>MAE!G$3</f>
        <v>81261.306368574005</v>
      </c>
      <c r="H23" s="35">
        <f>MAE!H$3</f>
        <v>86352.575746176415</v>
      </c>
      <c r="I23" s="35">
        <f>MAE!I$3</f>
        <v>90494.291400439935</v>
      </c>
      <c r="J23" s="35">
        <f>MAE!J$3</f>
        <v>88031.458337580785</v>
      </c>
      <c r="K23" s="35">
        <f>MAE!K$3</f>
        <v>72499.77548719279</v>
      </c>
      <c r="L23" s="35">
        <f>MAE!L$3</f>
        <v>78210</v>
      </c>
      <c r="M23" s="35">
        <f>MAE!M$3</f>
        <v>79935.725287310925</v>
      </c>
      <c r="N23" s="35">
        <f>MAE!N$3</f>
        <v>77360.612610145618</v>
      </c>
      <c r="O23" s="35">
        <f>MAE!O$3</f>
        <v>76331.942270909407</v>
      </c>
      <c r="P23" s="35">
        <f>MAE!P$3</f>
        <v>77309.905624184757</v>
      </c>
      <c r="Q23" s="35">
        <f>MAE!Q$3</f>
        <v>78468.832242311386</v>
      </c>
    </row>
    <row r="24" spans="1:17" x14ac:dyDescent="0.25">
      <c r="A24" s="18" t="s">
        <v>51</v>
      </c>
      <c r="B24" s="35">
        <f>TEL!B$3</f>
        <v>33324.558862425532</v>
      </c>
      <c r="C24" s="35">
        <f>TEL!C$3</f>
        <v>34168.699557011954</v>
      </c>
      <c r="D24" s="35">
        <f>TEL!D$3</f>
        <v>32188.461990365409</v>
      </c>
      <c r="E24" s="35">
        <f>TEL!E$3</f>
        <v>29806.055516466557</v>
      </c>
      <c r="F24" s="35">
        <f>TEL!F$3</f>
        <v>27992.94681275784</v>
      </c>
      <c r="G24" s="35">
        <f>TEL!G$3</f>
        <v>26562.972799407878</v>
      </c>
      <c r="H24" s="35">
        <f>TEL!H$3</f>
        <v>26205.113874528433</v>
      </c>
      <c r="I24" s="35">
        <f>TEL!I$3</f>
        <v>26785.796585314758</v>
      </c>
      <c r="J24" s="35">
        <f>TEL!J$3</f>
        <v>25471.569247079453</v>
      </c>
      <c r="K24" s="35">
        <f>TEL!K$3</f>
        <v>21055.409760819024</v>
      </c>
      <c r="L24" s="35">
        <f>TEL!L$3</f>
        <v>22074.5</v>
      </c>
      <c r="M24" s="35">
        <f>TEL!M$3</f>
        <v>23022.392480549741</v>
      </c>
      <c r="N24" s="35">
        <f>TEL!N$3</f>
        <v>21667.758750525667</v>
      </c>
      <c r="O24" s="35">
        <f>TEL!O$3</f>
        <v>21807.5117370892</v>
      </c>
      <c r="P24" s="35">
        <f>TEL!P$3</f>
        <v>22210.062917210158</v>
      </c>
      <c r="Q24" s="35">
        <f>TEL!Q$3</f>
        <v>22283.545362127446</v>
      </c>
    </row>
    <row r="25" spans="1:17" x14ac:dyDescent="0.25">
      <c r="A25" s="18" t="s">
        <v>50</v>
      </c>
      <c r="B25" s="35">
        <f>WWP!B$3</f>
        <v>7802.5618096401622</v>
      </c>
      <c r="C25" s="35">
        <f>WWP!C$3</f>
        <v>8555.7376054372235</v>
      </c>
      <c r="D25" s="35">
        <f>WWP!D$3</f>
        <v>7753.0254964164023</v>
      </c>
      <c r="E25" s="35">
        <f>WWP!E$3</f>
        <v>7215.2114210490481</v>
      </c>
      <c r="F25" s="35">
        <f>WWP!F$3</f>
        <v>7170.5185645211377</v>
      </c>
      <c r="G25" s="35">
        <f>WWP!G$3</f>
        <v>6799.3861090853679</v>
      </c>
      <c r="H25" s="35">
        <f>WWP!H$3</f>
        <v>6950.4841951397775</v>
      </c>
      <c r="I25" s="35">
        <f>WWP!I$3</f>
        <v>6971.8236095108414</v>
      </c>
      <c r="J25" s="35">
        <f>WWP!J$3</f>
        <v>6546.5147097800163</v>
      </c>
      <c r="K25" s="35">
        <f>WWP!K$3</f>
        <v>5673.2889629503979</v>
      </c>
      <c r="L25" s="35">
        <f>WWP!L$3</f>
        <v>5622.4</v>
      </c>
      <c r="M25" s="35">
        <f>WWP!M$3</f>
        <v>5537.3010544607241</v>
      </c>
      <c r="N25" s="35">
        <f>WWP!N$3</f>
        <v>4844.4513990083224</v>
      </c>
      <c r="O25" s="35">
        <f>WWP!O$3</f>
        <v>4550.2231495971719</v>
      </c>
      <c r="P25" s="35">
        <f>WWP!P$3</f>
        <v>4433.2655566638532</v>
      </c>
      <c r="Q25" s="35">
        <f>WWP!Q$3</f>
        <v>4357.5004987981338</v>
      </c>
    </row>
    <row r="26" spans="1:17" x14ac:dyDescent="0.25">
      <c r="A26" s="16" t="s">
        <v>49</v>
      </c>
      <c r="B26" s="34">
        <f>OIS!B$3</f>
        <v>28187.463002380442</v>
      </c>
      <c r="C26" s="34">
        <f>OIS!C$3</f>
        <v>27581.406638752353</v>
      </c>
      <c r="D26" s="34">
        <f>OIS!D$3</f>
        <v>28043.238162378097</v>
      </c>
      <c r="E26" s="34">
        <f>OIS!E$3</f>
        <v>25490.592160512042</v>
      </c>
      <c r="F26" s="34">
        <f>OIS!F$3</f>
        <v>25269.81768176374</v>
      </c>
      <c r="G26" s="34">
        <f>OIS!G$3</f>
        <v>25169.745191732065</v>
      </c>
      <c r="H26" s="34">
        <f>OIS!H$3</f>
        <v>25784.654077234765</v>
      </c>
      <c r="I26" s="34">
        <f>OIS!I$3</f>
        <v>26152.822876296217</v>
      </c>
      <c r="J26" s="34">
        <f>OIS!J$3</f>
        <v>24497.237456421128</v>
      </c>
      <c r="K26" s="34">
        <f>OIS!K$3</f>
        <v>21700.909027410518</v>
      </c>
      <c r="L26" s="34">
        <f>OIS!L$3</f>
        <v>22502.699999999997</v>
      </c>
      <c r="M26" s="34">
        <f>OIS!M$3</f>
        <v>22331.365269934046</v>
      </c>
      <c r="N26" s="34">
        <f>OIS!N$3</f>
        <v>21662.868822798799</v>
      </c>
      <c r="O26" s="34">
        <f>OIS!O$3</f>
        <v>21687.629204582779</v>
      </c>
      <c r="P26" s="34">
        <f>OIS!P$3</f>
        <v>22412.817463362233</v>
      </c>
      <c r="Q26" s="34">
        <f>OIS!Q$3</f>
        <v>23476.670498703126</v>
      </c>
    </row>
    <row r="27" spans="1:17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17" x14ac:dyDescent="0.25">
      <c r="A28" s="31" t="s">
        <v>77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17" x14ac:dyDescent="0.25">
      <c r="A29" s="50" t="s">
        <v>69</v>
      </c>
      <c r="B29" s="38">
        <f>ISI!B25+NFM!B43+CHI!B32+NMM!B31+PPA!B32+FBT!B12+TRE!B12+MAE!B12+TEL!B12+WWP!B12+OIS!B12</f>
        <v>39148.124521053462</v>
      </c>
      <c r="C29" s="38">
        <f>ISI!C25+NFM!C43+CHI!C32+NMM!C31+PPA!C32+FBT!C12+TRE!C12+MAE!C12+TEL!C12+WWP!C12+OIS!C12</f>
        <v>38841.01099000001</v>
      </c>
      <c r="D29" s="38">
        <f>ISI!D25+NFM!D43+CHI!D32+NMM!D31+PPA!D32+FBT!D12+TRE!D12+MAE!D12+TEL!D12+WWP!D12+OIS!D12</f>
        <v>38707.201860000008</v>
      </c>
      <c r="E29" s="38">
        <f>ISI!E25+NFM!E43+CHI!E32+NMM!E31+PPA!E32+FBT!E12+TRE!E12+MAE!E12+TEL!E12+WWP!E12+OIS!E12</f>
        <v>40738.112080000006</v>
      </c>
      <c r="F29" s="38">
        <f>ISI!F25+NFM!F43+CHI!F32+NMM!F31+PPA!F32+FBT!F12+TRE!F12+MAE!F12+TEL!F12+WWP!F12+OIS!F12</f>
        <v>40242.559590000012</v>
      </c>
      <c r="G29" s="38">
        <f>ISI!G25+NFM!G43+CHI!G32+NMM!G31+PPA!G32+FBT!G12+TRE!G12+MAE!G12+TEL!G12+WWP!G12+OIS!G12</f>
        <v>39858.371465852128</v>
      </c>
      <c r="H29" s="38">
        <f>ISI!H25+NFM!H43+CHI!H32+NMM!H31+PPA!H32+FBT!H12+TRE!H12+MAE!H12+TEL!H12+WWP!H12+OIS!H12</f>
        <v>38753.639729999995</v>
      </c>
      <c r="I29" s="38">
        <f>ISI!I25+NFM!I43+CHI!I32+NMM!I31+PPA!I32+FBT!I12+TRE!I12+MAE!I12+TEL!I12+WWP!I12+OIS!I12</f>
        <v>38024.025229999992</v>
      </c>
      <c r="J29" s="38">
        <f>ISI!J25+NFM!J43+CHI!J32+NMM!J31+PPA!J32+FBT!J12+TRE!J12+MAE!J12+TEL!J12+WWP!J12+OIS!J12</f>
        <v>36386.655909999994</v>
      </c>
      <c r="K29" s="38">
        <f>ISI!K25+NFM!K43+CHI!K32+NMM!K31+PPA!K32+FBT!K12+TRE!K12+MAE!K12+TEL!K12+WWP!K12+OIS!K12</f>
        <v>29791.919389999999</v>
      </c>
      <c r="L29" s="38">
        <f>ISI!L25+NFM!L43+CHI!L32+NMM!L31+PPA!L32+FBT!L12+TRE!L12+MAE!L12+TEL!L12+WWP!L12+OIS!L12</f>
        <v>31253.482569347092</v>
      </c>
      <c r="M29" s="38">
        <f>ISI!M25+NFM!M43+CHI!M32+NMM!M31+PPA!M32+FBT!M12+TRE!M12+MAE!M12+TEL!M12+WWP!M12+OIS!M12</f>
        <v>30107.844353058983</v>
      </c>
      <c r="N29" s="38">
        <f>ISI!N25+NFM!N43+CHI!N32+NMM!N31+PPA!N32+FBT!N12+TRE!N12+MAE!N12+TEL!N12+WWP!N12+OIS!N12</f>
        <v>29058.362662050171</v>
      </c>
      <c r="O29" s="38">
        <f>ISI!O25+NFM!O43+CHI!O32+NMM!O31+PPA!O32+FBT!O12+TRE!O12+MAE!O12+TEL!O12+WWP!O12+OIS!O12</f>
        <v>26817.485146853549</v>
      </c>
      <c r="P29" s="38">
        <f>ISI!P25+NFM!P43+CHI!P32+NMM!P31+PPA!P32+FBT!P12+TRE!P12+MAE!P12+TEL!P12+WWP!P12+OIS!P12</f>
        <v>26164.517236869448</v>
      </c>
      <c r="Q29" s="38">
        <f>ISI!Q25+NFM!Q43+CHI!Q32+NMM!Q31+PPA!Q32+FBT!Q12+TRE!Q12+MAE!Q12+TEL!Q12+WWP!Q12+OIS!Q12</f>
        <v>26022.948076375691</v>
      </c>
    </row>
    <row r="30" spans="1:17" x14ac:dyDescent="0.25">
      <c r="A30" s="69" t="s">
        <v>33</v>
      </c>
      <c r="B30" s="68">
        <f t="shared" ref="B30:Q30" si="0">B31+B32</f>
        <v>3523.2626883831499</v>
      </c>
      <c r="C30" s="68">
        <f t="shared" si="0"/>
        <v>3753.2972100000002</v>
      </c>
      <c r="D30" s="68">
        <f t="shared" si="0"/>
        <v>3299.0920300000002</v>
      </c>
      <c r="E30" s="68">
        <f t="shared" si="0"/>
        <v>3818.9162500000002</v>
      </c>
      <c r="F30" s="68">
        <f t="shared" si="0"/>
        <v>3831.5013300000001</v>
      </c>
      <c r="G30" s="68">
        <f t="shared" si="0"/>
        <v>3972.9623218326233</v>
      </c>
      <c r="H30" s="68">
        <f t="shared" si="0"/>
        <v>3666.5991599999998</v>
      </c>
      <c r="I30" s="68">
        <f t="shared" si="0"/>
        <v>3604.2004299999999</v>
      </c>
      <c r="J30" s="68">
        <f t="shared" si="0"/>
        <v>3229.6063899999999</v>
      </c>
      <c r="K30" s="68">
        <f t="shared" si="0"/>
        <v>1805.6069699999998</v>
      </c>
      <c r="L30" s="68">
        <f t="shared" si="0"/>
        <v>2858.4368120177037</v>
      </c>
      <c r="M30" s="68">
        <f t="shared" si="0"/>
        <v>3349.4067094778884</v>
      </c>
      <c r="N30" s="68">
        <f t="shared" si="0"/>
        <v>3060.4040532852378</v>
      </c>
      <c r="O30" s="68">
        <f t="shared" si="0"/>
        <v>2168.2683193026915</v>
      </c>
      <c r="P30" s="68">
        <f t="shared" si="0"/>
        <v>2266.7907710442441</v>
      </c>
      <c r="Q30" s="68">
        <f t="shared" si="0"/>
        <v>1720.2875704595424</v>
      </c>
    </row>
    <row r="31" spans="1:17" x14ac:dyDescent="0.25">
      <c r="A31" s="53" t="s">
        <v>48</v>
      </c>
      <c r="B31" s="51">
        <f>ISI!B27+NFM!B44+CHI!B33+NMM!B32+PPA!B33+FBT!B13+TRE!B13+MAE!B13+TEL!B13+WWP!B13+OIS!B13</f>
        <v>1321.4129239697397</v>
      </c>
      <c r="C31" s="51">
        <f>ISI!C27+NFM!C44+CHI!C33+NMM!C32+PPA!C33+FBT!C13+TRE!C13+MAE!C13+TEL!C13+WWP!C13+OIS!C13</f>
        <v>1275.4970000000003</v>
      </c>
      <c r="D31" s="51">
        <f>ISI!D27+NFM!D44+CHI!D33+NMM!D32+PPA!D33+FBT!D13+TRE!D13+MAE!D13+TEL!D13+WWP!D13+OIS!D13</f>
        <v>1109.4309500000004</v>
      </c>
      <c r="E31" s="51">
        <f>ISI!E27+NFM!E44+CHI!E33+NMM!E32+PPA!E33+FBT!E13+TRE!E13+MAE!E13+TEL!E13+WWP!E13+OIS!E13</f>
        <v>1304.7271600000001</v>
      </c>
      <c r="F31" s="51">
        <f>ISI!F27+NFM!F44+CHI!F33+NMM!F32+PPA!F33+FBT!F13+TRE!F13+MAE!F13+TEL!F13+WWP!F13+OIS!F13</f>
        <v>1318.9902999999997</v>
      </c>
      <c r="G31" s="51">
        <f>ISI!G27+NFM!G44+CHI!G33+NMM!G32+PPA!G33+FBT!G13+TRE!G13+MAE!G13+TEL!G13+WWP!G13+OIS!G13</f>
        <v>1442.2554340252677</v>
      </c>
      <c r="H31" s="51">
        <f>ISI!H27+NFM!H44+CHI!H33+NMM!H32+PPA!H33+FBT!H13+TRE!H13+MAE!H13+TEL!H13+WWP!H13+OIS!H13</f>
        <v>1292.9996699999999</v>
      </c>
      <c r="I31" s="51">
        <f>ISI!I27+NFM!I44+CHI!I33+NMM!I32+PPA!I33+FBT!I13+TRE!I13+MAE!I13+TEL!I13+WWP!I13+OIS!I13</f>
        <v>1219.0839399999998</v>
      </c>
      <c r="J31" s="51">
        <f>ISI!J27+NFM!J44+CHI!J33+NMM!J32+PPA!J33+FBT!J13+TRE!J13+MAE!J13+TEL!J13+WWP!J13+OIS!J13</f>
        <v>1277.2158299999999</v>
      </c>
      <c r="K31" s="51">
        <f>ISI!K27+NFM!K44+CHI!K33+NMM!K32+PPA!K33+FBT!K13+TRE!K13+MAE!K13+TEL!K13+WWP!K13+OIS!K13</f>
        <v>699.86232999999982</v>
      </c>
      <c r="L31" s="51">
        <f>ISI!L27+NFM!L44+CHI!L33+NMM!L32+PPA!L33+FBT!L13+TRE!L13+MAE!L13+TEL!L13+WWP!L13+OIS!L13</f>
        <v>960.94851395504486</v>
      </c>
      <c r="M31" s="51">
        <f>ISI!M27+NFM!M44+CHI!M33+NMM!M32+PPA!M33+FBT!M13+TRE!M13+MAE!M13+TEL!M13+WWP!M13+OIS!M13</f>
        <v>1150.1704233328003</v>
      </c>
      <c r="N31" s="51">
        <f>ISI!N27+NFM!N44+CHI!N33+NMM!N32+PPA!N33+FBT!N13+TRE!N13+MAE!N13+TEL!N13+WWP!N13+OIS!N13</f>
        <v>1173.6257994820025</v>
      </c>
      <c r="O31" s="51">
        <f>ISI!O27+NFM!O44+CHI!O33+NMM!O32+PPA!O33+FBT!O13+TRE!O13+MAE!O13+TEL!O13+WWP!O13+OIS!O13</f>
        <v>742.14340651209955</v>
      </c>
      <c r="P31" s="51">
        <f>ISI!P27+NFM!P44+CHI!P33+NMM!P32+PPA!P33+FBT!P13+TRE!P13+MAE!P13+TEL!P13+WWP!P13+OIS!P13</f>
        <v>933.48163394502012</v>
      </c>
      <c r="Q31" s="51">
        <f>ISI!Q27+NFM!Q44+CHI!Q33+NMM!Q32+PPA!Q33+FBT!Q13+TRE!Q13+MAE!Q13+TEL!Q13+WWP!Q13+OIS!Q13</f>
        <v>548.27097356098898</v>
      </c>
    </row>
    <row r="32" spans="1:17" x14ac:dyDescent="0.25">
      <c r="A32" s="53" t="s">
        <v>47</v>
      </c>
      <c r="B32" s="51">
        <f>ISI!B28</f>
        <v>2201.8497644134104</v>
      </c>
      <c r="C32" s="51">
        <f>ISI!C28</f>
        <v>2477.8002099999999</v>
      </c>
      <c r="D32" s="51">
        <f>ISI!D28</f>
        <v>2189.6610799999999</v>
      </c>
      <c r="E32" s="51">
        <f>ISI!E28</f>
        <v>2514.1890899999999</v>
      </c>
      <c r="F32" s="51">
        <f>ISI!F28</f>
        <v>2512.5110300000001</v>
      </c>
      <c r="G32" s="51">
        <f>ISI!G28</f>
        <v>2530.7068878073555</v>
      </c>
      <c r="H32" s="51">
        <f>ISI!H28</f>
        <v>2373.5994899999996</v>
      </c>
      <c r="I32" s="51">
        <f>ISI!I28</f>
        <v>2385.1164899999999</v>
      </c>
      <c r="J32" s="51">
        <f>ISI!J28</f>
        <v>1952.3905599999998</v>
      </c>
      <c r="K32" s="51">
        <f>ISI!K28</f>
        <v>1105.7446399999999</v>
      </c>
      <c r="L32" s="51">
        <f>ISI!L28</f>
        <v>1897.4882980626587</v>
      </c>
      <c r="M32" s="51">
        <f>ISI!M28</f>
        <v>2199.2362861450883</v>
      </c>
      <c r="N32" s="51">
        <f>ISI!N28</f>
        <v>1886.7782538032352</v>
      </c>
      <c r="O32" s="51">
        <f>ISI!O28</f>
        <v>1426.1249127905919</v>
      </c>
      <c r="P32" s="51">
        <f>ISI!P28</f>
        <v>1333.3091370992238</v>
      </c>
      <c r="Q32" s="51">
        <f>ISI!Q28</f>
        <v>1172.0165968985534</v>
      </c>
    </row>
    <row r="33" spans="1:17" x14ac:dyDescent="0.25">
      <c r="A33" s="67" t="s">
        <v>32</v>
      </c>
      <c r="B33" s="66">
        <f t="shared" ref="B33:Q33" si="1">SUM(B34:B38)</f>
        <v>6107.0015249179287</v>
      </c>
      <c r="C33" s="66">
        <f t="shared" si="1"/>
        <v>5735.7813200000028</v>
      </c>
      <c r="D33" s="66">
        <f t="shared" si="1"/>
        <v>6175.2433600000022</v>
      </c>
      <c r="E33" s="66">
        <f t="shared" si="1"/>
        <v>7234.7910900000024</v>
      </c>
      <c r="F33" s="66">
        <f t="shared" si="1"/>
        <v>6588.5748099999973</v>
      </c>
      <c r="G33" s="66">
        <f t="shared" si="1"/>
        <v>6429.7523037806295</v>
      </c>
      <c r="H33" s="66">
        <f t="shared" si="1"/>
        <v>5956.3780499999993</v>
      </c>
      <c r="I33" s="66">
        <f t="shared" si="1"/>
        <v>6200.5031600000002</v>
      </c>
      <c r="J33" s="66">
        <f t="shared" si="1"/>
        <v>6304.9265899999964</v>
      </c>
      <c r="K33" s="66">
        <f t="shared" si="1"/>
        <v>4325.4337400000004</v>
      </c>
      <c r="L33" s="66">
        <f t="shared" si="1"/>
        <v>3480.6301674550841</v>
      </c>
      <c r="M33" s="66">
        <f t="shared" si="1"/>
        <v>3491.3291598753403</v>
      </c>
      <c r="N33" s="66">
        <f t="shared" si="1"/>
        <v>3268.4157859465631</v>
      </c>
      <c r="O33" s="66">
        <f t="shared" si="1"/>
        <v>2750.7546187916869</v>
      </c>
      <c r="P33" s="66">
        <f t="shared" si="1"/>
        <v>2235.0242785499713</v>
      </c>
      <c r="Q33" s="66">
        <f t="shared" si="1"/>
        <v>2777.1319891603025</v>
      </c>
    </row>
    <row r="34" spans="1:17" x14ac:dyDescent="0.25">
      <c r="A34" s="53" t="s">
        <v>31</v>
      </c>
      <c r="B34" s="51">
        <f>ISI!B30+NFM!B46+CHI!B35+NMM!B34+PPA!B35+FBT!B15+TRE!B15+MAE!B15+TEL!B15+WWP!B15+OIS!B15</f>
        <v>0</v>
      </c>
      <c r="C34" s="51">
        <f>ISI!C30+NFM!C46+CHI!C35+NMM!C34+PPA!C35+FBT!C15+TRE!C15+MAE!C15+TEL!C15+WWP!C15+OIS!C15</f>
        <v>0</v>
      </c>
      <c r="D34" s="51">
        <f>ISI!D30+NFM!D46+CHI!D35+NMM!D34+PPA!D35+FBT!D15+TRE!D15+MAE!D15+TEL!D15+WWP!D15+OIS!D15</f>
        <v>0</v>
      </c>
      <c r="E34" s="51">
        <f>ISI!E30+NFM!E46+CHI!E35+NMM!E34+PPA!E35+FBT!E15+TRE!E15+MAE!E15+TEL!E15+WWP!E15+OIS!E15</f>
        <v>133.6</v>
      </c>
      <c r="F34" s="51">
        <f>ISI!F30+NFM!F46+CHI!F35+NMM!F34+PPA!F35+FBT!F15+TRE!F15+MAE!F15+TEL!F15+WWP!F15+OIS!F15</f>
        <v>0</v>
      </c>
      <c r="G34" s="51">
        <f>ISI!G30+NFM!G46+CHI!G35+NMM!G34+PPA!G35+FBT!G15+TRE!G15+MAE!G15+TEL!G15+WWP!G15+OIS!G15</f>
        <v>0</v>
      </c>
      <c r="H34" s="51">
        <f>ISI!H30+NFM!H46+CHI!H35+NMM!H34+PPA!H35+FBT!H15+TRE!H15+MAE!H15+TEL!H15+WWP!H15+OIS!H15</f>
        <v>0</v>
      </c>
      <c r="I34" s="51">
        <f>ISI!I30+NFM!I46+CHI!I35+NMM!I34+PPA!I35+FBT!I15+TRE!I15+MAE!I15+TEL!I15+WWP!I15+OIS!I15</f>
        <v>316.85825</v>
      </c>
      <c r="J34" s="51">
        <f>ISI!J30+NFM!J46+CHI!J35+NMM!J34+PPA!J35+FBT!J15+TRE!J15+MAE!J15+TEL!J15+WWP!J15+OIS!J15</f>
        <v>228.19837999999999</v>
      </c>
      <c r="K34" s="51">
        <f>ISI!K30+NFM!K46+CHI!K35+NMM!K34+PPA!K35+FBT!K15+TRE!K15+MAE!K15+TEL!K15+WWP!K15+OIS!K15</f>
        <v>0</v>
      </c>
      <c r="L34" s="51">
        <f>ISI!L30+NFM!L46+CHI!L35+NMM!L34+PPA!L35+FBT!L15+TRE!L15+MAE!L15+TEL!L15+WWP!L15+OIS!L15</f>
        <v>0</v>
      </c>
      <c r="M34" s="51">
        <f>ISI!M30+NFM!M46+CHI!M35+NMM!M34+PPA!M35+FBT!M15+TRE!M15+MAE!M15+TEL!M15+WWP!M15+OIS!M15</f>
        <v>21.281057310505346</v>
      </c>
      <c r="N34" s="51">
        <f>ISI!N30+NFM!N46+CHI!N35+NMM!N34+PPA!N35+FBT!N15+TRE!N15+MAE!N15+TEL!N15+WWP!N15+OIS!N15</f>
        <v>0</v>
      </c>
      <c r="O34" s="51">
        <f>ISI!O30+NFM!O46+CHI!O35+NMM!O34+PPA!O35+FBT!O15+TRE!O15+MAE!O15+TEL!O15+WWP!O15+OIS!O15</f>
        <v>1.1942193670530261</v>
      </c>
      <c r="P34" s="51">
        <f>ISI!P30+NFM!P46+CHI!P35+NMM!P34+PPA!P35+FBT!P15+TRE!P15+MAE!P15+TEL!P15+WWP!P15+OIS!P15</f>
        <v>0</v>
      </c>
      <c r="Q34" s="51">
        <f>ISI!Q30+NFM!Q46+CHI!Q35+NMM!Q34+PPA!Q35+FBT!Q15+TRE!Q15+MAE!Q15+TEL!Q15+WWP!Q15+OIS!Q15</f>
        <v>0</v>
      </c>
    </row>
    <row r="35" spans="1:17" x14ac:dyDescent="0.25">
      <c r="A35" s="53" t="s">
        <v>30</v>
      </c>
      <c r="B35" s="51">
        <f>ISI!B31+NFM!B47+CHI!B36+NMM!B35+PPA!B36+FBT!B16+TRE!B16+MAE!B16+TEL!B16+WWP!B16+OIS!B16</f>
        <v>446.06842854807888</v>
      </c>
      <c r="C35" s="51">
        <f>ISI!C31+NFM!C47+CHI!C36+NMM!C35+PPA!C36+FBT!C16+TRE!C16+MAE!C16+TEL!C16+WWP!C16+OIS!C16</f>
        <v>500.99596000000014</v>
      </c>
      <c r="D35" s="51">
        <f>ISI!D31+NFM!D47+CHI!D36+NMM!D35+PPA!D36+FBT!D16+TRE!D16+MAE!D16+TEL!D16+WWP!D16+OIS!D16</f>
        <v>452.6913599999998</v>
      </c>
      <c r="E35" s="51">
        <f>ISI!E31+NFM!E47+CHI!E36+NMM!E35+PPA!E36+FBT!E16+TRE!E16+MAE!E16+TEL!E16+WWP!E16+OIS!E16</f>
        <v>461.50110999999976</v>
      </c>
      <c r="F35" s="51">
        <f>ISI!F31+NFM!F47+CHI!F36+NMM!F35+PPA!F36+FBT!F16+TRE!F16+MAE!F16+TEL!F16+WWP!F16+OIS!F16</f>
        <v>430.69775999999956</v>
      </c>
      <c r="G35" s="51">
        <f>ISI!G31+NFM!G47+CHI!G36+NMM!G35+PPA!G36+FBT!G16+TRE!G16+MAE!G16+TEL!G16+WWP!G16+OIS!G16</f>
        <v>431.78511639122229</v>
      </c>
      <c r="H35" s="51">
        <f>ISI!H31+NFM!H47+CHI!H36+NMM!H35+PPA!H36+FBT!H16+TRE!H16+MAE!H16+TEL!H16+WWP!H16+OIS!H16</f>
        <v>422.98417000000018</v>
      </c>
      <c r="I35" s="51">
        <f>ISI!I31+NFM!I47+CHI!I36+NMM!I35+PPA!I36+FBT!I16+TRE!I16+MAE!I16+TEL!I16+WWP!I16+OIS!I16</f>
        <v>396.59170999999969</v>
      </c>
      <c r="J35" s="51">
        <f>ISI!J31+NFM!J47+CHI!J36+NMM!J35+PPA!J36+FBT!J16+TRE!J16+MAE!J16+TEL!J16+WWP!J16+OIS!J16</f>
        <v>310.90658999999965</v>
      </c>
      <c r="K35" s="51">
        <f>ISI!K31+NFM!K47+CHI!K36+NMM!K35+PPA!K36+FBT!K16+TRE!K16+MAE!K16+TEL!K16+WWP!K16+OIS!K16</f>
        <v>272.49906000000016</v>
      </c>
      <c r="L35" s="51">
        <f>ISI!L31+NFM!L47+CHI!L36+NMM!L35+PPA!L36+FBT!L16+TRE!L16+MAE!L16+TEL!L16+WWP!L16+OIS!L16</f>
        <v>314.22555237363071</v>
      </c>
      <c r="M35" s="51">
        <f>ISI!M31+NFM!M47+CHI!M36+NMM!M35+PPA!M36+FBT!M16+TRE!M16+MAE!M16+TEL!M16+WWP!M16+OIS!M16</f>
        <v>303.23865356813025</v>
      </c>
      <c r="N35" s="51">
        <f>ISI!N31+NFM!N47+CHI!N36+NMM!N35+PPA!N36+FBT!N16+TRE!N16+MAE!N16+TEL!N16+WWP!N16+OIS!N16</f>
        <v>263.68591652600708</v>
      </c>
      <c r="O35" s="51">
        <f>ISI!O31+NFM!O47+CHI!O36+NMM!O35+PPA!O36+FBT!O16+TRE!O16+MAE!O16+TEL!O16+WWP!O16+OIS!O16</f>
        <v>213.14443969733202</v>
      </c>
      <c r="P35" s="51">
        <f>ISI!P31+NFM!P47+CHI!P36+NMM!P35+PPA!P36+FBT!P16+TRE!P16+MAE!P16+TEL!P16+WWP!P16+OIS!P16</f>
        <v>140.63249886053424</v>
      </c>
      <c r="Q35" s="51">
        <f>ISI!Q31+NFM!Q47+CHI!Q36+NMM!Q35+PPA!Q36+FBT!Q16+TRE!Q16+MAE!Q16+TEL!Q16+WWP!Q16+OIS!Q16</f>
        <v>199.96171493773454</v>
      </c>
    </row>
    <row r="36" spans="1:17" x14ac:dyDescent="0.25">
      <c r="A36" s="53" t="s">
        <v>76</v>
      </c>
      <c r="B36" s="51">
        <f>ISI!B32+NFM!B48+CHI!B37+NMM!B36+PPA!B37+FBT!B17+TRE!B17+MAE!B17+TEL!B17+WWP!B17+OIS!B17</f>
        <v>394.78847671912808</v>
      </c>
      <c r="C36" s="51">
        <f>ISI!C32+NFM!C48+CHI!C37+NMM!C36+PPA!C37+FBT!C17+TRE!C17+MAE!C17+TEL!C17+WWP!C17+OIS!C17</f>
        <v>415.09893000000011</v>
      </c>
      <c r="D36" s="51">
        <f>ISI!D32+NFM!D48+CHI!D37+NMM!D36+PPA!D37+FBT!D17+TRE!D17+MAE!D17+TEL!D17+WWP!D17+OIS!D17</f>
        <v>415.10060000000158</v>
      </c>
      <c r="E36" s="51">
        <f>ISI!E32+NFM!E48+CHI!E37+NMM!E36+PPA!E37+FBT!E17+TRE!E17+MAE!E17+TEL!E17+WWP!E17+OIS!E17</f>
        <v>503.69838000000175</v>
      </c>
      <c r="F36" s="51">
        <f>ISI!F32+NFM!F48+CHI!F37+NMM!F36+PPA!F37+FBT!F17+TRE!F17+MAE!F17+TEL!F17+WWP!F17+OIS!F17</f>
        <v>552.49944999999934</v>
      </c>
      <c r="G36" s="51">
        <f>ISI!G32+NFM!G48+CHI!G37+NMM!G36+PPA!G37+FBT!G17+TRE!G17+MAE!G17+TEL!G17+WWP!G17+OIS!G17</f>
        <v>506.71092262696766</v>
      </c>
      <c r="H36" s="51">
        <f>ISI!H32+NFM!H48+CHI!H37+NMM!H36+PPA!H37+FBT!H17+TRE!H17+MAE!H17+TEL!H17+WWP!H17+OIS!H17</f>
        <v>411.09307999999874</v>
      </c>
      <c r="I36" s="51">
        <f>ISI!I32+NFM!I48+CHI!I37+NMM!I36+PPA!I37+FBT!I17+TRE!I17+MAE!I17+TEL!I17+WWP!I17+OIS!I17</f>
        <v>451.78643999999986</v>
      </c>
      <c r="J36" s="51">
        <f>ISI!J32+NFM!J48+CHI!J37+NMM!J36+PPA!J37+FBT!J17+TRE!J17+MAE!J17+TEL!J17+WWP!J17+OIS!J17</f>
        <v>399.90687999999864</v>
      </c>
      <c r="K36" s="51">
        <f>ISI!K32+NFM!K48+CHI!K37+NMM!K36+PPA!K37+FBT!K17+TRE!K17+MAE!K17+TEL!K17+WWP!K17+OIS!K17</f>
        <v>325.60839000000124</v>
      </c>
      <c r="L36" s="51">
        <f>ISI!L32+NFM!L48+CHI!L37+NMM!L36+PPA!L37+FBT!L17+TRE!L17+MAE!L17+TEL!L17+WWP!L17+OIS!L17</f>
        <v>474.15635322282469</v>
      </c>
      <c r="M36" s="51">
        <f>ISI!M32+NFM!M48+CHI!M37+NMM!M36+PPA!M37+FBT!M17+TRE!M17+MAE!M17+TEL!M17+WWP!M17+OIS!M17</f>
        <v>714.26836372668913</v>
      </c>
      <c r="N36" s="51">
        <f>ISI!N32+NFM!N48+CHI!N37+NMM!N36+PPA!N37+FBT!N17+TRE!N17+MAE!N17+TEL!N17+WWP!N17+OIS!N17</f>
        <v>414.11098575996948</v>
      </c>
      <c r="O36" s="51">
        <f>ISI!O32+NFM!O48+CHI!O37+NMM!O36+PPA!O37+FBT!O17+TRE!O17+MAE!O17+TEL!O17+WWP!O17+OIS!O17</f>
        <v>336.79343330310076</v>
      </c>
      <c r="P36" s="51">
        <f>ISI!P32+NFM!P48+CHI!P37+NMM!P36+PPA!P37+FBT!P17+TRE!P17+MAE!P17+TEL!P17+WWP!P17+OIS!P17</f>
        <v>392.75837579505969</v>
      </c>
      <c r="Q36" s="51">
        <f>ISI!Q32+NFM!Q48+CHI!Q37+NMM!Q36+PPA!Q37+FBT!Q17+TRE!Q17+MAE!Q17+TEL!Q17+WWP!Q17+OIS!Q17</f>
        <v>408.01990642034798</v>
      </c>
    </row>
    <row r="37" spans="1:17" x14ac:dyDescent="0.25">
      <c r="A37" s="53" t="s">
        <v>29</v>
      </c>
      <c r="B37" s="51">
        <f>ISI!B33+NFM!B49+CHI!B38+NMM!B37+PPA!B38+FBT!B18+TRE!B18+MAE!B18+TEL!B18+WWP!B18+OIS!B18</f>
        <v>3341.9307872822883</v>
      </c>
      <c r="C37" s="51">
        <f>ISI!C33+NFM!C49+CHI!C38+NMM!C37+PPA!C38+FBT!C18+TRE!C18+MAE!C18+TEL!C18+WWP!C18+OIS!C18</f>
        <v>2938.7902600000002</v>
      </c>
      <c r="D37" s="51">
        <f>ISI!D33+NFM!D49+CHI!D38+NMM!D37+PPA!D38+FBT!D18+TRE!D18+MAE!D18+TEL!D18+WWP!D18+OIS!D18</f>
        <v>3137.46542</v>
      </c>
      <c r="E37" s="51">
        <f>ISI!E33+NFM!E49+CHI!E38+NMM!E37+PPA!E38+FBT!E18+TRE!E18+MAE!E18+TEL!E18+WWP!E18+OIS!E18</f>
        <v>3348.5974100000003</v>
      </c>
      <c r="F37" s="51">
        <f>ISI!F33+NFM!F49+CHI!F38+NMM!F37+PPA!F38+FBT!F18+TRE!F18+MAE!F18+TEL!F18+WWP!F18+OIS!F18</f>
        <v>2363.6010299999998</v>
      </c>
      <c r="G37" s="51">
        <f>ISI!G33+NFM!G49+CHI!G38+NMM!G37+PPA!G38+FBT!G18+TRE!G18+MAE!G18+TEL!G18+WWP!G18+OIS!G18</f>
        <v>2135.2812909426357</v>
      </c>
      <c r="H37" s="51">
        <f>ISI!H33+NFM!H49+CHI!H38+NMM!H37+PPA!H38+FBT!H18+TRE!H18+MAE!H18+TEL!H18+WWP!H18+OIS!H18</f>
        <v>2030.1923700000002</v>
      </c>
      <c r="I37" s="51">
        <f>ISI!I33+NFM!I49+CHI!I38+NMM!I37+PPA!I38+FBT!I18+TRE!I18+MAE!I18+TEL!I18+WWP!I18+OIS!I18</f>
        <v>2067.4803899999997</v>
      </c>
      <c r="J37" s="51">
        <f>ISI!J33+NFM!J49+CHI!J38+NMM!J37+PPA!J38+FBT!J18+TRE!J18+MAE!J18+TEL!J18+WWP!J18+OIS!J18</f>
        <v>2244.20928</v>
      </c>
      <c r="K37" s="51">
        <f>ISI!K33+NFM!K49+CHI!K38+NMM!K37+PPA!K38+FBT!K18+TRE!K18+MAE!K18+TEL!K18+WWP!K18+OIS!K18</f>
        <v>1517.11518</v>
      </c>
      <c r="L37" s="51">
        <f>ISI!L33+NFM!L49+CHI!L38+NMM!L37+PPA!L38+FBT!L18+TRE!L18+MAE!L18+TEL!L18+WWP!L18+OIS!L18</f>
        <v>661.12559388227737</v>
      </c>
      <c r="M37" s="51">
        <f>ISI!M33+NFM!M49+CHI!M38+NMM!M37+PPA!M38+FBT!M18+TRE!M18+MAE!M18+TEL!M18+WWP!M18+OIS!M18</f>
        <v>580.87225639818325</v>
      </c>
      <c r="N37" s="51">
        <f>ISI!N33+NFM!N49+CHI!N38+NMM!N37+PPA!N38+FBT!N18+TRE!N18+MAE!N18+TEL!N18+WWP!N18+OIS!N18</f>
        <v>516.86265568961312</v>
      </c>
      <c r="O37" s="51">
        <f>ISI!O33+NFM!O49+CHI!O38+NMM!O37+PPA!O38+FBT!O18+TRE!O18+MAE!O18+TEL!O18+WWP!O18+OIS!O18</f>
        <v>537.87883464685433</v>
      </c>
      <c r="P37" s="51">
        <f>ISI!P33+NFM!P49+CHI!P38+NMM!P37+PPA!P38+FBT!P18+TRE!P18+MAE!P18+TEL!P18+WWP!P18+OIS!P18</f>
        <v>522.59438941124677</v>
      </c>
      <c r="Q37" s="51">
        <f>ISI!Q33+NFM!Q49+CHI!Q38+NMM!Q37+PPA!Q38+FBT!Q18+TRE!Q18+MAE!Q18+TEL!Q18+WWP!Q18+OIS!Q18</f>
        <v>760.48564277079015</v>
      </c>
    </row>
    <row r="38" spans="1:17" x14ac:dyDescent="0.25">
      <c r="A38" s="53" t="s">
        <v>28</v>
      </c>
      <c r="B38" s="51">
        <f>ISI!B34+NFM!B50+CHI!B39+NMM!B38+PPA!B39+FBT!B19+TRE!B19+MAE!B19+TEL!B19+WWP!B19+OIS!B19</f>
        <v>1924.2138323684342</v>
      </c>
      <c r="C38" s="51">
        <f>ISI!C34+NFM!C50+CHI!C39+NMM!C38+PPA!C39+FBT!C19+TRE!C19+MAE!C19+TEL!C19+WWP!C19+OIS!C19</f>
        <v>1880.896170000002</v>
      </c>
      <c r="D38" s="51">
        <f>ISI!D34+NFM!D50+CHI!D39+NMM!D38+PPA!D39+FBT!D19+TRE!D19+MAE!D19+TEL!D19+WWP!D19+OIS!D19</f>
        <v>2169.9859800000013</v>
      </c>
      <c r="E38" s="51">
        <f>ISI!E34+NFM!E50+CHI!E39+NMM!E38+PPA!E39+FBT!E19+TRE!E19+MAE!E19+TEL!E19+WWP!E19+OIS!E19</f>
        <v>2787.3941900000013</v>
      </c>
      <c r="F38" s="51">
        <f>ISI!F34+NFM!F50+CHI!F39+NMM!F38+PPA!F39+FBT!F19+TRE!F19+MAE!F19+TEL!F19+WWP!F19+OIS!F19</f>
        <v>3241.7765699999986</v>
      </c>
      <c r="G38" s="51">
        <f>ISI!G34+NFM!G50+CHI!G39+NMM!G38+PPA!G39+FBT!G19+TRE!G19+MAE!G19+TEL!G19+WWP!G19+OIS!G19</f>
        <v>3355.9749738198038</v>
      </c>
      <c r="H38" s="51">
        <f>ISI!H34+NFM!H50+CHI!H39+NMM!H38+PPA!H39+FBT!H19+TRE!H19+MAE!H19+TEL!H19+WWP!H19+OIS!H19</f>
        <v>3092.1084299999998</v>
      </c>
      <c r="I38" s="51">
        <f>ISI!I34+NFM!I50+CHI!I39+NMM!I38+PPA!I39+FBT!I19+TRE!I19+MAE!I19+TEL!I19+WWP!I19+OIS!I19</f>
        <v>2967.7863700000003</v>
      </c>
      <c r="J38" s="51">
        <f>ISI!J34+NFM!J50+CHI!J39+NMM!J38+PPA!J39+FBT!J19+TRE!J19+MAE!J19+TEL!J19+WWP!J19+OIS!J19</f>
        <v>3121.7054599999983</v>
      </c>
      <c r="K38" s="51">
        <f>ISI!K34+NFM!K50+CHI!K39+NMM!K38+PPA!K39+FBT!K19+TRE!K19+MAE!K19+TEL!K19+WWP!K19+OIS!K19</f>
        <v>2210.2111099999997</v>
      </c>
      <c r="L38" s="51">
        <f>ISI!L34+NFM!L50+CHI!L39+NMM!L38+PPA!L39+FBT!L19+TRE!L19+MAE!L19+TEL!L19+WWP!L19+OIS!L19</f>
        <v>2031.1226679763513</v>
      </c>
      <c r="M38" s="51">
        <f>ISI!M34+NFM!M50+CHI!M39+NMM!M38+PPA!M39+FBT!M19+TRE!M19+MAE!M19+TEL!M19+WWP!M19+OIS!M19</f>
        <v>1871.6688288718326</v>
      </c>
      <c r="N38" s="51">
        <f>ISI!N34+NFM!N50+CHI!N39+NMM!N38+PPA!N39+FBT!N19+TRE!N19+MAE!N19+TEL!N19+WWP!N19+OIS!N19</f>
        <v>2073.7562279709732</v>
      </c>
      <c r="O38" s="51">
        <f>ISI!O34+NFM!O50+CHI!O39+NMM!O38+PPA!O39+FBT!O19+TRE!O19+MAE!O19+TEL!O19+WWP!O19+OIS!O19</f>
        <v>1661.7436917773464</v>
      </c>
      <c r="P38" s="51">
        <f>ISI!P34+NFM!P50+CHI!P39+NMM!P38+PPA!P39+FBT!P19+TRE!P19+MAE!P19+TEL!P19+WWP!P19+OIS!P19</f>
        <v>1179.0390144831304</v>
      </c>
      <c r="Q38" s="51">
        <f>ISI!Q34+NFM!Q50+CHI!Q39+NMM!Q38+PPA!Q39+FBT!Q19+TRE!Q19+MAE!Q19+TEL!Q19+WWP!Q19+OIS!Q19</f>
        <v>1408.66472503143</v>
      </c>
    </row>
    <row r="39" spans="1:17" x14ac:dyDescent="0.25">
      <c r="A39" s="67" t="s">
        <v>75</v>
      </c>
      <c r="B39" s="66">
        <f t="shared" ref="B39:Q39" si="2">B40+B41</f>
        <v>17031.506616804934</v>
      </c>
      <c r="C39" s="66">
        <f t="shared" si="2"/>
        <v>16737.887900000002</v>
      </c>
      <c r="D39" s="66">
        <f t="shared" si="2"/>
        <v>16635.779860000002</v>
      </c>
      <c r="E39" s="66">
        <f t="shared" si="2"/>
        <v>16985.726900000005</v>
      </c>
      <c r="F39" s="66">
        <f t="shared" si="2"/>
        <v>14340.992760000006</v>
      </c>
      <c r="G39" s="66">
        <f t="shared" si="2"/>
        <v>13880.9748659089</v>
      </c>
      <c r="H39" s="66">
        <f t="shared" si="2"/>
        <v>13298.274900000002</v>
      </c>
      <c r="I39" s="66">
        <f t="shared" si="2"/>
        <v>12572.900190000006</v>
      </c>
      <c r="J39" s="66">
        <f t="shared" si="2"/>
        <v>11301.281730000001</v>
      </c>
      <c r="K39" s="66">
        <f t="shared" si="2"/>
        <v>9897.0924900000045</v>
      </c>
      <c r="L39" s="66">
        <f t="shared" si="2"/>
        <v>10350.410121719757</v>
      </c>
      <c r="M39" s="66">
        <f t="shared" si="2"/>
        <v>9307.8125769786711</v>
      </c>
      <c r="N39" s="66">
        <f t="shared" si="2"/>
        <v>9248.8321160374198</v>
      </c>
      <c r="O39" s="66">
        <f t="shared" si="2"/>
        <v>8896.2273785097332</v>
      </c>
      <c r="P39" s="66">
        <f t="shared" si="2"/>
        <v>8725.2795971594896</v>
      </c>
      <c r="Q39" s="66">
        <f t="shared" si="2"/>
        <v>8471.3687863532286</v>
      </c>
    </row>
    <row r="40" spans="1:17" x14ac:dyDescent="0.25">
      <c r="A40" s="53" t="s">
        <v>66</v>
      </c>
      <c r="B40" s="51">
        <f>ISI!B36+NFM!B52+CHI!B41+NMM!B40+PPA!B41+FBT!B21+TRE!B21+MAE!B21+TEL!B21+WWP!B21+OIS!B21</f>
        <v>16625.131140738031</v>
      </c>
      <c r="C40" s="51">
        <f>ISI!C36+NFM!C52+CHI!C41+NMM!C40+PPA!C41+FBT!C21+TRE!C21+MAE!C21+TEL!C21+WWP!C21+OIS!C21</f>
        <v>16652.788520000002</v>
      </c>
      <c r="D40" s="51">
        <f>ISI!D36+NFM!D52+CHI!D41+NMM!D40+PPA!D41+FBT!D21+TRE!D21+MAE!D21+TEL!D21+WWP!D21+OIS!D21</f>
        <v>16588.879820000002</v>
      </c>
      <c r="E40" s="51">
        <f>ISI!E36+NFM!E52+CHI!E41+NMM!E40+PPA!E41+FBT!E21+TRE!E21+MAE!E21+TEL!E21+WWP!E21+OIS!E21</f>
        <v>16963.376530000005</v>
      </c>
      <c r="F40" s="51">
        <f>ISI!F36+NFM!F52+CHI!F41+NMM!F40+PPA!F41+FBT!F21+TRE!F21+MAE!F21+TEL!F21+WWP!F21+OIS!F21</f>
        <v>14338.592760000007</v>
      </c>
      <c r="G40" s="51">
        <f>ISI!G36+NFM!G52+CHI!G41+NMM!G40+PPA!G41+FBT!G21+TRE!G21+MAE!G21+TEL!G21+WWP!G21+OIS!G21</f>
        <v>13861.843309589038</v>
      </c>
      <c r="H40" s="51">
        <f>ISI!H36+NFM!H52+CHI!H41+NMM!H40+PPA!H41+FBT!H21+TRE!H21+MAE!H21+TEL!H21+WWP!H21+OIS!H21</f>
        <v>13293.974900000003</v>
      </c>
      <c r="I40" s="51">
        <f>ISI!I36+NFM!I52+CHI!I41+NMM!I40+PPA!I41+FBT!I21+TRE!I21+MAE!I21+TEL!I21+WWP!I21+OIS!I21</f>
        <v>12572.900190000006</v>
      </c>
      <c r="J40" s="51">
        <f>ISI!J36+NFM!J52+CHI!J41+NMM!J40+PPA!J41+FBT!J21+TRE!J21+MAE!J21+TEL!J21+WWP!J21+OIS!J21</f>
        <v>11301.281730000001</v>
      </c>
      <c r="K40" s="51">
        <f>ISI!K36+NFM!K52+CHI!K41+NMM!K40+PPA!K41+FBT!K21+TRE!K21+MAE!K21+TEL!K21+WWP!K21+OIS!K21</f>
        <v>9897.0924900000045</v>
      </c>
      <c r="L40" s="51">
        <f>ISI!L36+NFM!L52+CHI!L41+NMM!L40+PPA!L41+FBT!L21+TRE!L21+MAE!L21+TEL!L21+WWP!L21+OIS!L21</f>
        <v>10350.410121719757</v>
      </c>
      <c r="M40" s="51">
        <f>ISI!M36+NFM!M52+CHI!M41+NMM!M40+PPA!M41+FBT!M21+TRE!M21+MAE!M21+TEL!M21+WWP!M21+OIS!M21</f>
        <v>9307.8125769786711</v>
      </c>
      <c r="N40" s="51">
        <f>ISI!N36+NFM!N52+CHI!N41+NMM!N40+PPA!N41+FBT!N21+TRE!N21+MAE!N21+TEL!N21+WWP!N21+OIS!N21</f>
        <v>9043.0390410745913</v>
      </c>
      <c r="O40" s="51">
        <f>ISI!O36+NFM!O52+CHI!O41+NMM!O40+PPA!O41+FBT!O21+TRE!O21+MAE!O21+TEL!O21+WWP!O21+OIS!O21</f>
        <v>8731.0176718124931</v>
      </c>
      <c r="P40" s="51">
        <f>ISI!P36+NFM!P52+CHI!P41+NMM!P40+PPA!P41+FBT!P21+TRE!P21+MAE!P21+TEL!P21+WWP!P21+OIS!P21</f>
        <v>8546.4795589441474</v>
      </c>
      <c r="Q40" s="51">
        <f>ISI!Q36+NFM!Q52+CHI!Q41+NMM!Q40+PPA!Q41+FBT!Q21+TRE!Q21+MAE!Q21+TEL!Q21+WWP!Q21+OIS!Q21</f>
        <v>8273.269999690383</v>
      </c>
    </row>
    <row r="41" spans="1:17" x14ac:dyDescent="0.25">
      <c r="A41" s="53" t="s">
        <v>25</v>
      </c>
      <c r="B41" s="51">
        <f>ISI!B37+NFM!B53+CHI!B42+NMM!B41+PPA!B42+FBT!B22+TRE!B22+MAE!B22+TEL!B22+WWP!B22+OIS!B22</f>
        <v>406.3754760669043</v>
      </c>
      <c r="C41" s="51">
        <f>ISI!C37+NFM!C53+CHI!C42+NMM!C41+PPA!C42+FBT!C22+TRE!C22+MAE!C22+TEL!C22+WWP!C22+OIS!C22</f>
        <v>85.099379999999996</v>
      </c>
      <c r="D41" s="51">
        <f>ISI!D37+NFM!D53+CHI!D42+NMM!D41+PPA!D42+FBT!D22+TRE!D22+MAE!D22+TEL!D22+WWP!D22+OIS!D22</f>
        <v>46.900039999999997</v>
      </c>
      <c r="E41" s="51">
        <f>ISI!E37+NFM!E53+CHI!E42+NMM!E41+PPA!E42+FBT!E22+TRE!E22+MAE!E22+TEL!E22+WWP!E22+OIS!E22</f>
        <v>22.350369999999998</v>
      </c>
      <c r="F41" s="51">
        <f>ISI!F37+NFM!F53+CHI!F42+NMM!F41+PPA!F42+FBT!F22+TRE!F22+MAE!F22+TEL!F22+WWP!F22+OIS!F22</f>
        <v>2.4</v>
      </c>
      <c r="G41" s="51">
        <f>ISI!G37+NFM!G53+CHI!G42+NMM!G41+PPA!G42+FBT!G22+TRE!G22+MAE!G22+TEL!G22+WWP!G22+OIS!G22</f>
        <v>19.131556319862419</v>
      </c>
      <c r="H41" s="51">
        <f>ISI!H37+NFM!H53+CHI!H42+NMM!H41+PPA!H42+FBT!H22+TRE!H22+MAE!H22+TEL!H22+WWP!H22+OIS!H22</f>
        <v>4.3</v>
      </c>
      <c r="I41" s="51">
        <f>ISI!I37+NFM!I53+CHI!I42+NMM!I41+PPA!I42+FBT!I22+TRE!I22+MAE!I22+TEL!I22+WWP!I22+OIS!I22</f>
        <v>0</v>
      </c>
      <c r="J41" s="51">
        <f>ISI!J37+NFM!J53+CHI!J42+NMM!J41+PPA!J42+FBT!J22+TRE!J22+MAE!J22+TEL!J22+WWP!J22+OIS!J22</f>
        <v>0</v>
      </c>
      <c r="K41" s="51">
        <f>ISI!K37+NFM!K53+CHI!K42+NMM!K41+PPA!K42+FBT!K22+TRE!K22+MAE!K22+TEL!K22+WWP!K22+OIS!K22</f>
        <v>0</v>
      </c>
      <c r="L41" s="51">
        <f>ISI!L37+NFM!L53+CHI!L42+NMM!L41+PPA!L42+FBT!L22+TRE!L22+MAE!L22+TEL!L22+WWP!L22+OIS!L22</f>
        <v>0</v>
      </c>
      <c r="M41" s="51">
        <f>ISI!M37+NFM!M53+CHI!M42+NMM!M41+PPA!M42+FBT!M22+TRE!M22+MAE!M22+TEL!M22+WWP!M22+OIS!M22</f>
        <v>0</v>
      </c>
      <c r="N41" s="51">
        <f>ISI!N37+NFM!N53+CHI!N42+NMM!N41+PPA!N42+FBT!N22+TRE!N22+MAE!N22+TEL!N22+WWP!N22+OIS!N22</f>
        <v>205.79307496282877</v>
      </c>
      <c r="O41" s="51">
        <f>ISI!O37+NFM!O53+CHI!O42+NMM!O41+PPA!O42+FBT!O22+TRE!O22+MAE!O22+TEL!O22+WWP!O22+OIS!O22</f>
        <v>165.2097066972396</v>
      </c>
      <c r="P41" s="51">
        <f>ISI!P37+NFM!P53+CHI!P42+NMM!P41+PPA!P42+FBT!P22+TRE!P22+MAE!P22+TEL!P22+WWP!P22+OIS!P22</f>
        <v>178.80003821534319</v>
      </c>
      <c r="Q41" s="51">
        <f>ISI!Q37+NFM!Q53+CHI!Q42+NMM!Q41+PPA!Q42+FBT!Q22+TRE!Q22+MAE!Q22+TEL!Q22+WWP!Q22+OIS!Q22</f>
        <v>198.09878666284541</v>
      </c>
    </row>
    <row r="42" spans="1:17" x14ac:dyDescent="0.25">
      <c r="A42" s="67" t="s">
        <v>24</v>
      </c>
      <c r="B42" s="66">
        <f t="shared" ref="B42:Q42" si="3">SUM(B43:B47)</f>
        <v>289.70184485567114</v>
      </c>
      <c r="C42" s="66">
        <f t="shared" si="3"/>
        <v>300.60202000000004</v>
      </c>
      <c r="D42" s="66">
        <f t="shared" si="3"/>
        <v>292.09953000000007</v>
      </c>
      <c r="E42" s="66">
        <f t="shared" si="3"/>
        <v>285.29322000000008</v>
      </c>
      <c r="F42" s="66">
        <f t="shared" si="3"/>
        <v>282.02849999999995</v>
      </c>
      <c r="G42" s="66">
        <f t="shared" si="3"/>
        <v>275.05477262813145</v>
      </c>
      <c r="H42" s="66">
        <f t="shared" si="3"/>
        <v>275.81827000000044</v>
      </c>
      <c r="I42" s="66">
        <f t="shared" si="3"/>
        <v>244.02143999999959</v>
      </c>
      <c r="J42" s="66">
        <f t="shared" si="3"/>
        <v>342.76315999999969</v>
      </c>
      <c r="K42" s="66">
        <f t="shared" si="3"/>
        <v>455.72688999999923</v>
      </c>
      <c r="L42" s="66">
        <f t="shared" si="3"/>
        <v>439.93064706996694</v>
      </c>
      <c r="M42" s="66">
        <f t="shared" si="3"/>
        <v>501.7681961093503</v>
      </c>
      <c r="N42" s="66">
        <f t="shared" si="3"/>
        <v>551.73402120308231</v>
      </c>
      <c r="O42" s="66">
        <f t="shared" si="3"/>
        <v>555.45924974295679</v>
      </c>
      <c r="P42" s="66">
        <f t="shared" si="3"/>
        <v>599.04939333773734</v>
      </c>
      <c r="Q42" s="66">
        <f t="shared" si="3"/>
        <v>671.03638801655325</v>
      </c>
    </row>
    <row r="43" spans="1:17" x14ac:dyDescent="0.25">
      <c r="A43" s="53" t="s">
        <v>23</v>
      </c>
      <c r="B43" s="51">
        <f>ISI!B39+NFM!B55+CHI!B44+NMM!B43+PPA!B44+FBT!B24+TRE!B24+MAE!B24+TEL!B24+WWP!B24+OIS!B24</f>
        <v>289.70184485567114</v>
      </c>
      <c r="C43" s="51">
        <f>ISI!C39+NFM!C55+CHI!C44+NMM!C43+PPA!C44+FBT!C24+TRE!C24+MAE!C24+TEL!C24+WWP!C24+OIS!C24</f>
        <v>300.60202000000004</v>
      </c>
      <c r="D43" s="51">
        <f>ISI!D39+NFM!D55+CHI!D44+NMM!D43+PPA!D44+FBT!D24+TRE!D24+MAE!D24+TEL!D24+WWP!D24+OIS!D24</f>
        <v>292.09953000000007</v>
      </c>
      <c r="E43" s="51">
        <f>ISI!E39+NFM!E55+CHI!E44+NMM!E43+PPA!E44+FBT!E24+TRE!E24+MAE!E24+TEL!E24+WWP!E24+OIS!E24</f>
        <v>285.29322000000008</v>
      </c>
      <c r="F43" s="51">
        <f>ISI!F39+NFM!F55+CHI!F44+NMM!F43+PPA!F44+FBT!F24+TRE!F24+MAE!F24+TEL!F24+WWP!F24+OIS!F24</f>
        <v>282.02849999999995</v>
      </c>
      <c r="G43" s="51">
        <f>ISI!G39+NFM!G55+CHI!G44+NMM!G43+PPA!G44+FBT!G24+TRE!G24+MAE!G24+TEL!G24+WWP!G24+OIS!G24</f>
        <v>275.05477262813145</v>
      </c>
      <c r="H43" s="51">
        <f>ISI!H39+NFM!H55+CHI!H44+NMM!H43+PPA!H44+FBT!H24+TRE!H24+MAE!H24+TEL!H24+WWP!H24+OIS!H24</f>
        <v>275.81827000000044</v>
      </c>
      <c r="I43" s="51">
        <f>ISI!I39+NFM!I55+CHI!I44+NMM!I43+PPA!I44+FBT!I24+TRE!I24+MAE!I24+TEL!I24+WWP!I24+OIS!I24</f>
        <v>244.02143999999959</v>
      </c>
      <c r="J43" s="51">
        <f>ISI!J39+NFM!J55+CHI!J44+NMM!J43+PPA!J44+FBT!J24+TRE!J24+MAE!J24+TEL!J24+WWP!J24+OIS!J24</f>
        <v>342.76315999999969</v>
      </c>
      <c r="K43" s="51">
        <f>ISI!K39+NFM!K55+CHI!K44+NMM!K43+PPA!K44+FBT!K24+TRE!K24+MAE!K24+TEL!K24+WWP!K24+OIS!K24</f>
        <v>455.72688999999923</v>
      </c>
      <c r="L43" s="51">
        <f>ISI!L39+NFM!L55+CHI!L44+NMM!L43+PPA!L44+FBT!L24+TRE!L24+MAE!L24+TEL!L24+WWP!L24+OIS!L24</f>
        <v>430.6634368896884</v>
      </c>
      <c r="M43" s="51">
        <f>ISI!M39+NFM!M55+CHI!M44+NMM!M43+PPA!M44+FBT!M24+TRE!M24+MAE!M24+TEL!M24+WWP!M24+OIS!M24</f>
        <v>492.19048293255236</v>
      </c>
      <c r="N43" s="51">
        <f>ISI!N39+NFM!N55+CHI!N44+NMM!N43+PPA!N44+FBT!N24+TRE!N24+MAE!N24+TEL!N24+WWP!N24+OIS!N24</f>
        <v>522.28432215534599</v>
      </c>
      <c r="O43" s="51">
        <f>ISI!O39+NFM!O55+CHI!O44+NMM!O43+PPA!O44+FBT!O24+TRE!O24+MAE!O24+TEL!O24+WWP!O24+OIS!O24</f>
        <v>524.93480168174358</v>
      </c>
      <c r="P43" s="51">
        <f>ISI!P39+NFM!P55+CHI!P44+NMM!P43+PPA!P44+FBT!P24+TRE!P24+MAE!P24+TEL!P24+WWP!P24+OIS!P24</f>
        <v>568.33381102512647</v>
      </c>
      <c r="Q43" s="51">
        <f>ISI!Q39+NFM!Q55+CHI!Q44+NMM!Q43+PPA!Q44+FBT!Q24+TRE!Q24+MAE!Q24+TEL!Q24+WWP!Q24+OIS!Q24</f>
        <v>639.79540333436296</v>
      </c>
    </row>
    <row r="44" spans="1:17" x14ac:dyDescent="0.25">
      <c r="A44" s="53" t="s">
        <v>74</v>
      </c>
      <c r="B44" s="51">
        <f>ISI!B40+NFM!B56+CHI!B45+NMM!B44+PPA!B45+FBT!B25+TRE!B25+MAE!B25+TEL!B25+WWP!B25+OIS!B25</f>
        <v>0</v>
      </c>
      <c r="C44" s="51">
        <f>ISI!C40+NFM!C56+CHI!C45+NMM!C44+PPA!C45+FBT!C25+TRE!C25+MAE!C25+TEL!C25+WWP!C25+OIS!C25</f>
        <v>0</v>
      </c>
      <c r="D44" s="51">
        <f>ISI!D40+NFM!D56+CHI!D45+NMM!D44+PPA!D45+FBT!D25+TRE!D25+MAE!D25+TEL!D25+WWP!D25+OIS!D25</f>
        <v>0</v>
      </c>
      <c r="E44" s="51">
        <f>ISI!E40+NFM!E56+CHI!E45+NMM!E44+PPA!E45+FBT!E25+TRE!E25+MAE!E25+TEL!E25+WWP!E25+OIS!E25</f>
        <v>0</v>
      </c>
      <c r="F44" s="51">
        <f>ISI!F40+NFM!F56+CHI!F45+NMM!F44+PPA!F45+FBT!F25+TRE!F25+MAE!F25+TEL!F25+WWP!F25+OIS!F25</f>
        <v>0</v>
      </c>
      <c r="G44" s="51">
        <f>ISI!G40+NFM!G56+CHI!G45+NMM!G44+PPA!G45+FBT!G25+TRE!G25+MAE!G25+TEL!G25+WWP!G25+OIS!G25</f>
        <v>0</v>
      </c>
      <c r="H44" s="51">
        <f>ISI!H40+NFM!H56+CHI!H45+NMM!H44+PPA!H45+FBT!H25+TRE!H25+MAE!H25+TEL!H25+WWP!H25+OIS!H25</f>
        <v>0</v>
      </c>
      <c r="I44" s="51">
        <f>ISI!I40+NFM!I56+CHI!I45+NMM!I44+PPA!I45+FBT!I25+TRE!I25+MAE!I25+TEL!I25+WWP!I25+OIS!I25</f>
        <v>0</v>
      </c>
      <c r="J44" s="51">
        <f>ISI!J40+NFM!J56+CHI!J45+NMM!J44+PPA!J45+FBT!J25+TRE!J25+MAE!J25+TEL!J25+WWP!J25+OIS!J25</f>
        <v>0</v>
      </c>
      <c r="K44" s="51">
        <f>ISI!K40+NFM!K56+CHI!K45+NMM!K44+PPA!K45+FBT!K25+TRE!K25+MAE!K25+TEL!K25+WWP!K25+OIS!K25</f>
        <v>0</v>
      </c>
      <c r="L44" s="51">
        <f>ISI!L40+NFM!L56+CHI!L45+NMM!L44+PPA!L45+FBT!L25+TRE!L25+MAE!L25+TEL!L25+WWP!L25+OIS!L25</f>
        <v>0</v>
      </c>
      <c r="M44" s="51">
        <f>ISI!M40+NFM!M56+CHI!M45+NMM!M44+PPA!M45+FBT!M25+TRE!M25+MAE!M25+TEL!M25+WWP!M25+OIS!M25</f>
        <v>0</v>
      </c>
      <c r="N44" s="51">
        <f>ISI!N40+NFM!N56+CHI!N45+NMM!N44+PPA!N45+FBT!N25+TRE!N25+MAE!N25+TEL!N25+WWP!N25+OIS!N25</f>
        <v>19.776440234322756</v>
      </c>
      <c r="O44" s="51">
        <f>ISI!O40+NFM!O56+CHI!O45+NMM!O44+PPA!O45+FBT!O25+TRE!O25+MAE!O25+TEL!O25+WWP!O25+OIS!O25</f>
        <v>19.776382712975867</v>
      </c>
      <c r="P44" s="51">
        <f>ISI!P40+NFM!P56+CHI!P45+NMM!P44+PPA!P45+FBT!P25+TRE!P25+MAE!P25+TEL!P25+WWP!P25+OIS!P25</f>
        <v>19.77644024707153</v>
      </c>
      <c r="Q44" s="51">
        <f>ISI!Q40+NFM!Q56+CHI!Q45+NMM!Q44+PPA!Q45+FBT!Q25+TRE!Q25+MAE!Q25+TEL!Q25+WWP!Q25+OIS!Q25</f>
        <v>19.776381644070362</v>
      </c>
    </row>
    <row r="45" spans="1:17" x14ac:dyDescent="0.25">
      <c r="A45" s="53" t="s">
        <v>73</v>
      </c>
      <c r="B45" s="51">
        <f>ISI!B41+NFM!B57+CHI!B46+NMM!B45+PPA!B46+FBT!B26+TRE!B26+MAE!B26+TEL!B26+WWP!B26+OIS!B26</f>
        <v>0</v>
      </c>
      <c r="C45" s="51">
        <f>ISI!C41+NFM!C57+CHI!C46+NMM!C45+PPA!C46+FBT!C26+TRE!C26+MAE!C26+TEL!C26+WWP!C26+OIS!C26</f>
        <v>0</v>
      </c>
      <c r="D45" s="51">
        <f>ISI!D41+NFM!D57+CHI!D46+NMM!D45+PPA!D46+FBT!D26+TRE!D26+MAE!D26+TEL!D26+WWP!D26+OIS!D26</f>
        <v>0</v>
      </c>
      <c r="E45" s="51">
        <f>ISI!E41+NFM!E57+CHI!E46+NMM!E45+PPA!E46+FBT!E26+TRE!E26+MAE!E26+TEL!E26+WWP!E26+OIS!E26</f>
        <v>0</v>
      </c>
      <c r="F45" s="51">
        <f>ISI!F41+NFM!F57+CHI!F46+NMM!F45+PPA!F46+FBT!F26+TRE!F26+MAE!F26+TEL!F26+WWP!F26+OIS!F26</f>
        <v>0</v>
      </c>
      <c r="G45" s="51">
        <f>ISI!G41+NFM!G57+CHI!G46+NMM!G45+PPA!G46+FBT!G26+TRE!G26+MAE!G26+TEL!G26+WWP!G26+OIS!G26</f>
        <v>0</v>
      </c>
      <c r="H45" s="51">
        <f>ISI!H41+NFM!H57+CHI!H46+NMM!H45+PPA!H46+FBT!H26+TRE!H26+MAE!H26+TEL!H26+WWP!H26+OIS!H26</f>
        <v>0</v>
      </c>
      <c r="I45" s="51">
        <f>ISI!I41+NFM!I57+CHI!I46+NMM!I45+PPA!I46+FBT!I26+TRE!I26+MAE!I26+TEL!I26+WWP!I26+OIS!I26</f>
        <v>0</v>
      </c>
      <c r="J45" s="51">
        <f>ISI!J41+NFM!J57+CHI!J46+NMM!J45+PPA!J46+FBT!J26+TRE!J26+MAE!J26+TEL!J26+WWP!J26+OIS!J26</f>
        <v>0</v>
      </c>
      <c r="K45" s="51">
        <f>ISI!K41+NFM!K57+CHI!K46+NMM!K45+PPA!K46+FBT!K26+TRE!K26+MAE!K26+TEL!K26+WWP!K26+OIS!K26</f>
        <v>0</v>
      </c>
      <c r="L45" s="51">
        <f>ISI!L41+NFM!L57+CHI!L46+NMM!L45+PPA!L46+FBT!L26+TRE!L26+MAE!L26+TEL!L26+WWP!L26+OIS!L26</f>
        <v>0</v>
      </c>
      <c r="M45" s="51">
        <f>ISI!M41+NFM!M57+CHI!M46+NMM!M45+PPA!M46+FBT!M26+TRE!M26+MAE!M26+TEL!M26+WWP!M26+OIS!M26</f>
        <v>0</v>
      </c>
      <c r="N45" s="51">
        <f>ISI!N41+NFM!N57+CHI!N46+NMM!N45+PPA!N46+FBT!N26+TRE!N26+MAE!N26+TEL!N26+WWP!N26+OIS!N26</f>
        <v>0</v>
      </c>
      <c r="O45" s="51">
        <f>ISI!O41+NFM!O57+CHI!O46+NMM!O45+PPA!O46+FBT!O26+TRE!O26+MAE!O26+TEL!O26+WWP!O26+OIS!O26</f>
        <v>0</v>
      </c>
      <c r="P45" s="51">
        <f>ISI!P41+NFM!P57+CHI!P46+NMM!P45+PPA!P46+FBT!P26+TRE!P26+MAE!P26+TEL!P26+WWP!P26+OIS!P26</f>
        <v>0</v>
      </c>
      <c r="Q45" s="51">
        <f>ISI!Q41+NFM!Q57+CHI!Q46+NMM!Q45+PPA!Q46+FBT!Q26+TRE!Q26+MAE!Q26+TEL!Q26+WWP!Q26+OIS!Q26</f>
        <v>0</v>
      </c>
    </row>
    <row r="46" spans="1:17" x14ac:dyDescent="0.25">
      <c r="A46" s="53" t="s">
        <v>72</v>
      </c>
      <c r="B46" s="51">
        <f>ISI!B42+NFM!B58+CHI!B47+NMM!B46+PPA!B47+FBT!B27+TRE!B27+MAE!B27+TEL!B27+WWP!B27+OIS!B27</f>
        <v>0</v>
      </c>
      <c r="C46" s="51">
        <f>ISI!C42+NFM!C58+CHI!C47+NMM!C46+PPA!C47+FBT!C27+TRE!C27+MAE!C27+TEL!C27+WWP!C27+OIS!C27</f>
        <v>0</v>
      </c>
      <c r="D46" s="51">
        <f>ISI!D42+NFM!D58+CHI!D47+NMM!D46+PPA!D47+FBT!D27+TRE!D27+MAE!D27+TEL!D27+WWP!D27+OIS!D27</f>
        <v>0</v>
      </c>
      <c r="E46" s="51">
        <f>ISI!E42+NFM!E58+CHI!E47+NMM!E46+PPA!E47+FBT!E27+TRE!E27+MAE!E27+TEL!E27+WWP!E27+OIS!E27</f>
        <v>0</v>
      </c>
      <c r="F46" s="51">
        <f>ISI!F42+NFM!F58+CHI!F47+NMM!F46+PPA!F47+FBT!F27+TRE!F27+MAE!F27+TEL!F27+WWP!F27+OIS!F27</f>
        <v>0</v>
      </c>
      <c r="G46" s="51">
        <f>ISI!G42+NFM!G58+CHI!G47+NMM!G46+PPA!G47+FBT!G27+TRE!G27+MAE!G27+TEL!G27+WWP!G27+OIS!G27</f>
        <v>0</v>
      </c>
      <c r="H46" s="51">
        <f>ISI!H42+NFM!H58+CHI!H47+NMM!H46+PPA!H47+FBT!H27+TRE!H27+MAE!H27+TEL!H27+WWP!H27+OIS!H27</f>
        <v>0</v>
      </c>
      <c r="I46" s="51">
        <f>ISI!I42+NFM!I58+CHI!I47+NMM!I46+PPA!I47+FBT!I27+TRE!I27+MAE!I27+TEL!I27+WWP!I27+OIS!I27</f>
        <v>0</v>
      </c>
      <c r="J46" s="51">
        <f>ISI!J42+NFM!J58+CHI!J47+NMM!J46+PPA!J47+FBT!J27+TRE!J27+MAE!J27+TEL!J27+WWP!J27+OIS!J27</f>
        <v>0</v>
      </c>
      <c r="K46" s="51">
        <f>ISI!K42+NFM!K58+CHI!K47+NMM!K46+PPA!K47+FBT!K27+TRE!K27+MAE!K27+TEL!K27+WWP!K27+OIS!K27</f>
        <v>0</v>
      </c>
      <c r="L46" s="51">
        <f>ISI!L42+NFM!L58+CHI!L47+NMM!L46+PPA!L47+FBT!L27+TRE!L27+MAE!L27+TEL!L27+WWP!L27+OIS!L27</f>
        <v>6.711562077524178</v>
      </c>
      <c r="M46" s="51">
        <f>ISI!M42+NFM!M58+CHI!M47+NMM!M46+PPA!M47+FBT!M27+TRE!M27+MAE!M27+TEL!M27+WWP!M27+OIS!M27</f>
        <v>7.022064068908179</v>
      </c>
      <c r="N46" s="51">
        <f>ISI!N42+NFM!N58+CHI!N47+NMM!N46+PPA!N47+FBT!N27+TRE!N27+MAE!N27+TEL!N27+WWP!N27+OIS!N27</f>
        <v>7.7624916403936197</v>
      </c>
      <c r="O46" s="51">
        <f>ISI!O42+NFM!O58+CHI!O47+NMM!O46+PPA!O47+FBT!O27+TRE!O27+MAE!O27+TEL!O27+WWP!O27+OIS!O27</f>
        <v>8.4073755612878607</v>
      </c>
      <c r="P46" s="51">
        <f>ISI!P42+NFM!P58+CHI!P47+NMM!P46+PPA!P47+FBT!P27+TRE!P27+MAE!P27+TEL!P27+WWP!P27+OIS!P27</f>
        <v>8.9806057131938495</v>
      </c>
      <c r="Q46" s="51">
        <f>ISI!Q42+NFM!Q58+CHI!Q47+NMM!Q46+PPA!Q47+FBT!Q27+TRE!Q27+MAE!Q27+TEL!Q27+WWP!Q27+OIS!Q27</f>
        <v>9.5060666857743392</v>
      </c>
    </row>
    <row r="47" spans="1:17" x14ac:dyDescent="0.25">
      <c r="A47" s="53" t="s">
        <v>71</v>
      </c>
      <c r="B47" s="51">
        <f>ISI!B43+NFM!B59+CHI!B48+NMM!B47+PPA!B48+FBT!B28+TRE!B28+MAE!B28+TEL!B28+WWP!B28+OIS!B28</f>
        <v>0</v>
      </c>
      <c r="C47" s="51">
        <f>ISI!C43+NFM!C59+CHI!C48+NMM!C47+PPA!C48+FBT!C28+TRE!C28+MAE!C28+TEL!C28+WWP!C28+OIS!C28</f>
        <v>0</v>
      </c>
      <c r="D47" s="51">
        <f>ISI!D43+NFM!D59+CHI!D48+NMM!D47+PPA!D48+FBT!D28+TRE!D28+MAE!D28+TEL!D28+WWP!D28+OIS!D28</f>
        <v>0</v>
      </c>
      <c r="E47" s="51">
        <f>ISI!E43+NFM!E59+CHI!E48+NMM!E47+PPA!E48+FBT!E28+TRE!E28+MAE!E28+TEL!E28+WWP!E28+OIS!E28</f>
        <v>0</v>
      </c>
      <c r="F47" s="51">
        <f>ISI!F43+NFM!F59+CHI!F48+NMM!F47+PPA!F48+FBT!F28+TRE!F28+MAE!F28+TEL!F28+WWP!F28+OIS!F28</f>
        <v>0</v>
      </c>
      <c r="G47" s="51">
        <f>ISI!G43+NFM!G59+CHI!G48+NMM!G47+PPA!G48+FBT!G28+TRE!G28+MAE!G28+TEL!G28+WWP!G28+OIS!G28</f>
        <v>0</v>
      </c>
      <c r="H47" s="51">
        <f>ISI!H43+NFM!H59+CHI!H48+NMM!H47+PPA!H48+FBT!H28+TRE!H28+MAE!H28+TEL!H28+WWP!H28+OIS!H28</f>
        <v>0</v>
      </c>
      <c r="I47" s="51">
        <f>ISI!I43+NFM!I59+CHI!I48+NMM!I47+PPA!I48+FBT!I28+TRE!I28+MAE!I28+TEL!I28+WWP!I28+OIS!I28</f>
        <v>0</v>
      </c>
      <c r="J47" s="51">
        <f>ISI!J43+NFM!J59+CHI!J48+NMM!J47+PPA!J48+FBT!J28+TRE!J28+MAE!J28+TEL!J28+WWP!J28+OIS!J28</f>
        <v>0</v>
      </c>
      <c r="K47" s="51">
        <f>ISI!K43+NFM!K59+CHI!K48+NMM!K47+PPA!K48+FBT!K28+TRE!K28+MAE!K28+TEL!K28+WWP!K28+OIS!K28</f>
        <v>0</v>
      </c>
      <c r="L47" s="51">
        <f>ISI!L43+NFM!L59+CHI!L48+NMM!L47+PPA!L48+FBT!L28+TRE!L28+MAE!L28+TEL!L28+WWP!L28+OIS!L28</f>
        <v>2.5556481027543327</v>
      </c>
      <c r="M47" s="51">
        <f>ISI!M43+NFM!M59+CHI!M48+NMM!M47+PPA!M48+FBT!M28+TRE!M28+MAE!M28+TEL!M28+WWP!M28+OIS!M28</f>
        <v>2.555649107889792</v>
      </c>
      <c r="N47" s="51">
        <f>ISI!N43+NFM!N59+CHI!N48+NMM!N47+PPA!N48+FBT!N28+TRE!N28+MAE!N28+TEL!N28+WWP!N28+OIS!N28</f>
        <v>1.91076717301997</v>
      </c>
      <c r="O47" s="51">
        <f>ISI!O43+NFM!O59+CHI!O48+NMM!O47+PPA!O48+FBT!O28+TRE!O28+MAE!O28+TEL!O28+WWP!O28+OIS!O28</f>
        <v>2.3406897869494601</v>
      </c>
      <c r="P47" s="51">
        <f>ISI!P43+NFM!P59+CHI!P48+NMM!P47+PPA!P48+FBT!P28+TRE!P28+MAE!P28+TEL!P28+WWP!P28+OIS!P28</f>
        <v>1.95853635234547</v>
      </c>
      <c r="Q47" s="51">
        <f>ISI!Q43+NFM!Q59+CHI!Q48+NMM!Q47+PPA!Q48+FBT!Q28+TRE!Q28+MAE!Q28+TEL!Q28+WWP!Q28+OIS!Q28</f>
        <v>1.95853635234547</v>
      </c>
    </row>
    <row r="48" spans="1:17" x14ac:dyDescent="0.25">
      <c r="A48" s="65" t="s">
        <v>22</v>
      </c>
      <c r="B48" s="64">
        <f>ISI!B44+NFM!B60+CHI!B49+NMM!B48+PPA!B49+FBT!B29+TRE!B29+MAE!B29+TEL!B29+WWP!B29+OIS!B29</f>
        <v>0</v>
      </c>
      <c r="C48" s="64">
        <f>ISI!C44+NFM!C60+CHI!C49+NMM!C48+PPA!C49+FBT!C29+TRE!C29+MAE!C29+TEL!C29+WWP!C29+OIS!C29</f>
        <v>0</v>
      </c>
      <c r="D48" s="64">
        <f>ISI!D44+NFM!D60+CHI!D49+NMM!D48+PPA!D49+FBT!D29+TRE!D29+MAE!D29+TEL!D29+WWP!D29+OIS!D29</f>
        <v>0</v>
      </c>
      <c r="E48" s="64">
        <f>ISI!E44+NFM!E60+CHI!E49+NMM!E48+PPA!E49+FBT!E29+TRE!E29+MAE!E29+TEL!E29+WWP!E29+OIS!E29</f>
        <v>0</v>
      </c>
      <c r="F48" s="64">
        <f>ISI!F44+NFM!F60+CHI!F49+NMM!F48+PPA!F49+FBT!F29+TRE!F29+MAE!F29+TEL!F29+WWP!F29+OIS!F29</f>
        <v>2800.7690700000003</v>
      </c>
      <c r="G48" s="64">
        <f>ISI!G44+NFM!G60+CHI!G49+NMM!G48+PPA!G49+FBT!G29+TRE!G29+MAE!G29+TEL!G29+WWP!G29+OIS!G29</f>
        <v>2852.2497038283109</v>
      </c>
      <c r="H48" s="64">
        <f>ISI!H44+NFM!H60+CHI!H49+NMM!H48+PPA!H49+FBT!H29+TRE!H29+MAE!H29+TEL!H29+WWP!H29+OIS!H29</f>
        <v>2885.7361000000001</v>
      </c>
      <c r="I48" s="64">
        <f>ISI!I44+NFM!I60+CHI!I49+NMM!I48+PPA!I49+FBT!I29+TRE!I29+MAE!I29+TEL!I29+WWP!I29+OIS!I29</f>
        <v>2834.0000000000005</v>
      </c>
      <c r="J48" s="64">
        <f>ISI!J44+NFM!J60+CHI!J49+NMM!J48+PPA!J49+FBT!J29+TRE!J29+MAE!J29+TEL!J29+WWP!J29+OIS!J29</f>
        <v>3028.7361500000006</v>
      </c>
      <c r="K48" s="64">
        <f>ISI!K44+NFM!K60+CHI!K49+NMM!K48+PPA!K49+FBT!K29+TRE!K29+MAE!K29+TEL!K29+WWP!K29+OIS!K29</f>
        <v>2937.70028</v>
      </c>
      <c r="L48" s="64">
        <f>ISI!L44+NFM!L60+CHI!L49+NMM!L48+PPA!L49+FBT!L29+TRE!L29+MAE!L29+TEL!L29+WWP!L29+OIS!L29</f>
        <v>3129.4064788497226</v>
      </c>
      <c r="M48" s="64">
        <f>ISI!M44+NFM!M60+CHI!M49+NMM!M48+PPA!M49+FBT!M29+TRE!M29+MAE!M29+TEL!M29+WWP!M29+OIS!M29</f>
        <v>2444.9694498751533</v>
      </c>
      <c r="N48" s="64">
        <f>ISI!N44+NFM!N60+CHI!N49+NMM!N48+PPA!N49+FBT!N29+TRE!N29+MAE!N29+TEL!N29+WWP!N29+OIS!N29</f>
        <v>2583.0467180945607</v>
      </c>
      <c r="O48" s="64">
        <f>ISI!O44+NFM!O60+CHI!O49+NMM!O48+PPA!O49+FBT!O29+TRE!O29+MAE!O29+TEL!O29+WWP!O29+OIS!O29</f>
        <v>2560.1891671670073</v>
      </c>
      <c r="P48" s="64">
        <f>ISI!P44+NFM!P60+CHI!P49+NMM!P48+PPA!P49+FBT!P29+TRE!P29+MAE!P29+TEL!P29+WWP!P29+OIS!P29</f>
        <v>2629.167860896152</v>
      </c>
      <c r="Q48" s="64">
        <f>ISI!Q44+NFM!Q60+CHI!Q49+NMM!Q48+PPA!Q49+FBT!Q29+TRE!Q29+MAE!Q29+TEL!Q29+WWP!Q29+OIS!Q29</f>
        <v>2695.6864431069089</v>
      </c>
    </row>
    <row r="49" spans="1:17" x14ac:dyDescent="0.25">
      <c r="A49" s="63" t="s">
        <v>21</v>
      </c>
      <c r="B49" s="62">
        <f>ISI!B45+NFM!B61+CHI!B50+NMM!B49+PPA!B50+FBT!B30+TRE!B30+MAE!B30+TEL!B30+WWP!B30+OIS!B30</f>
        <v>12196.651846091778</v>
      </c>
      <c r="C49" s="62">
        <f>ISI!C45+NFM!C61+CHI!C50+NMM!C49+PPA!C50+FBT!C30+TRE!C30+MAE!C30+TEL!C30+WWP!C30+OIS!C30</f>
        <v>12313.44254</v>
      </c>
      <c r="D49" s="62">
        <f>ISI!D45+NFM!D61+CHI!D50+NMM!D49+PPA!D50+FBT!D30+TRE!D30+MAE!D30+TEL!D30+WWP!D30+OIS!D30</f>
        <v>12304.987080000003</v>
      </c>
      <c r="E49" s="62">
        <f>ISI!E45+NFM!E61+CHI!E50+NMM!E49+PPA!E50+FBT!E30+TRE!E30+MAE!E30+TEL!E30+WWP!E30+OIS!E30</f>
        <v>12413.384620000003</v>
      </c>
      <c r="F49" s="62">
        <f>ISI!F45+NFM!F61+CHI!F50+NMM!F49+PPA!F50+FBT!F30+TRE!F30+MAE!F30+TEL!F30+WWP!F30+OIS!F30</f>
        <v>12398.693120000002</v>
      </c>
      <c r="G49" s="62">
        <f>ISI!G45+NFM!G61+CHI!G50+NMM!G49+PPA!G50+FBT!G30+TRE!G30+MAE!G30+TEL!G30+WWP!G30+OIS!G30</f>
        <v>12447.377497873544</v>
      </c>
      <c r="H49" s="62">
        <f>ISI!H45+NFM!H61+CHI!H50+NMM!H49+PPA!H50+FBT!H30+TRE!H30+MAE!H30+TEL!H30+WWP!H30+OIS!H30</f>
        <v>12670.833250000003</v>
      </c>
      <c r="I49" s="62">
        <f>ISI!I45+NFM!I61+CHI!I50+NMM!I49+PPA!I50+FBT!I30+TRE!I30+MAE!I30+TEL!I30+WWP!I30+OIS!I30</f>
        <v>12568.400009999998</v>
      </c>
      <c r="J49" s="62">
        <f>ISI!J45+NFM!J61+CHI!J50+NMM!J49+PPA!J50+FBT!J30+TRE!J30+MAE!J30+TEL!J30+WWP!J30+OIS!J30</f>
        <v>12179.34189</v>
      </c>
      <c r="K49" s="62">
        <f>ISI!K45+NFM!K61+CHI!K50+NMM!K49+PPA!K50+FBT!K30+TRE!K30+MAE!K30+TEL!K30+WWP!K30+OIS!K30</f>
        <v>10370.35902</v>
      </c>
      <c r="L49" s="62">
        <f>ISI!L45+NFM!L61+CHI!L50+NMM!L49+PPA!L50+FBT!L30+TRE!L30+MAE!L30+TEL!L30+WWP!L30+OIS!L30</f>
        <v>10994.668342234856</v>
      </c>
      <c r="M49" s="62">
        <f>ISI!M45+NFM!M61+CHI!M50+NMM!M49+PPA!M50+FBT!M30+TRE!M30+MAE!M30+TEL!M30+WWP!M30+OIS!M30</f>
        <v>11012.558260742575</v>
      </c>
      <c r="N49" s="62">
        <f>ISI!N45+NFM!N61+CHI!N50+NMM!N49+PPA!N50+FBT!N30+TRE!N30+MAE!N30+TEL!N30+WWP!N30+OIS!N30</f>
        <v>10345.929967483306</v>
      </c>
      <c r="O49" s="62">
        <f>ISI!O45+NFM!O61+CHI!O50+NMM!O49+PPA!O50+FBT!O30+TRE!O30+MAE!O30+TEL!O30+WWP!O30+OIS!O30</f>
        <v>9886.5864133394734</v>
      </c>
      <c r="P49" s="62">
        <f>ISI!P45+NFM!P61+CHI!P50+NMM!P49+PPA!P50+FBT!P30+TRE!P30+MAE!P30+TEL!P30+WWP!P30+OIS!P30</f>
        <v>9709.2053358818521</v>
      </c>
      <c r="Q49" s="62">
        <f>ISI!Q45+NFM!Q61+CHI!Q50+NMM!Q49+PPA!Q50+FBT!Q30+TRE!Q30+MAE!Q30+TEL!Q30+WWP!Q30+OIS!Q30</f>
        <v>9687.4368992791569</v>
      </c>
    </row>
    <row r="50" spans="1:17" x14ac:dyDescent="0.25">
      <c r="A50" s="50" t="s">
        <v>65</v>
      </c>
      <c r="B50" s="38">
        <f t="shared" ref="B50:Q50" si="4">SUM(B51,B54,B60,B64,B68,B72:B77)</f>
        <v>39148.124521053462</v>
      </c>
      <c r="C50" s="38">
        <f t="shared" si="4"/>
        <v>38841.01099000001</v>
      </c>
      <c r="D50" s="38">
        <f t="shared" si="4"/>
        <v>38707.201860000008</v>
      </c>
      <c r="E50" s="38">
        <f t="shared" si="4"/>
        <v>40738.112080000006</v>
      </c>
      <c r="F50" s="38">
        <f t="shared" si="4"/>
        <v>40242.559590000012</v>
      </c>
      <c r="G50" s="38">
        <f t="shared" si="4"/>
        <v>39858.371465852128</v>
      </c>
      <c r="H50" s="38">
        <f t="shared" si="4"/>
        <v>38753.639729999995</v>
      </c>
      <c r="I50" s="38">
        <f t="shared" si="4"/>
        <v>38024.025229999992</v>
      </c>
      <c r="J50" s="38">
        <f t="shared" si="4"/>
        <v>36386.655910000001</v>
      </c>
      <c r="K50" s="38">
        <f t="shared" si="4"/>
        <v>29791.919390000003</v>
      </c>
      <c r="L50" s="38">
        <f t="shared" si="4"/>
        <v>31253.482569347092</v>
      </c>
      <c r="M50" s="38">
        <f t="shared" si="4"/>
        <v>30107.844353058983</v>
      </c>
      <c r="N50" s="38">
        <f t="shared" si="4"/>
        <v>29058.362662050171</v>
      </c>
      <c r="O50" s="38">
        <f t="shared" si="4"/>
        <v>26817.485146853549</v>
      </c>
      <c r="P50" s="38">
        <f t="shared" si="4"/>
        <v>26164.517236869448</v>
      </c>
      <c r="Q50" s="38">
        <f t="shared" si="4"/>
        <v>26022.948076375695</v>
      </c>
    </row>
    <row r="51" spans="1:17" x14ac:dyDescent="0.25">
      <c r="A51" s="61" t="s">
        <v>13</v>
      </c>
      <c r="B51" s="45">
        <f>ISI!B$46</f>
        <v>7089.9970999295183</v>
      </c>
      <c r="C51" s="45">
        <f>ISI!C$46</f>
        <v>7073.971800000003</v>
      </c>
      <c r="D51" s="45">
        <f>ISI!D$46</f>
        <v>6580.6605400000062</v>
      </c>
      <c r="E51" s="45">
        <f>ISI!E$46</f>
        <v>7083.2531900000104</v>
      </c>
      <c r="F51" s="45">
        <f>ISI!F$46</f>
        <v>7329.2912600000063</v>
      </c>
      <c r="G51" s="45">
        <f>ISI!G$46</f>
        <v>7458.3568675933002</v>
      </c>
      <c r="H51" s="45">
        <f>ISI!H$46</f>
        <v>7409.2032700000036</v>
      </c>
      <c r="I51" s="45">
        <f>ISI!I$46</f>
        <v>6817.1702699999987</v>
      </c>
      <c r="J51" s="45">
        <f>ISI!J$46</f>
        <v>6428.1520899999978</v>
      </c>
      <c r="K51" s="45">
        <f>ISI!K$46</f>
        <v>4513.9028800000024</v>
      </c>
      <c r="L51" s="45">
        <f>ISI!L$46</f>
        <v>5889.6982578980151</v>
      </c>
      <c r="M51" s="45">
        <f>ISI!M$46</f>
        <v>6205.7631151654914</v>
      </c>
      <c r="N51" s="45">
        <f>ISI!N$46</f>
        <v>6120.5735065318358</v>
      </c>
      <c r="O51" s="45">
        <f>ISI!O$46</f>
        <v>5024.3663803578529</v>
      </c>
      <c r="P51" s="45">
        <f>ISI!P$46</f>
        <v>5060.695009639011</v>
      </c>
      <c r="Q51" s="45">
        <f>ISI!Q$46</f>
        <v>4716.0766447207698</v>
      </c>
    </row>
    <row r="52" spans="1:17" x14ac:dyDescent="0.25">
      <c r="A52" s="57" t="s">
        <v>46</v>
      </c>
      <c r="B52" s="35">
        <f>ISI!B$47</f>
        <v>5175.569803972623</v>
      </c>
      <c r="C52" s="35">
        <f>ISI!C$47</f>
        <v>5048.645916273792</v>
      </c>
      <c r="D52" s="35">
        <f>ISI!D$47</f>
        <v>4572.1557598226109</v>
      </c>
      <c r="E52" s="35">
        <f>ISI!E$47</f>
        <v>4991.437056618709</v>
      </c>
      <c r="F52" s="35">
        <f>ISI!F$47</f>
        <v>5185.4990041326746</v>
      </c>
      <c r="G52" s="35">
        <f>ISI!G$47</f>
        <v>5422.2585315297156</v>
      </c>
      <c r="H52" s="35">
        <f>ISI!H$47</f>
        <v>5209.4566529283193</v>
      </c>
      <c r="I52" s="35">
        <f>ISI!I$47</f>
        <v>4716.1458412925767</v>
      </c>
      <c r="J52" s="35">
        <f>ISI!J$47</f>
        <v>4383.6790602283454</v>
      </c>
      <c r="K52" s="35">
        <f>ISI!K$47</f>
        <v>2835.1655547061341</v>
      </c>
      <c r="L52" s="35">
        <f>ISI!L$47</f>
        <v>3930.284559789754</v>
      </c>
      <c r="M52" s="35">
        <f>ISI!M$47</f>
        <v>4176.9359230184682</v>
      </c>
      <c r="N52" s="35">
        <f>ISI!N$47</f>
        <v>4121.8849914061775</v>
      </c>
      <c r="O52" s="35">
        <f>ISI!O$47</f>
        <v>3072.062234164775</v>
      </c>
      <c r="P52" s="35">
        <f>ISI!P$47</f>
        <v>3059.3064046306254</v>
      </c>
      <c r="Q52" s="35">
        <f>ISI!Q$47</f>
        <v>2530.4003417481954</v>
      </c>
    </row>
    <row r="53" spans="1:17" x14ac:dyDescent="0.25">
      <c r="A53" s="57" t="s">
        <v>45</v>
      </c>
      <c r="B53" s="35">
        <f>ISI!B$48</f>
        <v>1914.4272959568953</v>
      </c>
      <c r="C53" s="35">
        <f>ISI!C$48</f>
        <v>2025.325883726211</v>
      </c>
      <c r="D53" s="35">
        <f>ISI!D$48</f>
        <v>2008.5047801773951</v>
      </c>
      <c r="E53" s="35">
        <f>ISI!E$48</f>
        <v>2091.8161333813009</v>
      </c>
      <c r="F53" s="35">
        <f>ISI!F$48</f>
        <v>2143.7922558673317</v>
      </c>
      <c r="G53" s="35">
        <f>ISI!G$48</f>
        <v>2036.0983360635846</v>
      </c>
      <c r="H53" s="35">
        <f>ISI!H$48</f>
        <v>2199.7466170716843</v>
      </c>
      <c r="I53" s="35">
        <f>ISI!I$48</f>
        <v>2101.024428707422</v>
      </c>
      <c r="J53" s="35">
        <f>ISI!J$48</f>
        <v>2044.4730297716521</v>
      </c>
      <c r="K53" s="35">
        <f>ISI!K$48</f>
        <v>1678.7373252938683</v>
      </c>
      <c r="L53" s="35">
        <f>ISI!L$48</f>
        <v>1959.4136981082615</v>
      </c>
      <c r="M53" s="35">
        <f>ISI!M$48</f>
        <v>2028.8271921470232</v>
      </c>
      <c r="N53" s="35">
        <f>ISI!N$48</f>
        <v>1998.6885151256581</v>
      </c>
      <c r="O53" s="35">
        <f>ISI!O$48</f>
        <v>1952.3041461930777</v>
      </c>
      <c r="P53" s="35">
        <f>ISI!P$48</f>
        <v>2001.3886050083854</v>
      </c>
      <c r="Q53" s="35">
        <f>ISI!Q$48</f>
        <v>2185.6763029725744</v>
      </c>
    </row>
    <row r="54" spans="1:17" x14ac:dyDescent="0.25">
      <c r="A54" s="58" t="s">
        <v>12</v>
      </c>
      <c r="B54" s="37">
        <f>NFM!B$62</f>
        <v>964.93660141424448</v>
      </c>
      <c r="C54" s="37">
        <f>NFM!C$62</f>
        <v>978.87752</v>
      </c>
      <c r="D54" s="37">
        <f>NFM!D$62</f>
        <v>954.89254000000005</v>
      </c>
      <c r="E54" s="37">
        <f>NFM!E$62</f>
        <v>961.6058700000001</v>
      </c>
      <c r="F54" s="37">
        <f>NFM!F$62</f>
        <v>967.68677000000002</v>
      </c>
      <c r="G54" s="37">
        <f>NFM!G$62</f>
        <v>964.12615178541773</v>
      </c>
      <c r="H54" s="37">
        <f>NFM!H$62</f>
        <v>981.78581999999994</v>
      </c>
      <c r="I54" s="37">
        <f>NFM!I$62</f>
        <v>946.89598999999987</v>
      </c>
      <c r="J54" s="37">
        <f>NFM!J$62</f>
        <v>930.99703</v>
      </c>
      <c r="K54" s="37">
        <f>NFM!K$62</f>
        <v>857.49407999999994</v>
      </c>
      <c r="L54" s="37">
        <f>NFM!L$62</f>
        <v>843.2211567213526</v>
      </c>
      <c r="M54" s="37">
        <f>NFM!M$62</f>
        <v>943.63189986999032</v>
      </c>
      <c r="N54" s="37">
        <f>NFM!N$62</f>
        <v>763.63846198691294</v>
      </c>
      <c r="O54" s="37">
        <f>NFM!O$62</f>
        <v>639.00711082864393</v>
      </c>
      <c r="P54" s="37">
        <f>NFM!P$62</f>
        <v>643.52358321072825</v>
      </c>
      <c r="Q54" s="37">
        <f>NFM!Q$62</f>
        <v>624.55756397123696</v>
      </c>
    </row>
    <row r="55" spans="1:17" x14ac:dyDescent="0.25">
      <c r="A55" s="57" t="s">
        <v>44</v>
      </c>
      <c r="B55" s="35">
        <f>NFM!B$63</f>
        <v>291.11582561337582</v>
      </c>
      <c r="C55" s="35">
        <f>NFM!C$63</f>
        <v>185.02617405196401</v>
      </c>
      <c r="D55" s="35">
        <f>NFM!D$63</f>
        <v>304.89539837657452</v>
      </c>
      <c r="E55" s="35">
        <f>NFM!E$63</f>
        <v>333.79615804566771</v>
      </c>
      <c r="F55" s="35">
        <f>NFM!F$63</f>
        <v>343.20877847399692</v>
      </c>
      <c r="G55" s="35">
        <f>NFM!G$63</f>
        <v>323.41908962948457</v>
      </c>
      <c r="H55" s="35">
        <f>NFM!H$63</f>
        <v>324.88532702661536</v>
      </c>
      <c r="I55" s="35">
        <f>NFM!I$63</f>
        <v>310.86335977727907</v>
      </c>
      <c r="J55" s="35">
        <f>NFM!J$63</f>
        <v>308.61547427931941</v>
      </c>
      <c r="K55" s="35">
        <f>NFM!K$63</f>
        <v>44.089782932269294</v>
      </c>
      <c r="L55" s="35">
        <f>NFM!L$63</f>
        <v>0</v>
      </c>
      <c r="M55" s="35">
        <f>NFM!M$63</f>
        <v>0</v>
      </c>
      <c r="N55" s="35">
        <f>NFM!N$63</f>
        <v>0</v>
      </c>
      <c r="O55" s="35">
        <f>NFM!O$63</f>
        <v>0</v>
      </c>
      <c r="P55" s="35">
        <f>NFM!P$63</f>
        <v>0</v>
      </c>
      <c r="Q55" s="35">
        <f>NFM!Q$63</f>
        <v>0</v>
      </c>
    </row>
    <row r="56" spans="1:17" x14ac:dyDescent="0.25">
      <c r="A56" s="57" t="s">
        <v>59</v>
      </c>
      <c r="B56" s="35">
        <f>NFM!B$64</f>
        <v>318.00062747353041</v>
      </c>
      <c r="C56" s="35">
        <f>NFM!C$64</f>
        <v>367.71756448895758</v>
      </c>
      <c r="D56" s="35">
        <f>NFM!D$64</f>
        <v>306.06909472200823</v>
      </c>
      <c r="E56" s="35">
        <f>NFM!E$64</f>
        <v>319.69138805907625</v>
      </c>
      <c r="F56" s="35">
        <f>NFM!F$64</f>
        <v>326.61163279621883</v>
      </c>
      <c r="G56" s="35">
        <f>NFM!G$64</f>
        <v>352.97597834526147</v>
      </c>
      <c r="H56" s="35">
        <f>NFM!H$64</f>
        <v>378.69936763498424</v>
      </c>
      <c r="I56" s="35">
        <f>NFM!I$64</f>
        <v>363.05399437757876</v>
      </c>
      <c r="J56" s="35">
        <f>NFM!J$64</f>
        <v>361.60603421348935</v>
      </c>
      <c r="K56" s="35">
        <f>NFM!K$64</f>
        <v>486.91041015914209</v>
      </c>
      <c r="L56" s="35">
        <f>NFM!L$64</f>
        <v>521.09775294819258</v>
      </c>
      <c r="M56" s="35">
        <f>NFM!M$64</f>
        <v>544.32728964902253</v>
      </c>
      <c r="N56" s="35">
        <f>NFM!N$64</f>
        <v>415.63432361874459</v>
      </c>
      <c r="O56" s="35">
        <f>NFM!O$64</f>
        <v>214.25674077993853</v>
      </c>
      <c r="P56" s="35">
        <f>NFM!P$64</f>
        <v>225.66735521230586</v>
      </c>
      <c r="Q56" s="35">
        <f>NFM!Q$64</f>
        <v>225.89354009612015</v>
      </c>
    </row>
    <row r="57" spans="1:17" x14ac:dyDescent="0.25">
      <c r="A57" s="60" t="s">
        <v>43</v>
      </c>
      <c r="B57" s="44">
        <f>NFM!B$65</f>
        <v>232.03463489941913</v>
      </c>
      <c r="C57" s="44">
        <f>NFM!C$65</f>
        <v>276.94717732097968</v>
      </c>
      <c r="D57" s="44">
        <f>NFM!D$65</f>
        <v>229.90924297386047</v>
      </c>
      <c r="E57" s="44">
        <f>NFM!E$65</f>
        <v>240.18264905992771</v>
      </c>
      <c r="F57" s="44">
        <f>NFM!F$65</f>
        <v>242.74330538016244</v>
      </c>
      <c r="G57" s="44">
        <f>NFM!G$65</f>
        <v>230.15860745416646</v>
      </c>
      <c r="H57" s="44">
        <f>NFM!H$65</f>
        <v>237.46400453750564</v>
      </c>
      <c r="I57" s="44">
        <f>NFM!I$65</f>
        <v>220.40063670413895</v>
      </c>
      <c r="J57" s="44">
        <f>NFM!J$65</f>
        <v>220.6824971489134</v>
      </c>
      <c r="K57" s="44">
        <f>NFM!K$65</f>
        <v>339.50034720862544</v>
      </c>
      <c r="L57" s="44">
        <f>NFM!L$65</f>
        <v>316.47687900626704</v>
      </c>
      <c r="M57" s="44">
        <f>NFM!M$65</f>
        <v>330.19396587761838</v>
      </c>
      <c r="N57" s="44">
        <f>NFM!N$65</f>
        <v>231.60369150880089</v>
      </c>
      <c r="O57" s="44">
        <f>NFM!O$65</f>
        <v>0</v>
      </c>
      <c r="P57" s="44">
        <f>NFM!P$65</f>
        <v>0</v>
      </c>
      <c r="Q57" s="44">
        <f>NFM!Q$65</f>
        <v>0</v>
      </c>
    </row>
    <row r="58" spans="1:17" x14ac:dyDescent="0.25">
      <c r="A58" s="59" t="s">
        <v>344</v>
      </c>
      <c r="B58" s="43">
        <f>NFM!B$66</f>
        <v>85.965992574111269</v>
      </c>
      <c r="C58" s="43">
        <f>NFM!C$66</f>
        <v>90.770387167977916</v>
      </c>
      <c r="D58" s="43">
        <f>NFM!D$66</f>
        <v>76.159851748147773</v>
      </c>
      <c r="E58" s="43">
        <f>NFM!E$66</f>
        <v>79.508738999148534</v>
      </c>
      <c r="F58" s="43">
        <f>NFM!F$66</f>
        <v>83.868327416056417</v>
      </c>
      <c r="G58" s="43">
        <f>NFM!G$66</f>
        <v>122.817370891095</v>
      </c>
      <c r="H58" s="43">
        <f>NFM!H$66</f>
        <v>141.2353630974786</v>
      </c>
      <c r="I58" s="43">
        <f>NFM!I$66</f>
        <v>142.65335767343981</v>
      </c>
      <c r="J58" s="43">
        <f>NFM!J$66</f>
        <v>140.92353706457592</v>
      </c>
      <c r="K58" s="43">
        <f>NFM!K$66</f>
        <v>147.41006295051665</v>
      </c>
      <c r="L58" s="43">
        <f>NFM!L$66</f>
        <v>204.62087394192557</v>
      </c>
      <c r="M58" s="43">
        <f>NFM!M$66</f>
        <v>214.13332377140409</v>
      </c>
      <c r="N58" s="43">
        <f>NFM!N$66</f>
        <v>184.0306321099437</v>
      </c>
      <c r="O58" s="43">
        <f>NFM!O$66</f>
        <v>214.25674077993853</v>
      </c>
      <c r="P58" s="43">
        <f>NFM!P$66</f>
        <v>225.66735521230586</v>
      </c>
      <c r="Q58" s="43">
        <f>NFM!Q$66</f>
        <v>225.89354009612015</v>
      </c>
    </row>
    <row r="59" spans="1:17" x14ac:dyDescent="0.25">
      <c r="A59" s="57" t="s">
        <v>42</v>
      </c>
      <c r="B59" s="35">
        <f>NFM!B$67</f>
        <v>355.82014832733825</v>
      </c>
      <c r="C59" s="35">
        <f>NFM!C$67</f>
        <v>426.13378145907836</v>
      </c>
      <c r="D59" s="35">
        <f>NFM!D$67</f>
        <v>343.92804690141725</v>
      </c>
      <c r="E59" s="35">
        <f>NFM!E$67</f>
        <v>308.1183238952562</v>
      </c>
      <c r="F59" s="35">
        <f>NFM!F$67</f>
        <v>297.86635872978422</v>
      </c>
      <c r="G59" s="35">
        <f>NFM!G$67</f>
        <v>287.73108381067169</v>
      </c>
      <c r="H59" s="35">
        <f>NFM!H$67</f>
        <v>278.2011253384004</v>
      </c>
      <c r="I59" s="35">
        <f>NFM!I$67</f>
        <v>272.97863584514209</v>
      </c>
      <c r="J59" s="35">
        <f>NFM!J$67</f>
        <v>260.77552150719123</v>
      </c>
      <c r="K59" s="35">
        <f>NFM!K$67</f>
        <v>326.49388690858859</v>
      </c>
      <c r="L59" s="35">
        <f>NFM!L$67</f>
        <v>322.12340377316002</v>
      </c>
      <c r="M59" s="35">
        <f>NFM!M$67</f>
        <v>399.30461022096779</v>
      </c>
      <c r="N59" s="35">
        <f>NFM!N$67</f>
        <v>348.00413836816836</v>
      </c>
      <c r="O59" s="35">
        <f>NFM!O$67</f>
        <v>424.75037004870541</v>
      </c>
      <c r="P59" s="35">
        <f>NFM!P$67</f>
        <v>417.85622799842236</v>
      </c>
      <c r="Q59" s="35">
        <f>NFM!Q$67</f>
        <v>398.66402387511681</v>
      </c>
    </row>
    <row r="60" spans="1:17" x14ac:dyDescent="0.25">
      <c r="A60" s="58" t="s">
        <v>11</v>
      </c>
      <c r="B60" s="37">
        <f>CHI!B$51</f>
        <v>5572.7456857703883</v>
      </c>
      <c r="C60" s="37">
        <f>CHI!C$51</f>
        <v>5385.4142099999999</v>
      </c>
      <c r="D60" s="37">
        <f>CHI!D$51</f>
        <v>5311.7495400000007</v>
      </c>
      <c r="E60" s="37">
        <f>CHI!E$51</f>
        <v>5762.8641300000008</v>
      </c>
      <c r="F60" s="37">
        <f>CHI!F$51</f>
        <v>5547.7801299999983</v>
      </c>
      <c r="G60" s="37">
        <f>CHI!G$51</f>
        <v>5424.6937096135498</v>
      </c>
      <c r="H60" s="37">
        <f>CHI!H$51</f>
        <v>5179.4795100000001</v>
      </c>
      <c r="I60" s="37">
        <f>CHI!I$51</f>
        <v>5674.41572</v>
      </c>
      <c r="J60" s="37">
        <f>CHI!J$51</f>
        <v>4718.359629999999</v>
      </c>
      <c r="K60" s="37">
        <f>CHI!K$51</f>
        <v>4364.8015700000005</v>
      </c>
      <c r="L60" s="37">
        <f>CHI!L$51</f>
        <v>4241.6173583733307</v>
      </c>
      <c r="M60" s="37">
        <f>CHI!M$51</f>
        <v>4098.347932427173</v>
      </c>
      <c r="N60" s="37">
        <f>CHI!N$51</f>
        <v>4112.2804073941752</v>
      </c>
      <c r="O60" s="37">
        <f>CHI!O$51</f>
        <v>4136.6037952960014</v>
      </c>
      <c r="P60" s="37">
        <f>CHI!P$51</f>
        <v>3722.7098269005978</v>
      </c>
      <c r="Q60" s="37">
        <f>CHI!Q$51</f>
        <v>3292.0015449362213</v>
      </c>
    </row>
    <row r="61" spans="1:17" x14ac:dyDescent="0.25">
      <c r="A61" s="57" t="s">
        <v>61</v>
      </c>
      <c r="B61" s="35">
        <f>CHI!B$52</f>
        <v>2702.0554489153906</v>
      </c>
      <c r="C61" s="35">
        <f>CHI!C$52</f>
        <v>2691.5871514568094</v>
      </c>
      <c r="D61" s="35">
        <f>CHI!D$52</f>
        <v>2637.7317779908144</v>
      </c>
      <c r="E61" s="35">
        <f>CHI!E$52</f>
        <v>2754.1375847519853</v>
      </c>
      <c r="F61" s="35">
        <f>CHI!F$52</f>
        <v>2563.5292857631616</v>
      </c>
      <c r="G61" s="35">
        <f>CHI!G$52</f>
        <v>2732.5308445885066</v>
      </c>
      <c r="H61" s="35">
        <f>CHI!H$52</f>
        <v>2608.5443225740073</v>
      </c>
      <c r="I61" s="35">
        <f>CHI!I$52</f>
        <v>2840.9607978545455</v>
      </c>
      <c r="J61" s="35">
        <f>CHI!J$52</f>
        <v>2753.1362179221765</v>
      </c>
      <c r="K61" s="35">
        <f>CHI!K$52</f>
        <v>2177.9407957324324</v>
      </c>
      <c r="L61" s="35">
        <f>CHI!L$52</f>
        <v>2442.9869153502095</v>
      </c>
      <c r="M61" s="35">
        <f>CHI!M$52</f>
        <v>2317.3856094424832</v>
      </c>
      <c r="N61" s="35">
        <f>CHI!N$52</f>
        <v>2168.2725628370454</v>
      </c>
      <c r="O61" s="35">
        <f>CHI!O$52</f>
        <v>2273.5334867193119</v>
      </c>
      <c r="P61" s="35">
        <f>CHI!P$52</f>
        <v>2055.7552374299462</v>
      </c>
      <c r="Q61" s="35">
        <f>CHI!Q$52</f>
        <v>1884.5611011244193</v>
      </c>
    </row>
    <row r="62" spans="1:17" x14ac:dyDescent="0.25">
      <c r="A62" s="57" t="s">
        <v>40</v>
      </c>
      <c r="B62" s="35">
        <f>CHI!B$53</f>
        <v>2748.886958096849</v>
      </c>
      <c r="C62" s="35">
        <f>CHI!C$53</f>
        <v>2563.5343404482396</v>
      </c>
      <c r="D62" s="35">
        <f>CHI!D$53</f>
        <v>2541.6503731332828</v>
      </c>
      <c r="E62" s="35">
        <f>CHI!E$53</f>
        <v>2855.7891095491736</v>
      </c>
      <c r="F62" s="35">
        <f>CHI!F$53</f>
        <v>2840.4143035325651</v>
      </c>
      <c r="G62" s="35">
        <f>CHI!G$53</f>
        <v>2565.2107777518827</v>
      </c>
      <c r="H62" s="35">
        <f>CHI!H$53</f>
        <v>2450.3357755720936</v>
      </c>
      <c r="I62" s="35">
        <f>CHI!I$53</f>
        <v>2703.8587096960237</v>
      </c>
      <c r="J62" s="35">
        <f>CHI!J$53</f>
        <v>1854.0874543837879</v>
      </c>
      <c r="K62" s="35">
        <f>CHI!K$53</f>
        <v>2068.0953467117251</v>
      </c>
      <c r="L62" s="35">
        <f>CHI!L$53</f>
        <v>1704.787981436747</v>
      </c>
      <c r="M62" s="35">
        <f>CHI!M$53</f>
        <v>1687.6454450899496</v>
      </c>
      <c r="N62" s="35">
        <f>CHI!N$53</f>
        <v>1844.9445671882143</v>
      </c>
      <c r="O62" s="35">
        <f>CHI!O$53</f>
        <v>1767.2957213048023</v>
      </c>
      <c r="P62" s="35">
        <f>CHI!P$53</f>
        <v>1585.1009483620187</v>
      </c>
      <c r="Q62" s="35">
        <f>CHI!Q$53</f>
        <v>1328.380336395669</v>
      </c>
    </row>
    <row r="63" spans="1:17" x14ac:dyDescent="0.25">
      <c r="A63" s="57" t="s">
        <v>39</v>
      </c>
      <c r="B63" s="35">
        <f>CHI!B$54</f>
        <v>121.80327875814852</v>
      </c>
      <c r="C63" s="35">
        <f>CHI!C$54</f>
        <v>130.29271809495094</v>
      </c>
      <c r="D63" s="35">
        <f>CHI!D$54</f>
        <v>132.36738887590377</v>
      </c>
      <c r="E63" s="35">
        <f>CHI!E$54</f>
        <v>152.93743569884231</v>
      </c>
      <c r="F63" s="35">
        <f>CHI!F$54</f>
        <v>143.83654070427175</v>
      </c>
      <c r="G63" s="35">
        <f>CHI!G$54</f>
        <v>126.95208727316086</v>
      </c>
      <c r="H63" s="35">
        <f>CHI!H$54</f>
        <v>120.59941185389917</v>
      </c>
      <c r="I63" s="35">
        <f>CHI!I$54</f>
        <v>129.59621244943094</v>
      </c>
      <c r="J63" s="35">
        <f>CHI!J$54</f>
        <v>111.13595769403466</v>
      </c>
      <c r="K63" s="35">
        <f>CHI!K$54</f>
        <v>118.76542755584224</v>
      </c>
      <c r="L63" s="35">
        <f>CHI!L$54</f>
        <v>93.842461586374554</v>
      </c>
      <c r="M63" s="35">
        <f>CHI!M$54</f>
        <v>93.3168778947406</v>
      </c>
      <c r="N63" s="35">
        <f>CHI!N$54</f>
        <v>99.063277368915436</v>
      </c>
      <c r="O63" s="35">
        <f>CHI!O$54</f>
        <v>95.774587271886617</v>
      </c>
      <c r="P63" s="35">
        <f>CHI!P$54</f>
        <v>81.853641108632814</v>
      </c>
      <c r="Q63" s="35">
        <f>CHI!Q$54</f>
        <v>79.060107416132624</v>
      </c>
    </row>
    <row r="64" spans="1:17" x14ac:dyDescent="0.25">
      <c r="A64" s="58" t="s">
        <v>10</v>
      </c>
      <c r="B64" s="37">
        <f>NMM!B$50</f>
        <v>8088.9419734823805</v>
      </c>
      <c r="C64" s="37">
        <f>NMM!C$50</f>
        <v>7623.3822700000001</v>
      </c>
      <c r="D64" s="37">
        <f>NMM!D$50</f>
        <v>7684.9878200000003</v>
      </c>
      <c r="E64" s="37">
        <f>NMM!E$50</f>
        <v>8462.8701399999991</v>
      </c>
      <c r="F64" s="37">
        <f>NMM!F$50</f>
        <v>8814.0815199999997</v>
      </c>
      <c r="G64" s="37">
        <f>NMM!G$50</f>
        <v>8892.9526788325365</v>
      </c>
      <c r="H64" s="37">
        <f>NMM!H$50</f>
        <v>8152.8811700000006</v>
      </c>
      <c r="I64" s="37">
        <f>NMM!I$50</f>
        <v>8122.7587699999985</v>
      </c>
      <c r="J64" s="37">
        <f>NMM!J$50</f>
        <v>8217.9294900000023</v>
      </c>
      <c r="K64" s="37">
        <f>NMM!K$50</f>
        <v>5942.7655299999997</v>
      </c>
      <c r="L64" s="37">
        <f>NMM!L$50</f>
        <v>5947.8162230255502</v>
      </c>
      <c r="M64" s="37">
        <f>NMM!M$50</f>
        <v>5841.6106798292121</v>
      </c>
      <c r="N64" s="37">
        <f>NMM!N$50</f>
        <v>5395.8410955512691</v>
      </c>
      <c r="O64" s="37">
        <f>NMM!O$50</f>
        <v>4984.0409340131373</v>
      </c>
      <c r="P64" s="37">
        <f>NMM!P$50</f>
        <v>4486.7736524334086</v>
      </c>
      <c r="Q64" s="37">
        <f>NMM!Q$50</f>
        <v>4970.6453124984964</v>
      </c>
    </row>
    <row r="65" spans="1:17" x14ac:dyDescent="0.25">
      <c r="A65" s="57" t="s">
        <v>38</v>
      </c>
      <c r="B65" s="35">
        <f>NMM!B$51</f>
        <v>3172.3875000000003</v>
      </c>
      <c r="C65" s="35">
        <f>NMM!C$51</f>
        <v>3132.28392679729</v>
      </c>
      <c r="D65" s="35">
        <f>NMM!D$51</f>
        <v>3200.8625295032111</v>
      </c>
      <c r="E65" s="35">
        <f>NMM!E$51</f>
        <v>3350.9015960397933</v>
      </c>
      <c r="F65" s="35">
        <f>NMM!F$51</f>
        <v>3422.5852627614099</v>
      </c>
      <c r="G65" s="35">
        <f>NMM!G$51</f>
        <v>3108.338594831152</v>
      </c>
      <c r="H65" s="35">
        <f>NMM!H$51</f>
        <v>3466.3477227232815</v>
      </c>
      <c r="I65" s="35">
        <f>NMM!I$51</f>
        <v>3390.5862013812198</v>
      </c>
      <c r="J65" s="35">
        <f>NMM!J$51</f>
        <v>3152.6052549648934</v>
      </c>
      <c r="K65" s="35">
        <f>NMM!K$51</f>
        <v>2392.6658518335148</v>
      </c>
      <c r="L65" s="35">
        <f>NMM!L$51</f>
        <v>2262.1070983073269</v>
      </c>
      <c r="M65" s="35">
        <f>NMM!M$51</f>
        <v>2173.8463054744702</v>
      </c>
      <c r="N65" s="35">
        <f>NMM!N$51</f>
        <v>1708.1880172074336</v>
      </c>
      <c r="O65" s="35">
        <f>NMM!O$51</f>
        <v>1459.4213144845201</v>
      </c>
      <c r="P65" s="35">
        <f>NMM!P$51</f>
        <v>1248.7345169965922</v>
      </c>
      <c r="Q65" s="35">
        <f>NMM!Q$51</f>
        <v>1336.2131338387601</v>
      </c>
    </row>
    <row r="66" spans="1:17" x14ac:dyDescent="0.25">
      <c r="A66" s="57" t="s">
        <v>37</v>
      </c>
      <c r="B66" s="35">
        <f>NMM!B$52</f>
        <v>3665.6655232811736</v>
      </c>
      <c r="C66" s="35">
        <f>NMM!C$52</f>
        <v>3238.6211637843276</v>
      </c>
      <c r="D66" s="35">
        <f>NMM!D$52</f>
        <v>3336.6545008598637</v>
      </c>
      <c r="E66" s="35">
        <f>NMM!E$52</f>
        <v>3846.2770240094655</v>
      </c>
      <c r="F66" s="35">
        <f>NMM!F$52</f>
        <v>4119.3958768895391</v>
      </c>
      <c r="G66" s="35">
        <f>NMM!G$52</f>
        <v>4462.7049461271245</v>
      </c>
      <c r="H66" s="35">
        <f>NMM!H$52</f>
        <v>3456.035208074054</v>
      </c>
      <c r="I66" s="35">
        <f>NMM!I$52</f>
        <v>3491.4650695629307</v>
      </c>
      <c r="J66" s="35">
        <f>NMM!J$52</f>
        <v>3836.0665534140935</v>
      </c>
      <c r="K66" s="35">
        <f>NMM!K$52</f>
        <v>2583.7900243000909</v>
      </c>
      <c r="L66" s="35">
        <f>NMM!L$52</f>
        <v>2670.2670998825097</v>
      </c>
      <c r="M66" s="35">
        <f>NMM!M$52</f>
        <v>2626.2292337323929</v>
      </c>
      <c r="N66" s="35">
        <f>NMM!N$52</f>
        <v>2733.3472905299204</v>
      </c>
      <c r="O66" s="35">
        <f>NMM!O$52</f>
        <v>2652.7216375418834</v>
      </c>
      <c r="P66" s="35">
        <f>NMM!P$52</f>
        <v>2410.9082453636979</v>
      </c>
      <c r="Q66" s="35">
        <f>NMM!Q$52</f>
        <v>2690.7494609236455</v>
      </c>
    </row>
    <row r="67" spans="1:17" x14ac:dyDescent="0.25">
      <c r="A67" s="57" t="s">
        <v>57</v>
      </c>
      <c r="B67" s="35">
        <f>NMM!B$53</f>
        <v>1250.8889502012062</v>
      </c>
      <c r="C67" s="35">
        <f>NMM!C$53</f>
        <v>1252.4771794183825</v>
      </c>
      <c r="D67" s="35">
        <f>NMM!D$53</f>
        <v>1147.470789636925</v>
      </c>
      <c r="E67" s="35">
        <f>NMM!E$53</f>
        <v>1265.6915199507407</v>
      </c>
      <c r="F67" s="35">
        <f>NMM!F$53</f>
        <v>1272.1003803490507</v>
      </c>
      <c r="G67" s="35">
        <f>NMM!G$53</f>
        <v>1321.9091378742592</v>
      </c>
      <c r="H67" s="35">
        <f>NMM!H$53</f>
        <v>1230.498239202665</v>
      </c>
      <c r="I67" s="35">
        <f>NMM!I$53</f>
        <v>1240.707499055849</v>
      </c>
      <c r="J67" s="35">
        <f>NMM!J$53</f>
        <v>1229.2576816210142</v>
      </c>
      <c r="K67" s="35">
        <f>NMM!K$53</f>
        <v>966.30965386639423</v>
      </c>
      <c r="L67" s="35">
        <f>NMM!L$53</f>
        <v>1015.4420248357137</v>
      </c>
      <c r="M67" s="35">
        <f>NMM!M$53</f>
        <v>1041.5351406223492</v>
      </c>
      <c r="N67" s="35">
        <f>NMM!N$53</f>
        <v>954.30578781391512</v>
      </c>
      <c r="O67" s="35">
        <f>NMM!O$53</f>
        <v>871.89798198673338</v>
      </c>
      <c r="P67" s="35">
        <f>NMM!P$53</f>
        <v>827.13089007311851</v>
      </c>
      <c r="Q67" s="35">
        <f>NMM!Q$53</f>
        <v>943.68271773609069</v>
      </c>
    </row>
    <row r="68" spans="1:17" x14ac:dyDescent="0.25">
      <c r="A68" s="58" t="s">
        <v>9</v>
      </c>
      <c r="B68" s="37">
        <f>PPA!B$51</f>
        <v>2640.295864316648</v>
      </c>
      <c r="C68" s="37">
        <f>PPA!C$51</f>
        <v>2680.5110399999999</v>
      </c>
      <c r="D68" s="37">
        <f>PPA!D$51</f>
        <v>2719.0838299999996</v>
      </c>
      <c r="E68" s="37">
        <f>PPA!E$51</f>
        <v>2797.79106</v>
      </c>
      <c r="F68" s="37">
        <f>PPA!F$51</f>
        <v>2867.28802</v>
      </c>
      <c r="G68" s="37">
        <f>PPA!G$51</f>
        <v>2736.3884970442491</v>
      </c>
      <c r="H68" s="37">
        <f>PPA!H$51</f>
        <v>2771.4993299999996</v>
      </c>
      <c r="I68" s="37">
        <f>PPA!I$51</f>
        <v>2837.5102699999998</v>
      </c>
      <c r="J68" s="37">
        <f>PPA!J$51</f>
        <v>2567.37111</v>
      </c>
      <c r="K68" s="37">
        <f>PPA!K$51</f>
        <v>2433.1990800000003</v>
      </c>
      <c r="L68" s="37">
        <f>PPA!L$51</f>
        <v>2411.819472481292</v>
      </c>
      <c r="M68" s="37">
        <f>PPA!M$51</f>
        <v>2246.1550026763653</v>
      </c>
      <c r="N68" s="37">
        <f>PPA!N$51</f>
        <v>2355.830754200244</v>
      </c>
      <c r="O68" s="37">
        <f>PPA!O$51</f>
        <v>2020.1081240854428</v>
      </c>
      <c r="P68" s="37">
        <f>PPA!P$51</f>
        <v>2243.8165664594189</v>
      </c>
      <c r="Q68" s="37">
        <f>PPA!Q$51</f>
        <v>2372.3851473575501</v>
      </c>
    </row>
    <row r="69" spans="1:17" x14ac:dyDescent="0.25">
      <c r="A69" s="57" t="s">
        <v>35</v>
      </c>
      <c r="B69" s="35">
        <f>PPA!B$52</f>
        <v>108.84047224265927</v>
      </c>
      <c r="C69" s="35">
        <f>PPA!C$52</f>
        <v>107.39462553099446</v>
      </c>
      <c r="D69" s="35">
        <f>PPA!D$52</f>
        <v>113.12223702019654</v>
      </c>
      <c r="E69" s="35">
        <f>PPA!E$52</f>
        <v>119.25326438890004</v>
      </c>
      <c r="F69" s="35">
        <f>PPA!F$52</f>
        <v>126.42336746532919</v>
      </c>
      <c r="G69" s="35">
        <f>PPA!G$52</f>
        <v>119.33379784079983</v>
      </c>
      <c r="H69" s="35">
        <f>PPA!H$52</f>
        <v>117.70903237950024</v>
      </c>
      <c r="I69" s="35">
        <f>PPA!I$52</f>
        <v>121.18198882048824</v>
      </c>
      <c r="J69" s="35">
        <f>PPA!J$52</f>
        <v>114.43457910848089</v>
      </c>
      <c r="K69" s="35">
        <f>PPA!K$52</f>
        <v>94.94203400219439</v>
      </c>
      <c r="L69" s="35">
        <f>PPA!L$52</f>
        <v>92.006680468898523</v>
      </c>
      <c r="M69" s="35">
        <f>PPA!M$52</f>
        <v>83.633399957229472</v>
      </c>
      <c r="N69" s="35">
        <f>PPA!N$52</f>
        <v>90.988716530557411</v>
      </c>
      <c r="O69" s="35">
        <f>PPA!O$52</f>
        <v>79.28407942528456</v>
      </c>
      <c r="P69" s="35">
        <f>PPA!P$52</f>
        <v>91.011870521049076</v>
      </c>
      <c r="Q69" s="35">
        <f>PPA!Q$52</f>
        <v>97.889095875246255</v>
      </c>
    </row>
    <row r="70" spans="1:17" x14ac:dyDescent="0.25">
      <c r="A70" s="57" t="s">
        <v>56</v>
      </c>
      <c r="B70" s="35">
        <f>PPA!B$53</f>
        <v>2316.5172715048266</v>
      </c>
      <c r="C70" s="35">
        <f>PPA!C$53</f>
        <v>2348.297915694754</v>
      </c>
      <c r="D70" s="35">
        <f>PPA!D$53</f>
        <v>2380.2441627083322</v>
      </c>
      <c r="E70" s="35">
        <f>PPA!E$53</f>
        <v>2470.1011161240267</v>
      </c>
      <c r="F70" s="35">
        <f>PPA!F$53</f>
        <v>2526.7068445894406</v>
      </c>
      <c r="G70" s="35">
        <f>PPA!G$53</f>
        <v>2421.9453075109454</v>
      </c>
      <c r="H70" s="35">
        <f>PPA!H$53</f>
        <v>2457.5176871599733</v>
      </c>
      <c r="I70" s="35">
        <f>PPA!I$53</f>
        <v>2511.0077216489599</v>
      </c>
      <c r="J70" s="35">
        <f>PPA!J$53</f>
        <v>2269.4884952175953</v>
      </c>
      <c r="K70" s="35">
        <f>PPA!K$53</f>
        <v>2164.4166089329442</v>
      </c>
      <c r="L70" s="35">
        <f>PPA!L$53</f>
        <v>2161.5847451700124</v>
      </c>
      <c r="M70" s="35">
        <f>PPA!M$53</f>
        <v>2020.7742905222167</v>
      </c>
      <c r="N70" s="35">
        <f>PPA!N$53</f>
        <v>2122.0455220606691</v>
      </c>
      <c r="O70" s="35">
        <f>PPA!O$53</f>
        <v>1820.0538019123508</v>
      </c>
      <c r="P70" s="35">
        <f>PPA!P$53</f>
        <v>2016.4252718708142</v>
      </c>
      <c r="Q70" s="35">
        <f>PPA!Q$53</f>
        <v>2110.8979519943077</v>
      </c>
    </row>
    <row r="71" spans="1:17" x14ac:dyDescent="0.25">
      <c r="A71" s="57" t="s">
        <v>55</v>
      </c>
      <c r="B71" s="35">
        <f>PPA!B$54</f>
        <v>214.93812056916198</v>
      </c>
      <c r="C71" s="35">
        <f>PPA!C$54</f>
        <v>224.81849877425154</v>
      </c>
      <c r="D71" s="35">
        <f>PPA!D$54</f>
        <v>225.71743027147053</v>
      </c>
      <c r="E71" s="35">
        <f>PPA!E$54</f>
        <v>208.43667948707355</v>
      </c>
      <c r="F71" s="35">
        <f>PPA!F$54</f>
        <v>214.15780794523008</v>
      </c>
      <c r="G71" s="35">
        <f>PPA!G$54</f>
        <v>195.10939169250364</v>
      </c>
      <c r="H71" s="35">
        <f>PPA!H$54</f>
        <v>196.27261046052627</v>
      </c>
      <c r="I71" s="35">
        <f>PPA!I$54</f>
        <v>205.32055953055152</v>
      </c>
      <c r="J71" s="35">
        <f>PPA!J$54</f>
        <v>183.44803567392361</v>
      </c>
      <c r="K71" s="35">
        <f>PPA!K$54</f>
        <v>173.84043706486165</v>
      </c>
      <c r="L71" s="35">
        <f>PPA!L$54</f>
        <v>158.22804684238108</v>
      </c>
      <c r="M71" s="35">
        <f>PPA!M$54</f>
        <v>141.74731219691932</v>
      </c>
      <c r="N71" s="35">
        <f>PPA!N$54</f>
        <v>142.7965156090176</v>
      </c>
      <c r="O71" s="35">
        <f>PPA!O$54</f>
        <v>120.77024274780746</v>
      </c>
      <c r="P71" s="35">
        <f>PPA!P$54</f>
        <v>136.37942406755579</v>
      </c>
      <c r="Q71" s="35">
        <f>PPA!Q$54</f>
        <v>163.59809948799597</v>
      </c>
    </row>
    <row r="72" spans="1:17" x14ac:dyDescent="0.25">
      <c r="A72" s="56" t="s">
        <v>54</v>
      </c>
      <c r="B72" s="36">
        <f>FBT!B$12</f>
        <v>3494.8730922837635</v>
      </c>
      <c r="C72" s="36">
        <f>FBT!C$12</f>
        <v>3575.7601300000001</v>
      </c>
      <c r="D72" s="36">
        <f>FBT!D$12</f>
        <v>3722.88069</v>
      </c>
      <c r="E72" s="36">
        <f>FBT!E$12</f>
        <v>3778.3963299999996</v>
      </c>
      <c r="F72" s="36">
        <f>FBT!F$12</f>
        <v>3645.6875</v>
      </c>
      <c r="G72" s="36">
        <f>FBT!G$12</f>
        <v>3444.0194518563126</v>
      </c>
      <c r="H72" s="36">
        <f>FBT!H$12</f>
        <v>3292.4140600000001</v>
      </c>
      <c r="I72" s="36">
        <f>FBT!I$12</f>
        <v>3190.9146900000005</v>
      </c>
      <c r="J72" s="36">
        <f>FBT!J$12</f>
        <v>3289.16849</v>
      </c>
      <c r="K72" s="36">
        <f>FBT!K$12</f>
        <v>2995.2212199999999</v>
      </c>
      <c r="L72" s="36">
        <f>FBT!L$12</f>
        <v>2777.4688399436018</v>
      </c>
      <c r="M72" s="36">
        <f>FBT!M$12</f>
        <v>2725.5648139935984</v>
      </c>
      <c r="N72" s="36">
        <f>FBT!N$12</f>
        <v>2676.6502903428473</v>
      </c>
      <c r="O72" s="36">
        <f>FBT!O$12</f>
        <v>2657.1326111844155</v>
      </c>
      <c r="P72" s="36">
        <f>FBT!P$12</f>
        <v>2737.1549027140391</v>
      </c>
      <c r="Q72" s="36">
        <f>FBT!Q$12</f>
        <v>2707.7443957134101</v>
      </c>
    </row>
    <row r="73" spans="1:17" x14ac:dyDescent="0.25">
      <c r="A73" s="21" t="s">
        <v>53</v>
      </c>
      <c r="B73" s="35">
        <f>TRE!B$12</f>
        <v>405.08143900609093</v>
      </c>
      <c r="C73" s="35">
        <f>TRE!C$12</f>
        <v>389.30146999999999</v>
      </c>
      <c r="D73" s="35">
        <f>TRE!D$12</f>
        <v>381.19709</v>
      </c>
      <c r="E73" s="35">
        <f>TRE!E$12</f>
        <v>378.99984000000001</v>
      </c>
      <c r="F73" s="35">
        <f>TRE!F$12</f>
        <v>476.59353999999996</v>
      </c>
      <c r="G73" s="35">
        <f>TRE!G$12</f>
        <v>478.48048551175361</v>
      </c>
      <c r="H73" s="35">
        <f>TRE!H$12</f>
        <v>494.09553999999997</v>
      </c>
      <c r="I73" s="35">
        <f>TRE!I$12</f>
        <v>475.30448999999999</v>
      </c>
      <c r="J73" s="35">
        <f>TRE!J$12</f>
        <v>464.29446000000002</v>
      </c>
      <c r="K73" s="35">
        <f>TRE!K$12</f>
        <v>408.80268999999998</v>
      </c>
      <c r="L73" s="35">
        <f>TRE!L$12</f>
        <v>497.03869587776933</v>
      </c>
      <c r="M73" s="35">
        <f>TRE!M$12</f>
        <v>415.76044256967191</v>
      </c>
      <c r="N73" s="35">
        <f>TRE!N$12</f>
        <v>375.25140634145282</v>
      </c>
      <c r="O73" s="35">
        <f>TRE!O$12</f>
        <v>364.86025064287065</v>
      </c>
      <c r="P73" s="35">
        <f>TRE!P$12</f>
        <v>373.96138827668824</v>
      </c>
      <c r="Q73" s="35">
        <f>TRE!Q$12</f>
        <v>398.49012858028738</v>
      </c>
    </row>
    <row r="74" spans="1:17" x14ac:dyDescent="0.25">
      <c r="A74" s="21" t="s">
        <v>52</v>
      </c>
      <c r="B74" s="35">
        <f>MAE!B$12</f>
        <v>4722.4941238267056</v>
      </c>
      <c r="C74" s="35">
        <f>MAE!C$12</f>
        <v>4811.9967200000019</v>
      </c>
      <c r="D74" s="35">
        <f>MAE!D$12</f>
        <v>4873.8686400000006</v>
      </c>
      <c r="E74" s="35">
        <f>MAE!E$12</f>
        <v>4945.1592899999996</v>
      </c>
      <c r="F74" s="35">
        <f>MAE!F$12</f>
        <v>4870.5467499999995</v>
      </c>
      <c r="G74" s="35">
        <f>MAE!G$12</f>
        <v>4793.8867486137187</v>
      </c>
      <c r="H74" s="35">
        <f>MAE!H$12</f>
        <v>4790.952479999999</v>
      </c>
      <c r="I74" s="35">
        <f>MAE!I$12</f>
        <v>4751.0835599999991</v>
      </c>
      <c r="J74" s="35">
        <f>MAE!J$12</f>
        <v>4654.6229299999995</v>
      </c>
      <c r="K74" s="35">
        <f>MAE!K$12</f>
        <v>3734.8628500000004</v>
      </c>
      <c r="L74" s="35">
        <f>MAE!L$12</f>
        <v>3896.5124814226051</v>
      </c>
      <c r="M74" s="35">
        <f>MAE!M$12</f>
        <v>3677.7476376831537</v>
      </c>
      <c r="N74" s="35">
        <f>MAE!N$12</f>
        <v>3489.3503910450499</v>
      </c>
      <c r="O74" s="35">
        <f>MAE!O$12</f>
        <v>3356.1139351951033</v>
      </c>
      <c r="P74" s="35">
        <f>MAE!P$12</f>
        <v>3314.9282238626924</v>
      </c>
      <c r="Q74" s="35">
        <f>MAE!Q$12</f>
        <v>3356.7511982977048</v>
      </c>
    </row>
    <row r="75" spans="1:17" x14ac:dyDescent="0.25">
      <c r="A75" s="21" t="s">
        <v>51</v>
      </c>
      <c r="B75" s="35">
        <f>TEL!B$12</f>
        <v>2707.531018940826</v>
      </c>
      <c r="C75" s="35">
        <f>TEL!C$12</f>
        <v>2687.4191099999998</v>
      </c>
      <c r="D75" s="35">
        <f>TEL!D$12</f>
        <v>2717.4886299999998</v>
      </c>
      <c r="E75" s="35">
        <f>TEL!E$12</f>
        <v>2724.1969300000001</v>
      </c>
      <c r="F75" s="35">
        <f>TEL!F$12</f>
        <v>2554.1766000000002</v>
      </c>
      <c r="G75" s="35">
        <f>TEL!G$12</f>
        <v>2383.0649732475304</v>
      </c>
      <c r="H75" s="35">
        <f>TEL!H$12</f>
        <v>2257.8814400000001</v>
      </c>
      <c r="I75" s="35">
        <f>TEL!I$12</f>
        <v>1907.9003400000001</v>
      </c>
      <c r="J75" s="35">
        <f>TEL!J$12</f>
        <v>1655.1087</v>
      </c>
      <c r="K75" s="35">
        <f>TEL!K$12</f>
        <v>1384.3919000000001</v>
      </c>
      <c r="L75" s="35">
        <f>TEL!L$12</f>
        <v>1340.2133761868013</v>
      </c>
      <c r="M75" s="35">
        <f>TEL!M$12</f>
        <v>1191.2907820707003</v>
      </c>
      <c r="N75" s="35">
        <f>TEL!N$12</f>
        <v>1200.9173871032535</v>
      </c>
      <c r="O75" s="35">
        <f>TEL!O$12</f>
        <v>1166.6648773114121</v>
      </c>
      <c r="P75" s="35">
        <f>TEL!P$12</f>
        <v>1137.6020021845195</v>
      </c>
      <c r="Q75" s="35">
        <f>TEL!Q$12</f>
        <v>1106.474413200692</v>
      </c>
    </row>
    <row r="76" spans="1:17" x14ac:dyDescent="0.25">
      <c r="A76" s="21" t="s">
        <v>50</v>
      </c>
      <c r="B76" s="35">
        <f>WWP!B$12</f>
        <v>465.24698610740091</v>
      </c>
      <c r="C76" s="35">
        <f>WWP!C$12</f>
        <v>484.14314000000002</v>
      </c>
      <c r="D76" s="35">
        <f>WWP!D$12</f>
        <v>484.70122999999995</v>
      </c>
      <c r="E76" s="35">
        <f>WWP!E$12</f>
        <v>482.93910999999997</v>
      </c>
      <c r="F76" s="35">
        <f>WWP!F$12</f>
        <v>503.54815000000002</v>
      </c>
      <c r="G76" s="35">
        <f>WWP!G$12</f>
        <v>504.46694481924521</v>
      </c>
      <c r="H76" s="35">
        <f>WWP!H$12</f>
        <v>538.94437999999991</v>
      </c>
      <c r="I76" s="35">
        <f>WWP!I$12</f>
        <v>499.64938999999998</v>
      </c>
      <c r="J76" s="35">
        <f>WWP!J$12</f>
        <v>542.35525000000007</v>
      </c>
      <c r="K76" s="35">
        <f>WWP!K$12</f>
        <v>574.15784000000008</v>
      </c>
      <c r="L76" s="35">
        <f>WWP!L$12</f>
        <v>464.9137536566476</v>
      </c>
      <c r="M76" s="35">
        <f>WWP!M$12</f>
        <v>475.83069903345535</v>
      </c>
      <c r="N76" s="35">
        <f>WWP!N$12</f>
        <v>431.83437821168098</v>
      </c>
      <c r="O76" s="35">
        <f>WWP!O$12</f>
        <v>403.67246544517775</v>
      </c>
      <c r="P76" s="35">
        <f>WWP!P$12</f>
        <v>413.92029216328501</v>
      </c>
      <c r="Q76" s="35">
        <f>WWP!Q$12</f>
        <v>452.99171847634989</v>
      </c>
    </row>
    <row r="77" spans="1:17" x14ac:dyDescent="0.25">
      <c r="A77" s="47" t="s">
        <v>49</v>
      </c>
      <c r="B77" s="34">
        <f>OIS!B$12</f>
        <v>2995.9806359754975</v>
      </c>
      <c r="C77" s="34">
        <f>OIS!C$12</f>
        <v>3150.2335800000001</v>
      </c>
      <c r="D77" s="34">
        <f>OIS!D$12</f>
        <v>3275.6913099999997</v>
      </c>
      <c r="E77" s="34">
        <f>OIS!E$12</f>
        <v>3360.0361900000003</v>
      </c>
      <c r="F77" s="34">
        <f>OIS!F$12</f>
        <v>2665.8793500000002</v>
      </c>
      <c r="G77" s="34">
        <f>OIS!G$12</f>
        <v>2777.9349569345245</v>
      </c>
      <c r="H77" s="34">
        <f>OIS!H$12</f>
        <v>2884.5027300000002</v>
      </c>
      <c r="I77" s="34">
        <f>OIS!I$12</f>
        <v>2800.4217399999998</v>
      </c>
      <c r="J77" s="34">
        <f>OIS!J$12</f>
        <v>2918.29673</v>
      </c>
      <c r="K77" s="34">
        <f>OIS!K$12</f>
        <v>2582.3197500000001</v>
      </c>
      <c r="L77" s="34">
        <f>OIS!L$12</f>
        <v>2943.1629537601211</v>
      </c>
      <c r="M77" s="34">
        <f>OIS!M$12</f>
        <v>2286.1413477401647</v>
      </c>
      <c r="N77" s="34">
        <f>OIS!N$12</f>
        <v>2136.1945833414461</v>
      </c>
      <c r="O77" s="34">
        <f>OIS!O$12</f>
        <v>2064.9146624934906</v>
      </c>
      <c r="P77" s="34">
        <f>OIS!P$12</f>
        <v>2029.4317890250604</v>
      </c>
      <c r="Q77" s="34">
        <f>OIS!Q$12</f>
        <v>2024.8300086229733</v>
      </c>
    </row>
    <row r="78" spans="1:17" x14ac:dyDescent="0.25">
      <c r="A78" s="40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</row>
    <row r="79" spans="1:17" x14ac:dyDescent="0.25">
      <c r="A79" s="31" t="s">
        <v>70</v>
      </c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</row>
    <row r="80" spans="1:17" x14ac:dyDescent="0.25">
      <c r="A80" s="50" t="s">
        <v>69</v>
      </c>
      <c r="B80" s="38">
        <v>8346.4181913843586</v>
      </c>
      <c r="C80" s="38">
        <v>8986.8595499999901</v>
      </c>
      <c r="D80" s="38">
        <v>9000.777900000001</v>
      </c>
      <c r="E80" s="38">
        <v>8514.2872699999971</v>
      </c>
      <c r="F80" s="38">
        <v>7784.8918099999992</v>
      </c>
      <c r="G80" s="38">
        <v>8018.6788020769291</v>
      </c>
      <c r="H80" s="38">
        <v>8483.7232499999936</v>
      </c>
      <c r="I80" s="38">
        <v>8338.4528699999973</v>
      </c>
      <c r="J80" s="38">
        <v>8501.5814900000041</v>
      </c>
      <c r="K80" s="38">
        <v>8176.0201199999992</v>
      </c>
      <c r="L80" s="38">
        <v>9222.3596992843486</v>
      </c>
      <c r="M80" s="38">
        <v>8818.9121954111779</v>
      </c>
      <c r="N80" s="38">
        <v>7414.0373567252191</v>
      </c>
      <c r="O80" s="38">
        <v>5842.0469056915153</v>
      </c>
      <c r="P80" s="38">
        <v>6739.1617695311006</v>
      </c>
      <c r="Q80" s="38">
        <v>6218.0575150817685</v>
      </c>
    </row>
    <row r="81" spans="1:17" x14ac:dyDescent="0.25">
      <c r="A81" s="55" t="s">
        <v>33</v>
      </c>
      <c r="B81" s="54">
        <v>0</v>
      </c>
      <c r="C81" s="54">
        <v>0</v>
      </c>
      <c r="D81" s="54">
        <v>0</v>
      </c>
      <c r="E81" s="54">
        <v>0</v>
      </c>
      <c r="F81" s="54">
        <v>0</v>
      </c>
      <c r="G81" s="54">
        <v>0</v>
      </c>
      <c r="H81" s="54">
        <v>0</v>
      </c>
      <c r="I81" s="54">
        <v>0</v>
      </c>
      <c r="J81" s="54">
        <v>0</v>
      </c>
      <c r="K81" s="54">
        <v>0</v>
      </c>
      <c r="L81" s="54">
        <v>0</v>
      </c>
      <c r="M81" s="54">
        <v>0</v>
      </c>
      <c r="N81" s="54">
        <v>0</v>
      </c>
      <c r="O81" s="54">
        <v>0</v>
      </c>
      <c r="P81" s="54">
        <v>0</v>
      </c>
      <c r="Q81" s="54">
        <v>0</v>
      </c>
    </row>
    <row r="82" spans="1:17" x14ac:dyDescent="0.25">
      <c r="A82" s="52" t="s">
        <v>32</v>
      </c>
      <c r="B82" s="51">
        <v>7369.3483763653003</v>
      </c>
      <c r="C82" s="51">
        <v>7993.4619999999968</v>
      </c>
      <c r="D82" s="51">
        <v>8080.1786000000002</v>
      </c>
      <c r="E82" s="51">
        <v>7584.6894900000007</v>
      </c>
      <c r="F82" s="51">
        <v>6797.9922900000001</v>
      </c>
      <c r="G82" s="51">
        <v>7026.0562848014506</v>
      </c>
      <c r="H82" s="51">
        <v>7537.7234599999992</v>
      </c>
      <c r="I82" s="51">
        <v>7569.3534299999983</v>
      </c>
      <c r="J82" s="51">
        <v>7806.2740100000019</v>
      </c>
      <c r="K82" s="51">
        <v>7609.3192499999986</v>
      </c>
      <c r="L82" s="51">
        <v>8656.4620154272234</v>
      </c>
      <c r="M82" s="51">
        <v>8392.212823133852</v>
      </c>
      <c r="N82" s="51">
        <v>7043.2292099083515</v>
      </c>
      <c r="O82" s="51">
        <v>5392.419505290256</v>
      </c>
      <c r="P82" s="51">
        <v>6229.7511356038203</v>
      </c>
      <c r="Q82" s="51">
        <v>5645.5439008656604</v>
      </c>
    </row>
    <row r="83" spans="1:17" x14ac:dyDescent="0.25">
      <c r="A83" s="53" t="s">
        <v>31</v>
      </c>
      <c r="B83" s="51">
        <v>105.23509493616272</v>
      </c>
      <c r="C83" s="51">
        <v>503.69223</v>
      </c>
      <c r="D83" s="51">
        <v>367.7</v>
      </c>
      <c r="E83" s="51">
        <v>266</v>
      </c>
      <c r="F83" s="51">
        <v>0</v>
      </c>
      <c r="G83" s="51">
        <v>5.923378236361895</v>
      </c>
      <c r="H83" s="51">
        <v>203.34151999999997</v>
      </c>
      <c r="I83" s="51">
        <v>422.05084999999997</v>
      </c>
      <c r="J83" s="51">
        <v>487.10161999999997</v>
      </c>
      <c r="K83" s="51">
        <v>0</v>
      </c>
      <c r="L83" s="51">
        <v>0</v>
      </c>
      <c r="M83" s="51">
        <v>282.55399700221454</v>
      </c>
      <c r="N83" s="51">
        <v>282.55574154683779</v>
      </c>
      <c r="O83" s="51">
        <v>277.82449713276651</v>
      </c>
      <c r="P83" s="51">
        <v>262.46775580395479</v>
      </c>
      <c r="Q83" s="51">
        <v>294.39924943162453</v>
      </c>
    </row>
    <row r="84" spans="1:17" x14ac:dyDescent="0.25">
      <c r="A84" s="53" t="s">
        <v>30</v>
      </c>
      <c r="B84" s="51">
        <v>20.875123780263493</v>
      </c>
      <c r="C84" s="51">
        <v>35.199599999999919</v>
      </c>
      <c r="D84" s="51">
        <v>32.999870000000101</v>
      </c>
      <c r="E84" s="51">
        <v>38.500850000000355</v>
      </c>
      <c r="F84" s="51">
        <v>17.59978000000001</v>
      </c>
      <c r="G84" s="51">
        <v>3.2960713327693156</v>
      </c>
      <c r="H84" s="51">
        <v>15.399360000000343</v>
      </c>
      <c r="I84" s="51">
        <v>14.300209999999879</v>
      </c>
      <c r="J84" s="51">
        <v>0</v>
      </c>
      <c r="K84" s="51">
        <v>34.100050000000465</v>
      </c>
      <c r="L84" s="51">
        <v>8.7895341707849184</v>
      </c>
      <c r="M84" s="51">
        <v>7.6908624815532676</v>
      </c>
      <c r="N84" s="51">
        <v>93.388768040574632</v>
      </c>
      <c r="O84" s="51">
        <v>43.947872371320045</v>
      </c>
      <c r="P84" s="51">
        <v>46.145201952725984</v>
      </c>
      <c r="Q84" s="51">
        <v>62.62512155666127</v>
      </c>
    </row>
    <row r="85" spans="1:17" x14ac:dyDescent="0.25">
      <c r="A85" s="53" t="s">
        <v>68</v>
      </c>
      <c r="B85" s="51">
        <v>1053.0959174327945</v>
      </c>
      <c r="C85" s="51">
        <v>733.59162999999899</v>
      </c>
      <c r="D85" s="51">
        <v>1051.0968899999971</v>
      </c>
      <c r="E85" s="51">
        <v>670.49901999999929</v>
      </c>
      <c r="F85" s="51">
        <v>661.39166000000114</v>
      </c>
      <c r="G85" s="51">
        <v>662.39092074475775</v>
      </c>
      <c r="H85" s="51">
        <v>651.1906799999997</v>
      </c>
      <c r="I85" s="51">
        <v>661.40976999999839</v>
      </c>
      <c r="J85" s="51">
        <v>951.31316000000152</v>
      </c>
      <c r="K85" s="51">
        <v>861.80112000000008</v>
      </c>
      <c r="L85" s="51">
        <v>1181.3086156324243</v>
      </c>
      <c r="M85" s="51">
        <v>669.51047313654999</v>
      </c>
      <c r="N85" s="51">
        <v>524.00413794585256</v>
      </c>
      <c r="O85" s="51">
        <v>346.97277377089267</v>
      </c>
      <c r="P85" s="51">
        <v>312.36384834865748</v>
      </c>
      <c r="Q85" s="51">
        <v>183.14622666431023</v>
      </c>
    </row>
    <row r="86" spans="1:17" x14ac:dyDescent="0.25">
      <c r="A86" s="53" t="s">
        <v>29</v>
      </c>
      <c r="B86" s="51">
        <v>126.11057904732206</v>
      </c>
      <c r="C86" s="51">
        <v>95.498889999999847</v>
      </c>
      <c r="D86" s="51">
        <v>159.50143000000025</v>
      </c>
      <c r="E86" s="51">
        <v>115.59983000000011</v>
      </c>
      <c r="F86" s="51">
        <v>37.29952000000003</v>
      </c>
      <c r="G86" s="51">
        <v>140.4413029507482</v>
      </c>
      <c r="H86" s="51">
        <v>270.39638999999988</v>
      </c>
      <c r="I86" s="51">
        <v>193.00269000000026</v>
      </c>
      <c r="J86" s="51">
        <v>210.20215999999982</v>
      </c>
      <c r="K86" s="51">
        <v>256.0003499999998</v>
      </c>
      <c r="L86" s="51">
        <v>241.71218969652023</v>
      </c>
      <c r="M86" s="51">
        <v>279.92780986760295</v>
      </c>
      <c r="N86" s="51">
        <v>358.26895006929067</v>
      </c>
      <c r="O86" s="51">
        <v>349.67171906072349</v>
      </c>
      <c r="P86" s="51">
        <v>333.42979710395275</v>
      </c>
      <c r="Q86" s="51">
        <v>303.81088728785608</v>
      </c>
    </row>
    <row r="87" spans="1:17" x14ac:dyDescent="0.25">
      <c r="A87" s="53" t="s">
        <v>28</v>
      </c>
      <c r="B87" s="51">
        <f t="shared" ref="B87:Q87" si="5">IF(ABS(B82-B83-B84-B85-B86-B88)&lt;0.0000001,0,B82-B83-B84-B85-B86-B88)</f>
        <v>3404.1486775220837</v>
      </c>
      <c r="C87" s="51">
        <f t="shared" si="5"/>
        <v>4498.3874699999978</v>
      </c>
      <c r="D87" s="51">
        <f t="shared" si="5"/>
        <v>4034.8771700000034</v>
      </c>
      <c r="E87" s="51">
        <f t="shared" si="5"/>
        <v>3936.1935400000011</v>
      </c>
      <c r="F87" s="51">
        <f t="shared" si="5"/>
        <v>3374.4985899999979</v>
      </c>
      <c r="G87" s="51">
        <f t="shared" si="5"/>
        <v>3355.4974608158504</v>
      </c>
      <c r="H87" s="51">
        <f t="shared" si="5"/>
        <v>3423.1961599999995</v>
      </c>
      <c r="I87" s="51">
        <f t="shared" si="5"/>
        <v>3208.8879699999993</v>
      </c>
      <c r="J87" s="51">
        <f t="shared" si="5"/>
        <v>3015.3534500000001</v>
      </c>
      <c r="K87" s="51">
        <f t="shared" si="5"/>
        <v>3375.0102499999975</v>
      </c>
      <c r="L87" s="51">
        <f t="shared" si="5"/>
        <v>4028.7961591139374</v>
      </c>
      <c r="M87" s="51">
        <f t="shared" si="5"/>
        <v>4475.8303829466367</v>
      </c>
      <c r="N87" s="51">
        <f t="shared" si="5"/>
        <v>3307.9875187767334</v>
      </c>
      <c r="O87" s="51">
        <f t="shared" si="5"/>
        <v>2711.4367263513068</v>
      </c>
      <c r="P87" s="51">
        <f t="shared" si="5"/>
        <v>2820.3908684984776</v>
      </c>
      <c r="Q87" s="51">
        <f t="shared" si="5"/>
        <v>2432.7860629860002</v>
      </c>
    </row>
    <row r="88" spans="1:17" x14ac:dyDescent="0.25">
      <c r="A88" s="53" t="s">
        <v>67</v>
      </c>
      <c r="B88" s="51">
        <v>2659.8829836466739</v>
      </c>
      <c r="C88" s="51">
        <v>2127.0921800000001</v>
      </c>
      <c r="D88" s="51">
        <v>2434.00324</v>
      </c>
      <c r="E88" s="51">
        <v>2557.8962499999998</v>
      </c>
      <c r="F88" s="51">
        <v>2707.2027400000002</v>
      </c>
      <c r="G88" s="51">
        <v>2858.5071507209627</v>
      </c>
      <c r="H88" s="51">
        <v>2974.1993499999999</v>
      </c>
      <c r="I88" s="51">
        <v>3069.7019400000004</v>
      </c>
      <c r="J88" s="51">
        <v>3142.3036200000001</v>
      </c>
      <c r="K88" s="51">
        <v>3082.4074799999999</v>
      </c>
      <c r="L88" s="51">
        <v>3195.8555168135572</v>
      </c>
      <c r="M88" s="51">
        <v>2676.6992976992938</v>
      </c>
      <c r="N88" s="51">
        <v>2477.0240935290626</v>
      </c>
      <c r="O88" s="51">
        <v>1662.5659166032463</v>
      </c>
      <c r="P88" s="51">
        <v>2454.9536638960512</v>
      </c>
      <c r="Q88" s="51">
        <v>2368.7763529392073</v>
      </c>
    </row>
    <row r="89" spans="1:17" x14ac:dyDescent="0.25">
      <c r="A89" s="52" t="s">
        <v>27</v>
      </c>
      <c r="B89" s="51">
        <v>977.0698150190583</v>
      </c>
      <c r="C89" s="51">
        <v>993.39754999999423</v>
      </c>
      <c r="D89" s="51">
        <v>920.59930000000168</v>
      </c>
      <c r="E89" s="51">
        <v>929.59777999999642</v>
      </c>
      <c r="F89" s="51">
        <v>986.89951999999903</v>
      </c>
      <c r="G89" s="51">
        <v>992.62251727547846</v>
      </c>
      <c r="H89" s="51">
        <v>945.99978999999439</v>
      </c>
      <c r="I89" s="51">
        <v>769.09943999999814</v>
      </c>
      <c r="J89" s="51">
        <v>695.30748000000312</v>
      </c>
      <c r="K89" s="51">
        <v>566.70087000000058</v>
      </c>
      <c r="L89" s="51">
        <v>565.89768385712523</v>
      </c>
      <c r="M89" s="51">
        <v>426.69937227732589</v>
      </c>
      <c r="N89" s="51">
        <v>370.80814681686752</v>
      </c>
      <c r="O89" s="51">
        <v>449.62740040125937</v>
      </c>
      <c r="P89" s="51">
        <v>509.41063392728029</v>
      </c>
      <c r="Q89" s="51">
        <v>572.51361421610795</v>
      </c>
    </row>
    <row r="90" spans="1:17" x14ac:dyDescent="0.25">
      <c r="A90" s="53" t="s">
        <v>66</v>
      </c>
      <c r="B90" s="51">
        <v>977.0698150190583</v>
      </c>
      <c r="C90" s="51">
        <v>993.39754999999423</v>
      </c>
      <c r="D90" s="51">
        <v>920.59930000000168</v>
      </c>
      <c r="E90" s="51">
        <v>929.59777999999642</v>
      </c>
      <c r="F90" s="51">
        <v>986.89951999999903</v>
      </c>
      <c r="G90" s="51">
        <v>992.62251727547846</v>
      </c>
      <c r="H90" s="51">
        <v>945.99978999999439</v>
      </c>
      <c r="I90" s="51">
        <v>769.09943999999814</v>
      </c>
      <c r="J90" s="51">
        <v>695.30748000000312</v>
      </c>
      <c r="K90" s="51">
        <v>566.70087000000058</v>
      </c>
      <c r="L90" s="51">
        <v>565.89768385712523</v>
      </c>
      <c r="M90" s="51">
        <v>426.69937227732589</v>
      </c>
      <c r="N90" s="51">
        <v>370.80814681686752</v>
      </c>
      <c r="O90" s="51">
        <v>449.62740040125937</v>
      </c>
      <c r="P90" s="51">
        <v>509.41063392728029</v>
      </c>
      <c r="Q90" s="51">
        <v>572.51361421610795</v>
      </c>
    </row>
    <row r="91" spans="1:17" x14ac:dyDescent="0.25">
      <c r="A91" s="53" t="s">
        <v>25</v>
      </c>
      <c r="B91" s="51">
        <v>0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</row>
    <row r="92" spans="1:17" x14ac:dyDescent="0.25">
      <c r="A92" s="52" t="s">
        <v>24</v>
      </c>
      <c r="B92" s="51">
        <v>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</row>
    <row r="93" spans="1:17" x14ac:dyDescent="0.25">
      <c r="A93" s="50" t="s">
        <v>65</v>
      </c>
      <c r="B93" s="38">
        <f t="shared" ref="B93:Q93" si="6">SUM(B94:B95)</f>
        <v>8346.4181913843586</v>
      </c>
      <c r="C93" s="38">
        <f t="shared" si="6"/>
        <v>8986.8595499999901</v>
      </c>
      <c r="D93" s="38">
        <f t="shared" si="6"/>
        <v>9000.777900000001</v>
      </c>
      <c r="E93" s="38">
        <f t="shared" si="6"/>
        <v>8514.2872699999971</v>
      </c>
      <c r="F93" s="38">
        <f t="shared" si="6"/>
        <v>7784.8918099999992</v>
      </c>
      <c r="G93" s="38">
        <f t="shared" si="6"/>
        <v>8018.6788020769291</v>
      </c>
      <c r="H93" s="38">
        <f t="shared" si="6"/>
        <v>8483.7232499999936</v>
      </c>
      <c r="I93" s="38">
        <f t="shared" si="6"/>
        <v>8338.4528699999973</v>
      </c>
      <c r="J93" s="38">
        <f t="shared" si="6"/>
        <v>8501.5814900000041</v>
      </c>
      <c r="K93" s="38">
        <f t="shared" si="6"/>
        <v>8176.0201199999992</v>
      </c>
      <c r="L93" s="38">
        <f t="shared" si="6"/>
        <v>9222.3596992843486</v>
      </c>
      <c r="M93" s="38">
        <f t="shared" si="6"/>
        <v>8818.9121954111779</v>
      </c>
      <c r="N93" s="38">
        <f t="shared" si="6"/>
        <v>7414.0373567252191</v>
      </c>
      <c r="O93" s="38">
        <f t="shared" si="6"/>
        <v>5842.0469056915153</v>
      </c>
      <c r="P93" s="38">
        <f t="shared" si="6"/>
        <v>6739.1617695311006</v>
      </c>
      <c r="Q93" s="38">
        <f t="shared" si="6"/>
        <v>6218.0575150817685</v>
      </c>
    </row>
    <row r="94" spans="1:17" x14ac:dyDescent="0.25">
      <c r="A94" s="49" t="s">
        <v>41</v>
      </c>
      <c r="B94" s="48">
        <f>CHI!B57</f>
        <v>5408.1622407795894</v>
      </c>
      <c r="C94" s="48">
        <f>CHI!C57</f>
        <v>5405.5637799999913</v>
      </c>
      <c r="D94" s="48">
        <f>CHI!D57</f>
        <v>5437.2725600000022</v>
      </c>
      <c r="E94" s="48">
        <f>CHI!E57</f>
        <v>4926.4924699999974</v>
      </c>
      <c r="F94" s="48">
        <f>CHI!F57</f>
        <v>4761.6912599999996</v>
      </c>
      <c r="G94" s="48">
        <f>CHI!G57</f>
        <v>5042.5162449332693</v>
      </c>
      <c r="H94" s="48">
        <f>CHI!H57</f>
        <v>5432.5260299999936</v>
      </c>
      <c r="I94" s="48">
        <f>CHI!I57</f>
        <v>5473.0532099999964</v>
      </c>
      <c r="J94" s="48">
        <f>CHI!J57</f>
        <v>5867.629950000005</v>
      </c>
      <c r="K94" s="48">
        <f>CHI!K57</f>
        <v>5206.3106599999992</v>
      </c>
      <c r="L94" s="48">
        <f>CHI!L57</f>
        <v>5632.8969219625933</v>
      </c>
      <c r="M94" s="48">
        <f>CHI!M57</f>
        <v>5938.5992557520913</v>
      </c>
      <c r="N94" s="48">
        <f>CHI!N57</f>
        <v>4866.9652973640705</v>
      </c>
      <c r="O94" s="48">
        <f>CHI!O57</f>
        <v>3695.3386857814376</v>
      </c>
      <c r="P94" s="48">
        <f>CHI!P57</f>
        <v>4954.933673951281</v>
      </c>
      <c r="Q94" s="48">
        <f>CHI!Q57</f>
        <v>4031.0198028136165</v>
      </c>
    </row>
    <row r="95" spans="1:17" x14ac:dyDescent="0.25">
      <c r="A95" s="47" t="s">
        <v>64</v>
      </c>
      <c r="B95" s="34">
        <v>2938.2559506047692</v>
      </c>
      <c r="C95" s="34">
        <v>3581.2957699999988</v>
      </c>
      <c r="D95" s="34">
        <v>3563.5053399999988</v>
      </c>
      <c r="E95" s="34">
        <v>3587.7947999999997</v>
      </c>
      <c r="F95" s="34">
        <v>3023.2005499999996</v>
      </c>
      <c r="G95" s="34">
        <v>2976.1625571436598</v>
      </c>
      <c r="H95" s="34">
        <v>3051.19722</v>
      </c>
      <c r="I95" s="34">
        <v>2865.3996600000009</v>
      </c>
      <c r="J95" s="34">
        <v>2633.9515399999991</v>
      </c>
      <c r="K95" s="34">
        <v>2969.70946</v>
      </c>
      <c r="L95" s="34">
        <v>3589.4627773217553</v>
      </c>
      <c r="M95" s="34">
        <v>2880.3129396590866</v>
      </c>
      <c r="N95" s="34">
        <v>2547.0720593611486</v>
      </c>
      <c r="O95" s="34">
        <v>2146.7082199100778</v>
      </c>
      <c r="P95" s="34">
        <v>1784.2280955798196</v>
      </c>
      <c r="Q95" s="34">
        <v>2187.0377122681521</v>
      </c>
    </row>
    <row r="96" spans="1:17" x14ac:dyDescent="0.25">
      <c r="A96" s="40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</row>
    <row r="97" spans="1:17" x14ac:dyDescent="0.25">
      <c r="A97" s="31" t="s">
        <v>63</v>
      </c>
      <c r="B97" s="46">
        <f t="shared" ref="B97:Q97" si="7">SUM(B98,B101,B107,B111,B115,B119:B125)</f>
        <v>104497.14442113484</v>
      </c>
      <c r="C97" s="46">
        <f t="shared" si="7"/>
        <v>103071.94184639523</v>
      </c>
      <c r="D97" s="46">
        <f t="shared" si="7"/>
        <v>101836.29621293193</v>
      </c>
      <c r="E97" s="46">
        <f t="shared" si="7"/>
        <v>109291.90034713238</v>
      </c>
      <c r="F97" s="46">
        <f t="shared" si="7"/>
        <v>101853.33806448187</v>
      </c>
      <c r="G97" s="46">
        <f t="shared" si="7"/>
        <v>101519.80047816226</v>
      </c>
      <c r="H97" s="46">
        <f t="shared" si="7"/>
        <v>97059.091804439609</v>
      </c>
      <c r="I97" s="46">
        <f t="shared" si="7"/>
        <v>95820.492003132196</v>
      </c>
      <c r="J97" s="46">
        <f t="shared" si="7"/>
        <v>89491.677998970306</v>
      </c>
      <c r="K97" s="46">
        <f t="shared" si="7"/>
        <v>68069.392927482812</v>
      </c>
      <c r="L97" s="46">
        <f t="shared" si="7"/>
        <v>72275.251948331919</v>
      </c>
      <c r="M97" s="46">
        <f t="shared" si="7"/>
        <v>71691.754809995051</v>
      </c>
      <c r="N97" s="46">
        <f t="shared" si="7"/>
        <v>66186.462199743051</v>
      </c>
      <c r="O97" s="46">
        <f t="shared" si="7"/>
        <v>58079.422915864008</v>
      </c>
      <c r="P97" s="46">
        <f t="shared" si="7"/>
        <v>55324.876808194887</v>
      </c>
      <c r="Q97" s="46">
        <f t="shared" si="7"/>
        <v>53978.523119873993</v>
      </c>
    </row>
    <row r="98" spans="1:17" x14ac:dyDescent="0.25">
      <c r="A98" s="29" t="s">
        <v>13</v>
      </c>
      <c r="B98" s="45">
        <f>ISI!B$53</f>
        <v>22098.42238391763</v>
      </c>
      <c r="C98" s="45">
        <f>ISI!C$53</f>
        <v>21285.416504837282</v>
      </c>
      <c r="D98" s="45">
        <f>ISI!D$53</f>
        <v>18922.867119419578</v>
      </c>
      <c r="E98" s="45">
        <f>ISI!E$53</f>
        <v>20872.465740652911</v>
      </c>
      <c r="F98" s="45">
        <f>ISI!F$53</f>
        <v>21701.778054103379</v>
      </c>
      <c r="G98" s="45">
        <f>ISI!G$53</f>
        <v>22434.410995898699</v>
      </c>
      <c r="H98" s="45">
        <f>ISI!H$53</f>
        <v>21896.909252437639</v>
      </c>
      <c r="I98" s="45">
        <f>ISI!I$53</f>
        <v>19532.552092898088</v>
      </c>
      <c r="J98" s="45">
        <f>ISI!J$53</f>
        <v>17980.541956666541</v>
      </c>
      <c r="K98" s="45">
        <f>ISI!K$53</f>
        <v>11409.787491998026</v>
      </c>
      <c r="L98" s="45">
        <f>ISI!L$53</f>
        <v>16953.719948440845</v>
      </c>
      <c r="M98" s="45">
        <f>ISI!M$53</f>
        <v>18066.561654677131</v>
      </c>
      <c r="N98" s="45">
        <f>ISI!N$53</f>
        <v>17237.459855938909</v>
      </c>
      <c r="O98" s="45">
        <f>ISI!O$53</f>
        <v>13327.902103767232</v>
      </c>
      <c r="P98" s="45">
        <f>ISI!P$53</f>
        <v>13410.262655060933</v>
      </c>
      <c r="Q98" s="45">
        <f>ISI!Q$53</f>
        <v>11812.288222699914</v>
      </c>
    </row>
    <row r="99" spans="1:17" x14ac:dyDescent="0.25">
      <c r="A99" s="21" t="s">
        <v>46</v>
      </c>
      <c r="B99" s="35">
        <f>ISI!B$54</f>
        <v>20211.265745082743</v>
      </c>
      <c r="C99" s="35">
        <f>ISI!C$54</f>
        <v>19273.251027575814</v>
      </c>
      <c r="D99" s="35">
        <f>ISI!D$54</f>
        <v>16931.619373423899</v>
      </c>
      <c r="E99" s="35">
        <f>ISI!E$54</f>
        <v>18724.186301941449</v>
      </c>
      <c r="F99" s="35">
        <f>ISI!F$54</f>
        <v>19499.907376298906</v>
      </c>
      <c r="G99" s="35">
        <f>ISI!G$54</f>
        <v>20393.247022831183</v>
      </c>
      <c r="H99" s="35">
        <f>ISI!H$54</f>
        <v>19658.884567551082</v>
      </c>
      <c r="I99" s="35">
        <f>ISI!I$54</f>
        <v>17527.218255126689</v>
      </c>
      <c r="J99" s="35">
        <f>ISI!J$54</f>
        <v>16068.2919844602</v>
      </c>
      <c r="K99" s="35">
        <f>ISI!K$54</f>
        <v>10071.395651616898</v>
      </c>
      <c r="L99" s="35">
        <f>ISI!L$54</f>
        <v>14999.22169762707</v>
      </c>
      <c r="M99" s="35">
        <f>ISI!M$54</f>
        <v>16140.047229783226</v>
      </c>
      <c r="N99" s="35">
        <f>ISI!N$54</f>
        <v>15388.766512596947</v>
      </c>
      <c r="O99" s="35">
        <f>ISI!O$54</f>
        <v>11501.241782557508</v>
      </c>
      <c r="P99" s="35">
        <f>ISI!P$54</f>
        <v>11501.403074039228</v>
      </c>
      <c r="Q99" s="35">
        <f>ISI!Q$54</f>
        <v>9637.0683161986781</v>
      </c>
    </row>
    <row r="100" spans="1:17" x14ac:dyDescent="0.25">
      <c r="A100" s="21" t="s">
        <v>45</v>
      </c>
      <c r="B100" s="35">
        <f>ISI!B$55</f>
        <v>1887.1566388348867</v>
      </c>
      <c r="C100" s="35">
        <f>ISI!C$55</f>
        <v>2012.1654772614688</v>
      </c>
      <c r="D100" s="35">
        <f>ISI!D$55</f>
        <v>1991.2477459956804</v>
      </c>
      <c r="E100" s="35">
        <f>ISI!E$55</f>
        <v>2148.2794387114627</v>
      </c>
      <c r="F100" s="35">
        <f>ISI!F$55</f>
        <v>2201.8706778044711</v>
      </c>
      <c r="G100" s="35">
        <f>ISI!G$55</f>
        <v>2041.163973067517</v>
      </c>
      <c r="H100" s="35">
        <f>ISI!H$55</f>
        <v>2238.0246848865586</v>
      </c>
      <c r="I100" s="35">
        <f>ISI!I$55</f>
        <v>2005.3338377714006</v>
      </c>
      <c r="J100" s="35">
        <f>ISI!J$55</f>
        <v>1912.2499722063417</v>
      </c>
      <c r="K100" s="35">
        <f>ISI!K$55</f>
        <v>1338.3918403811281</v>
      </c>
      <c r="L100" s="35">
        <f>ISI!L$55</f>
        <v>1954.498250813773</v>
      </c>
      <c r="M100" s="35">
        <f>ISI!M$55</f>
        <v>1926.5144248939039</v>
      </c>
      <c r="N100" s="35">
        <f>ISI!N$55</f>
        <v>1848.6933433419624</v>
      </c>
      <c r="O100" s="35">
        <f>ISI!O$55</f>
        <v>1826.6603212097239</v>
      </c>
      <c r="P100" s="35">
        <f>ISI!P$55</f>
        <v>1908.859581021705</v>
      </c>
      <c r="Q100" s="35">
        <f>ISI!Q$55</f>
        <v>2175.2199065012355</v>
      </c>
    </row>
    <row r="101" spans="1:17" x14ac:dyDescent="0.25">
      <c r="A101" s="23" t="s">
        <v>12</v>
      </c>
      <c r="B101" s="37">
        <f>NFM!B$72</f>
        <v>2052.772626060857</v>
      </c>
      <c r="C101" s="37">
        <f>NFM!C$72</f>
        <v>2039.9649150981481</v>
      </c>
      <c r="D101" s="37">
        <f>NFM!D$72</f>
        <v>1978.8255203872761</v>
      </c>
      <c r="E101" s="37">
        <f>NFM!E$72</f>
        <v>1968.4274121205563</v>
      </c>
      <c r="F101" s="37">
        <f>NFM!F$72</f>
        <v>1879.0688509389483</v>
      </c>
      <c r="G101" s="37">
        <f>NFM!G$72</f>
        <v>1864.3547314533653</v>
      </c>
      <c r="H101" s="37">
        <f>NFM!H$72</f>
        <v>1805.2258804827884</v>
      </c>
      <c r="I101" s="37">
        <f>NFM!I$72</f>
        <v>1820.9959358584119</v>
      </c>
      <c r="J101" s="37">
        <f>NFM!J$72</f>
        <v>1776.8389981246601</v>
      </c>
      <c r="K101" s="37">
        <f>NFM!K$72</f>
        <v>1587.7947932412881</v>
      </c>
      <c r="L101" s="37">
        <f>NFM!L$72</f>
        <v>1505.3212505322942</v>
      </c>
      <c r="M101" s="37">
        <f>NFM!M$72</f>
        <v>1716.2253453557182</v>
      </c>
      <c r="N101" s="37">
        <f>NFM!N$72</f>
        <v>1369.9313564230592</v>
      </c>
      <c r="O101" s="37">
        <f>NFM!O$72</f>
        <v>1232.7572272224418</v>
      </c>
      <c r="P101" s="37">
        <f>NFM!P$72</f>
        <v>1242.9539441459747</v>
      </c>
      <c r="Q101" s="37">
        <f>NFM!Q$72</f>
        <v>1227.1795165064525</v>
      </c>
    </row>
    <row r="102" spans="1:17" x14ac:dyDescent="0.25">
      <c r="A102" s="21" t="s">
        <v>44</v>
      </c>
      <c r="B102" s="35">
        <f>NFM!B$73</f>
        <v>611.94044830813391</v>
      </c>
      <c r="C102" s="35">
        <f>NFM!C$73</f>
        <v>397.44096927162224</v>
      </c>
      <c r="D102" s="35">
        <f>NFM!D$73</f>
        <v>615.68377068539576</v>
      </c>
      <c r="E102" s="35">
        <f>NFM!E$73</f>
        <v>673.32148455119091</v>
      </c>
      <c r="F102" s="35">
        <f>NFM!F$73</f>
        <v>683.0864637385705</v>
      </c>
      <c r="G102" s="35">
        <f>NFM!G$73</f>
        <v>641.3504705531534</v>
      </c>
      <c r="H102" s="35">
        <f>NFM!H$73</f>
        <v>655.03804163956568</v>
      </c>
      <c r="I102" s="35">
        <f>NFM!I$73</f>
        <v>620.33166002847474</v>
      </c>
      <c r="J102" s="35">
        <f>NFM!J$73</f>
        <v>618.55714245279216</v>
      </c>
      <c r="K102" s="35">
        <f>NFM!K$73</f>
        <v>93.229539882784707</v>
      </c>
      <c r="L102" s="35">
        <f>NFM!L$73</f>
        <v>0</v>
      </c>
      <c r="M102" s="35">
        <f>NFM!M$73</f>
        <v>0</v>
      </c>
      <c r="N102" s="35">
        <f>NFM!N$73</f>
        <v>0</v>
      </c>
      <c r="O102" s="35">
        <f>NFM!O$73</f>
        <v>0</v>
      </c>
      <c r="P102" s="35">
        <f>NFM!P$73</f>
        <v>0</v>
      </c>
      <c r="Q102" s="35">
        <f>NFM!Q$73</f>
        <v>0</v>
      </c>
    </row>
    <row r="103" spans="1:17" x14ac:dyDescent="0.25">
      <c r="A103" s="21" t="s">
        <v>59</v>
      </c>
      <c r="B103" s="35">
        <f>NFM!B$74</f>
        <v>479.31987923053049</v>
      </c>
      <c r="C103" s="35">
        <f>NFM!C$74</f>
        <v>533.08762679741187</v>
      </c>
      <c r="D103" s="35">
        <f>NFM!D$74</f>
        <v>447.53933910174231</v>
      </c>
      <c r="E103" s="35">
        <f>NFM!E$74</f>
        <v>506.97410235312248</v>
      </c>
      <c r="F103" s="35">
        <f>NFM!F$74</f>
        <v>470.79924946705523</v>
      </c>
      <c r="G103" s="35">
        <f>NFM!G$74</f>
        <v>500.91858066984099</v>
      </c>
      <c r="H103" s="35">
        <f>NFM!H$74</f>
        <v>526.5126572748793</v>
      </c>
      <c r="I103" s="35">
        <f>NFM!I$74</f>
        <v>575.09913567271155</v>
      </c>
      <c r="J103" s="35">
        <f>NFM!J$74</f>
        <v>573.58456393282984</v>
      </c>
      <c r="K103" s="35">
        <f>NFM!K$74</f>
        <v>768.54714900886847</v>
      </c>
      <c r="L103" s="35">
        <f>NFM!L$74</f>
        <v>799.18428256662628</v>
      </c>
      <c r="M103" s="35">
        <f>NFM!M$74</f>
        <v>858.42261259322697</v>
      </c>
      <c r="N103" s="35">
        <f>NFM!N$74</f>
        <v>626.49529799786546</v>
      </c>
      <c r="O103" s="35">
        <f>NFM!O$74</f>
        <v>372.79781198910774</v>
      </c>
      <c r="P103" s="35">
        <f>NFM!P$74</f>
        <v>384.09674578216357</v>
      </c>
      <c r="Q103" s="35">
        <f>NFM!Q$74</f>
        <v>383.23517689380282</v>
      </c>
    </row>
    <row r="104" spans="1:17" x14ac:dyDescent="0.25">
      <c r="A104" s="27" t="s">
        <v>43</v>
      </c>
      <c r="B104" s="44">
        <f>NFM!B$75</f>
        <v>369.43097767785048</v>
      </c>
      <c r="C104" s="44">
        <f>NFM!C$75</f>
        <v>395.98143524508754</v>
      </c>
      <c r="D104" s="44">
        <f>NFM!D$75</f>
        <v>361.73602499025276</v>
      </c>
      <c r="E104" s="44">
        <f>NFM!E$75</f>
        <v>410.35810298269081</v>
      </c>
      <c r="F104" s="44">
        <f>NFM!F$75</f>
        <v>372.66442724824969</v>
      </c>
      <c r="G104" s="44">
        <f>NFM!G$75</f>
        <v>364.04327359004549</v>
      </c>
      <c r="H104" s="44">
        <f>NFM!H$75</f>
        <v>365.70424280070006</v>
      </c>
      <c r="I104" s="44">
        <f>NFM!I$75</f>
        <v>416.30307196015406</v>
      </c>
      <c r="J104" s="44">
        <f>NFM!J$75</f>
        <v>425.34886213907782</v>
      </c>
      <c r="K104" s="44">
        <f>NFM!K$75</f>
        <v>498.88207094518305</v>
      </c>
      <c r="L104" s="44">
        <f>NFM!L$75</f>
        <v>401.23788774928045</v>
      </c>
      <c r="M104" s="44">
        <f>NFM!M$75</f>
        <v>409.85129433706982</v>
      </c>
      <c r="N104" s="44">
        <f>NFM!N$75</f>
        <v>269.66573517623749</v>
      </c>
      <c r="O104" s="44">
        <f>NFM!O$75</f>
        <v>0</v>
      </c>
      <c r="P104" s="44">
        <f>NFM!P$75</f>
        <v>0</v>
      </c>
      <c r="Q104" s="44">
        <f>NFM!Q$75</f>
        <v>0</v>
      </c>
    </row>
    <row r="105" spans="1:17" x14ac:dyDescent="0.25">
      <c r="A105" s="25" t="s">
        <v>344</v>
      </c>
      <c r="B105" s="43">
        <f>NFM!B$76</f>
        <v>109.88890155268001</v>
      </c>
      <c r="C105" s="43">
        <f>NFM!C$76</f>
        <v>137.1061915523243</v>
      </c>
      <c r="D105" s="43">
        <f>NFM!D$76</f>
        <v>85.803314111489556</v>
      </c>
      <c r="E105" s="43">
        <f>NFM!E$76</f>
        <v>96.615999370431638</v>
      </c>
      <c r="F105" s="43">
        <f>NFM!F$76</f>
        <v>98.134822218805525</v>
      </c>
      <c r="G105" s="43">
        <f>NFM!G$76</f>
        <v>136.8753070797955</v>
      </c>
      <c r="H105" s="43">
        <f>NFM!H$76</f>
        <v>160.8084144741793</v>
      </c>
      <c r="I105" s="43">
        <f>NFM!I$76</f>
        <v>158.7960637125575</v>
      </c>
      <c r="J105" s="43">
        <f>NFM!J$76</f>
        <v>148.23570179375199</v>
      </c>
      <c r="K105" s="43">
        <f>NFM!K$76</f>
        <v>269.66507806368548</v>
      </c>
      <c r="L105" s="43">
        <f>NFM!L$76</f>
        <v>397.94639481734578</v>
      </c>
      <c r="M105" s="43">
        <f>NFM!M$76</f>
        <v>448.57131825615716</v>
      </c>
      <c r="N105" s="43">
        <f>NFM!N$76</f>
        <v>356.82956282162803</v>
      </c>
      <c r="O105" s="43">
        <f>NFM!O$76</f>
        <v>372.79781198910774</v>
      </c>
      <c r="P105" s="43">
        <f>NFM!P$76</f>
        <v>384.09674578216357</v>
      </c>
      <c r="Q105" s="43">
        <f>NFM!Q$76</f>
        <v>383.23517689380282</v>
      </c>
    </row>
    <row r="106" spans="1:17" x14ac:dyDescent="0.25">
      <c r="A106" s="21" t="s">
        <v>42</v>
      </c>
      <c r="B106" s="35">
        <f>NFM!B$77</f>
        <v>961.51229852219285</v>
      </c>
      <c r="C106" s="35">
        <f>NFM!C$77</f>
        <v>1109.436319029114</v>
      </c>
      <c r="D106" s="35">
        <f>NFM!D$77</f>
        <v>915.602410600138</v>
      </c>
      <c r="E106" s="35">
        <f>NFM!E$77</f>
        <v>788.13182521624265</v>
      </c>
      <c r="F106" s="35">
        <f>NFM!F$77</f>
        <v>725.1831377333225</v>
      </c>
      <c r="G106" s="35">
        <f>NFM!G$77</f>
        <v>722.08568023037071</v>
      </c>
      <c r="H106" s="35">
        <f>NFM!H$77</f>
        <v>623.67518156834331</v>
      </c>
      <c r="I106" s="35">
        <f>NFM!I$77</f>
        <v>625.56514015722564</v>
      </c>
      <c r="J106" s="35">
        <f>NFM!J$77</f>
        <v>584.69729173903806</v>
      </c>
      <c r="K106" s="35">
        <f>NFM!K$77</f>
        <v>726.018104349635</v>
      </c>
      <c r="L106" s="35">
        <f>NFM!L$77</f>
        <v>706.13696796566796</v>
      </c>
      <c r="M106" s="35">
        <f>NFM!M$77</f>
        <v>857.80273276249113</v>
      </c>
      <c r="N106" s="35">
        <f>NFM!N$77</f>
        <v>743.43605842519366</v>
      </c>
      <c r="O106" s="35">
        <f>NFM!O$77</f>
        <v>859.95941523333397</v>
      </c>
      <c r="P106" s="35">
        <f>NFM!P$77</f>
        <v>858.85719836381122</v>
      </c>
      <c r="Q106" s="35">
        <f>NFM!Q$77</f>
        <v>843.94433961264963</v>
      </c>
    </row>
    <row r="107" spans="1:17" x14ac:dyDescent="0.25">
      <c r="A107" s="23" t="s">
        <v>11</v>
      </c>
      <c r="B107" s="37">
        <f>CHI!B$78</f>
        <v>10669.142429160805</v>
      </c>
      <c r="C107" s="37">
        <f>CHI!C$78</f>
        <v>10195.950167593817</v>
      </c>
      <c r="D107" s="37">
        <f>CHI!D$78</f>
        <v>10354.88045140728</v>
      </c>
      <c r="E107" s="37">
        <f>CHI!E$78</f>
        <v>11830.088105028888</v>
      </c>
      <c r="F107" s="37">
        <f>CHI!F$78</f>
        <v>8623.3105109133721</v>
      </c>
      <c r="G107" s="37">
        <f>CHI!G$78</f>
        <v>8366.0783812016816</v>
      </c>
      <c r="H107" s="37">
        <f>CHI!H$78</f>
        <v>7887.6188991662411</v>
      </c>
      <c r="I107" s="37">
        <f>CHI!I$78</f>
        <v>9407.2421043299928</v>
      </c>
      <c r="J107" s="37">
        <f>CHI!J$78</f>
        <v>6838.3290301219076</v>
      </c>
      <c r="K107" s="37">
        <f>CHI!K$78</f>
        <v>6198.7172279986025</v>
      </c>
      <c r="L107" s="37">
        <f>CHI!L$78</f>
        <v>6218.9248626947829</v>
      </c>
      <c r="M107" s="37">
        <f>CHI!M$78</f>
        <v>6123.2544767912286</v>
      </c>
      <c r="N107" s="37">
        <f>CHI!N$78</f>
        <v>6555.9253027099921</v>
      </c>
      <c r="O107" s="37">
        <f>CHI!O$78</f>
        <v>5699.3263003639968</v>
      </c>
      <c r="P107" s="37">
        <f>CHI!P$78</f>
        <v>5759.4805313787347</v>
      </c>
      <c r="Q107" s="37">
        <f>CHI!Q$78</f>
        <v>4724.8266417345003</v>
      </c>
    </row>
    <row r="108" spans="1:17" x14ac:dyDescent="0.25">
      <c r="A108" s="21" t="s">
        <v>61</v>
      </c>
      <c r="B108" s="35">
        <f>CHI!B$79</f>
        <v>6872.8937380419547</v>
      </c>
      <c r="C108" s="35">
        <f>CHI!C$79</f>
        <v>6652.5886054035782</v>
      </c>
      <c r="D108" s="35">
        <f>CHI!D$79</f>
        <v>6731.0704025057385</v>
      </c>
      <c r="E108" s="35">
        <f>CHI!E$79</f>
        <v>7444.1272325202026</v>
      </c>
      <c r="F108" s="35">
        <f>CHI!F$79</f>
        <v>4380.1831534394187</v>
      </c>
      <c r="G108" s="35">
        <f>CHI!G$79</f>
        <v>4614.5411579919783</v>
      </c>
      <c r="H108" s="35">
        <f>CHI!H$79</f>
        <v>4405.3551890935014</v>
      </c>
      <c r="I108" s="35">
        <f>CHI!I$79</f>
        <v>5019.4193567660586</v>
      </c>
      <c r="J108" s="35">
        <f>CHI!J$79</f>
        <v>4250.3445132292463</v>
      </c>
      <c r="K108" s="35">
        <f>CHI!K$79</f>
        <v>2958.8816411053394</v>
      </c>
      <c r="L108" s="35">
        <f>CHI!L$79</f>
        <v>3938.6377725794464</v>
      </c>
      <c r="M108" s="35">
        <f>CHI!M$79</f>
        <v>3659.9601585508808</v>
      </c>
      <c r="N108" s="35">
        <f>CHI!N$79</f>
        <v>4054.0179095527683</v>
      </c>
      <c r="O108" s="35">
        <f>CHI!O$79</f>
        <v>3382.4870230259839</v>
      </c>
      <c r="P108" s="35">
        <f>CHI!P$79</f>
        <v>3667.4935268655154</v>
      </c>
      <c r="Q108" s="35">
        <f>CHI!Q$79</f>
        <v>3154.0091991208128</v>
      </c>
    </row>
    <row r="109" spans="1:17" x14ac:dyDescent="0.25">
      <c r="A109" s="21" t="s">
        <v>40</v>
      </c>
      <c r="B109" s="35">
        <f>CHI!B$80</f>
        <v>3679.1009110485529</v>
      </c>
      <c r="C109" s="35">
        <f>CHI!C$80</f>
        <v>3418.4792988624076</v>
      </c>
      <c r="D109" s="35">
        <f>CHI!D$80</f>
        <v>3493.9347226600094</v>
      </c>
      <c r="E109" s="35">
        <f>CHI!E$80</f>
        <v>4227.013569213781</v>
      </c>
      <c r="F109" s="35">
        <f>CHI!F$80</f>
        <v>4091.8184208540674</v>
      </c>
      <c r="G109" s="35">
        <f>CHI!G$80</f>
        <v>3619.7800220059444</v>
      </c>
      <c r="H109" s="35">
        <f>CHI!H$80</f>
        <v>3360.0848713628661</v>
      </c>
      <c r="I109" s="35">
        <f>CHI!I$80</f>
        <v>4230.435173123341</v>
      </c>
      <c r="J109" s="35">
        <f>CHI!J$80</f>
        <v>2468.0007092814608</v>
      </c>
      <c r="K109" s="35">
        <f>CHI!K$80</f>
        <v>3100.4044401949204</v>
      </c>
      <c r="L109" s="35">
        <f>CHI!L$80</f>
        <v>2188.9742586798616</v>
      </c>
      <c r="M109" s="35">
        <f>CHI!M$80</f>
        <v>2364.6672758331424</v>
      </c>
      <c r="N109" s="35">
        <f>CHI!N$80</f>
        <v>2387.8898619413267</v>
      </c>
      <c r="O109" s="35">
        <f>CHI!O$80</f>
        <v>2208.7069332359556</v>
      </c>
      <c r="P109" s="35">
        <f>CHI!P$80</f>
        <v>2002.7670724180123</v>
      </c>
      <c r="Q109" s="35">
        <f>CHI!Q$80</f>
        <v>1499.8302690829769</v>
      </c>
    </row>
    <row r="110" spans="1:17" x14ac:dyDescent="0.25">
      <c r="A110" s="21" t="s">
        <v>39</v>
      </c>
      <c r="B110" s="35">
        <f>CHI!B$81</f>
        <v>117.1477800702973</v>
      </c>
      <c r="C110" s="35">
        <f>CHI!C$81</f>
        <v>124.88226332783017</v>
      </c>
      <c r="D110" s="35">
        <f>CHI!D$81</f>
        <v>129.87532624153218</v>
      </c>
      <c r="E110" s="35">
        <f>CHI!E$81</f>
        <v>158.94730329490486</v>
      </c>
      <c r="F110" s="35">
        <f>CHI!F$81</f>
        <v>151.30893661988512</v>
      </c>
      <c r="G110" s="35">
        <f>CHI!G$81</f>
        <v>131.75720120376008</v>
      </c>
      <c r="H110" s="35">
        <f>CHI!H$81</f>
        <v>122.17883870987367</v>
      </c>
      <c r="I110" s="35">
        <f>CHI!I$81</f>
        <v>157.38757444059397</v>
      </c>
      <c r="J110" s="35">
        <f>CHI!J$81</f>
        <v>119.98380761120059</v>
      </c>
      <c r="K110" s="35">
        <f>CHI!K$81</f>
        <v>139.43114669834233</v>
      </c>
      <c r="L110" s="35">
        <f>CHI!L$81</f>
        <v>91.312831435474806</v>
      </c>
      <c r="M110" s="35">
        <f>CHI!M$81</f>
        <v>98.627042407205721</v>
      </c>
      <c r="N110" s="35">
        <f>CHI!N$81</f>
        <v>114.01753121589738</v>
      </c>
      <c r="O110" s="35">
        <f>CHI!O$81</f>
        <v>108.13234410205767</v>
      </c>
      <c r="P110" s="35">
        <f>CHI!P$81</f>
        <v>89.2199320952069</v>
      </c>
      <c r="Q110" s="35">
        <f>CHI!Q$81</f>
        <v>70.987173530710507</v>
      </c>
    </row>
    <row r="111" spans="1:17" x14ac:dyDescent="0.25">
      <c r="A111" s="23" t="s">
        <v>10</v>
      </c>
      <c r="B111" s="37">
        <f>NMM!B$58</f>
        <v>41481.008036109321</v>
      </c>
      <c r="C111" s="37">
        <f>NMM!C$58</f>
        <v>40633.105908250152</v>
      </c>
      <c r="D111" s="37">
        <f>NMM!D$58</f>
        <v>40833.819327548685</v>
      </c>
      <c r="E111" s="37">
        <f>NMM!E$58</f>
        <v>44618.750519900648</v>
      </c>
      <c r="F111" s="37">
        <f>NMM!F$58</f>
        <v>46013.458215951359</v>
      </c>
      <c r="G111" s="37">
        <f>NMM!G$58</f>
        <v>46657.793256749734</v>
      </c>
      <c r="H111" s="37">
        <f>NMM!H$58</f>
        <v>44111.397046225742</v>
      </c>
      <c r="I111" s="37">
        <f>NMM!I$58</f>
        <v>44875.20288719533</v>
      </c>
      <c r="J111" s="37">
        <f>NMM!J$58</f>
        <v>43450.588856387571</v>
      </c>
      <c r="K111" s="37">
        <f>NMM!K$58</f>
        <v>32300.771553684084</v>
      </c>
      <c r="L111" s="37">
        <f>NMM!L$58</f>
        <v>32665.108254656599</v>
      </c>
      <c r="M111" s="37">
        <f>NMM!M$58</f>
        <v>32181.508978627659</v>
      </c>
      <c r="N111" s="37">
        <f>NMM!N$58</f>
        <v>28039.804438750754</v>
      </c>
      <c r="O111" s="37">
        <f>NMM!O$58</f>
        <v>25159.549184845971</v>
      </c>
      <c r="P111" s="37">
        <f>NMM!P$58</f>
        <v>22458.631243324766</v>
      </c>
      <c r="Q111" s="37">
        <f>NMM!Q$58</f>
        <v>23690.180280072356</v>
      </c>
    </row>
    <row r="112" spans="1:17" x14ac:dyDescent="0.25">
      <c r="A112" s="21" t="s">
        <v>38</v>
      </c>
      <c r="B112" s="35">
        <f>NMM!B$59</f>
        <v>28965.607934998872</v>
      </c>
      <c r="C112" s="35">
        <f>NMM!C$59</f>
        <v>29184.215784047228</v>
      </c>
      <c r="D112" s="35">
        <f>NMM!D$59</f>
        <v>29327.011592377814</v>
      </c>
      <c r="E112" s="35">
        <f>NMM!E$59</f>
        <v>31380.526238373786</v>
      </c>
      <c r="F112" s="35">
        <f>NMM!F$59</f>
        <v>31712.777609364199</v>
      </c>
      <c r="G112" s="35">
        <f>NMM!G$59</f>
        <v>30971.832239707957</v>
      </c>
      <c r="H112" s="35">
        <f>NMM!H$59</f>
        <v>31942.007154543368</v>
      </c>
      <c r="I112" s="35">
        <f>NMM!I$59</f>
        <v>32310.786231544895</v>
      </c>
      <c r="J112" s="35">
        <f>NMM!J$59</f>
        <v>29704.095972163654</v>
      </c>
      <c r="K112" s="35">
        <f>NMM!K$59</f>
        <v>23355.44291027615</v>
      </c>
      <c r="L112" s="35">
        <f>NMM!L$59</f>
        <v>23559.230279719377</v>
      </c>
      <c r="M112" s="35">
        <f>NMM!M$59</f>
        <v>22684.621287541133</v>
      </c>
      <c r="N112" s="35">
        <f>NMM!N$59</f>
        <v>18377.042690495422</v>
      </c>
      <c r="O112" s="35">
        <f>NMM!O$59</f>
        <v>16129.727006773181</v>
      </c>
      <c r="P112" s="35">
        <f>NMM!P$59</f>
        <v>14610.172381772019</v>
      </c>
      <c r="Q112" s="35">
        <f>NMM!Q$59</f>
        <v>14492.763512806006</v>
      </c>
    </row>
    <row r="113" spans="1:17" x14ac:dyDescent="0.25">
      <c r="A113" s="21" t="s">
        <v>37</v>
      </c>
      <c r="B113" s="35">
        <f>NMM!B$60</f>
        <v>9767.8918015167619</v>
      </c>
      <c r="C113" s="35">
        <f>NMM!C$60</f>
        <v>8802.8178462863889</v>
      </c>
      <c r="D113" s="35">
        <f>NMM!D$60</f>
        <v>9102.4638642262471</v>
      </c>
      <c r="E113" s="35">
        <f>NMM!E$60</f>
        <v>10433.124191485094</v>
      </c>
      <c r="F113" s="35">
        <f>NMM!F$60</f>
        <v>11390.827989790505</v>
      </c>
      <c r="G113" s="35">
        <f>NMM!G$60</f>
        <v>12593.24112630188</v>
      </c>
      <c r="H113" s="35">
        <f>NMM!H$60</f>
        <v>9487.1466589549291</v>
      </c>
      <c r="I113" s="35">
        <f>NMM!I$60</f>
        <v>9830.3576858619272</v>
      </c>
      <c r="J113" s="35">
        <f>NMM!J$60</f>
        <v>10944.329350482007</v>
      </c>
      <c r="K113" s="35">
        <f>NMM!K$60</f>
        <v>6873.8729262867482</v>
      </c>
      <c r="L113" s="35">
        <f>NMM!L$60</f>
        <v>6999.2502853882597</v>
      </c>
      <c r="M113" s="35">
        <f>NMM!M$60</f>
        <v>7286.4255330611477</v>
      </c>
      <c r="N113" s="35">
        <f>NMM!N$60</f>
        <v>7533.8002657389825</v>
      </c>
      <c r="O113" s="35">
        <f>NMM!O$60</f>
        <v>7074.840924682695</v>
      </c>
      <c r="P113" s="35">
        <f>NMM!P$60</f>
        <v>6028.6360232616044</v>
      </c>
      <c r="Q113" s="35">
        <f>NMM!Q$60</f>
        <v>7081.4327914749983</v>
      </c>
    </row>
    <row r="114" spans="1:17" x14ac:dyDescent="0.25">
      <c r="A114" s="21" t="s">
        <v>57</v>
      </c>
      <c r="B114" s="35">
        <f>NMM!B$61</f>
        <v>2747.5082995936932</v>
      </c>
      <c r="C114" s="35">
        <f>NMM!C$61</f>
        <v>2646.0722779165399</v>
      </c>
      <c r="D114" s="35">
        <f>NMM!D$61</f>
        <v>2404.3438709446164</v>
      </c>
      <c r="E114" s="35">
        <f>NMM!E$61</f>
        <v>2805.1000900417625</v>
      </c>
      <c r="F114" s="35">
        <f>NMM!F$61</f>
        <v>2909.8526167966579</v>
      </c>
      <c r="G114" s="35">
        <f>NMM!G$61</f>
        <v>3092.7198907399006</v>
      </c>
      <c r="H114" s="35">
        <f>NMM!H$61</f>
        <v>2682.2432327274437</v>
      </c>
      <c r="I114" s="35">
        <f>NMM!I$61</f>
        <v>2734.0589697885107</v>
      </c>
      <c r="J114" s="35">
        <f>NMM!J$61</f>
        <v>2802.1635337419089</v>
      </c>
      <c r="K114" s="35">
        <f>NMM!K$61</f>
        <v>2071.455717121185</v>
      </c>
      <c r="L114" s="35">
        <f>NMM!L$61</f>
        <v>2106.6276895489614</v>
      </c>
      <c r="M114" s="35">
        <f>NMM!M$61</f>
        <v>2210.4621580253761</v>
      </c>
      <c r="N114" s="35">
        <f>NMM!N$61</f>
        <v>2128.9614825163512</v>
      </c>
      <c r="O114" s="35">
        <f>NMM!O$61</f>
        <v>1954.9812533900963</v>
      </c>
      <c r="P114" s="35">
        <f>NMM!P$61</f>
        <v>1819.8228382911414</v>
      </c>
      <c r="Q114" s="35">
        <f>NMM!Q$61</f>
        <v>2115.9839757913519</v>
      </c>
    </row>
    <row r="115" spans="1:17" x14ac:dyDescent="0.25">
      <c r="A115" s="23" t="s">
        <v>9</v>
      </c>
      <c r="B115" s="37">
        <f>PPA!B$56</f>
        <v>4296.8269975280919</v>
      </c>
      <c r="C115" s="37">
        <f>PPA!C$56</f>
        <v>4384.9090064268366</v>
      </c>
      <c r="D115" s="37">
        <f>PPA!D$56</f>
        <v>4429.295111943793</v>
      </c>
      <c r="E115" s="37">
        <f>PPA!E$56</f>
        <v>4559.2735063744803</v>
      </c>
      <c r="F115" s="37">
        <f>PPA!F$56</f>
        <v>3075.5649838760287</v>
      </c>
      <c r="G115" s="37">
        <f>PPA!G$56</f>
        <v>2700.2605600236252</v>
      </c>
      <c r="H115" s="37">
        <f>PPA!H$56</f>
        <v>2745.2306721124442</v>
      </c>
      <c r="I115" s="37">
        <f>PPA!I$56</f>
        <v>2878.9506249815167</v>
      </c>
      <c r="J115" s="37">
        <f>PPA!J$56</f>
        <v>2618.3879578444685</v>
      </c>
      <c r="K115" s="37">
        <f>PPA!K$56</f>
        <v>2654.6654367224642</v>
      </c>
      <c r="L115" s="37">
        <f>PPA!L$56</f>
        <v>2540.3946795171696</v>
      </c>
      <c r="M115" s="37">
        <f>PPA!M$56</f>
        <v>1987.1248350554927</v>
      </c>
      <c r="N115" s="37">
        <f>PPA!N$56</f>
        <v>1754.2283640925502</v>
      </c>
      <c r="O115" s="37">
        <f>PPA!O$56</f>
        <v>1637.9228077394785</v>
      </c>
      <c r="P115" s="37">
        <f>PPA!P$56</f>
        <v>1601.3811317240686</v>
      </c>
      <c r="Q115" s="37">
        <f>PPA!Q$56</f>
        <v>1653.3875117760215</v>
      </c>
    </row>
    <row r="116" spans="1:17" x14ac:dyDescent="0.25">
      <c r="A116" s="21" t="s">
        <v>35</v>
      </c>
      <c r="B116" s="35">
        <f>PPA!B$57</f>
        <v>188.26210559251069</v>
      </c>
      <c r="C116" s="35">
        <f>PPA!C$57</f>
        <v>185.21251005294494</v>
      </c>
      <c r="D116" s="35">
        <f>PPA!D$57</f>
        <v>194.29484407613975</v>
      </c>
      <c r="E116" s="35">
        <f>PPA!E$57</f>
        <v>202.29495080664947</v>
      </c>
      <c r="F116" s="35">
        <f>PPA!F$57</f>
        <v>2.2673443487183413</v>
      </c>
      <c r="G116" s="35">
        <f>PPA!G$57</f>
        <v>1.9794842252412979</v>
      </c>
      <c r="H116" s="35">
        <f>PPA!H$57</f>
        <v>1.9682217761660332</v>
      </c>
      <c r="I116" s="35">
        <f>PPA!I$57</f>
        <v>2.0951244225289818</v>
      </c>
      <c r="J116" s="35">
        <f>PPA!J$57</f>
        <v>1.88803415467873</v>
      </c>
      <c r="K116" s="35">
        <f>PPA!K$57</f>
        <v>1.7419635338445882</v>
      </c>
      <c r="L116" s="35">
        <f>PPA!L$57</f>
        <v>1.692468377264889</v>
      </c>
      <c r="M116" s="35">
        <f>PPA!M$57</f>
        <v>1.3913376015916024</v>
      </c>
      <c r="N116" s="35">
        <f>PPA!N$57</f>
        <v>1.430719535455496</v>
      </c>
      <c r="O116" s="35">
        <f>PPA!O$57</f>
        <v>1.1869556196545346</v>
      </c>
      <c r="P116" s="35">
        <f>PPA!P$57</f>
        <v>1.3855188508246126</v>
      </c>
      <c r="Q116" s="35">
        <f>PPA!Q$57</f>
        <v>1.5030897375092751</v>
      </c>
    </row>
    <row r="117" spans="1:17" x14ac:dyDescent="0.25">
      <c r="A117" s="21" t="s">
        <v>56</v>
      </c>
      <c r="B117" s="35">
        <f>PPA!B$58</f>
        <v>4044.5741221840931</v>
      </c>
      <c r="C117" s="35">
        <f>PPA!C$58</f>
        <v>4133.2424634422587</v>
      </c>
      <c r="D117" s="35">
        <f>PPA!D$58</f>
        <v>4168.3994428026335</v>
      </c>
      <c r="E117" s="35">
        <f>PPA!E$58</f>
        <v>4295.4690038357785</v>
      </c>
      <c r="F117" s="35">
        <f>PPA!F$58</f>
        <v>3021.0864839499359</v>
      </c>
      <c r="G117" s="35">
        <f>PPA!G$58</f>
        <v>2654.2858023283334</v>
      </c>
      <c r="H117" s="35">
        <f>PPA!H$58</f>
        <v>2698.6492677761366</v>
      </c>
      <c r="I117" s="35">
        <f>PPA!I$58</f>
        <v>2828.600375370394</v>
      </c>
      <c r="J117" s="35">
        <f>PPA!J$58</f>
        <v>2575.3560763826076</v>
      </c>
      <c r="K117" s="35">
        <f>PPA!K$58</f>
        <v>2609.5653378362581</v>
      </c>
      <c r="L117" s="35">
        <f>PPA!L$58</f>
        <v>2499.1360484787911</v>
      </c>
      <c r="M117" s="35">
        <f>PPA!M$58</f>
        <v>1953.6776792620326</v>
      </c>
      <c r="N117" s="35">
        <f>PPA!N$58</f>
        <v>1722.2748817041363</v>
      </c>
      <c r="O117" s="35">
        <f>PPA!O$58</f>
        <v>1612.1577866796197</v>
      </c>
      <c r="P117" s="35">
        <f>PPA!P$58</f>
        <v>1571.7726558305662</v>
      </c>
      <c r="Q117" s="35">
        <f>PPA!Q$58</f>
        <v>1617.7361989115814</v>
      </c>
    </row>
    <row r="118" spans="1:17" x14ac:dyDescent="0.25">
      <c r="A118" s="21" t="s">
        <v>55</v>
      </c>
      <c r="B118" s="35">
        <f>PPA!B$59</f>
        <v>63.990769751488301</v>
      </c>
      <c r="C118" s="35">
        <f>PPA!C$59</f>
        <v>66.454032931633279</v>
      </c>
      <c r="D118" s="35">
        <f>PPA!D$59</f>
        <v>66.600825065018995</v>
      </c>
      <c r="E118" s="35">
        <f>PPA!E$59</f>
        <v>61.509551732051982</v>
      </c>
      <c r="F118" s="35">
        <f>PPA!F$59</f>
        <v>52.211155577374271</v>
      </c>
      <c r="G118" s="35">
        <f>PPA!G$59</f>
        <v>43.995273470050641</v>
      </c>
      <c r="H118" s="35">
        <f>PPA!H$59</f>
        <v>44.613182560141539</v>
      </c>
      <c r="I118" s="35">
        <f>PPA!I$59</f>
        <v>48.255125188593645</v>
      </c>
      <c r="J118" s="35">
        <f>PPA!J$59</f>
        <v>41.14384730718195</v>
      </c>
      <c r="K118" s="35">
        <f>PPA!K$59</f>
        <v>43.358135352361224</v>
      </c>
      <c r="L118" s="35">
        <f>PPA!L$59</f>
        <v>39.56616266111358</v>
      </c>
      <c r="M118" s="35">
        <f>PPA!M$59</f>
        <v>32.055818191868433</v>
      </c>
      <c r="N118" s="35">
        <f>PPA!N$59</f>
        <v>30.522762852958568</v>
      </c>
      <c r="O118" s="35">
        <f>PPA!O$59</f>
        <v>24.57806544020432</v>
      </c>
      <c r="P118" s="35">
        <f>PPA!P$59</f>
        <v>28.222957042677823</v>
      </c>
      <c r="Q118" s="35">
        <f>PPA!Q$59</f>
        <v>34.148223126930915</v>
      </c>
    </row>
    <row r="119" spans="1:17" x14ac:dyDescent="0.25">
      <c r="A119" s="20" t="s">
        <v>54</v>
      </c>
      <c r="B119" s="36">
        <f>FBT!B$32</f>
        <v>6387.7976553732969</v>
      </c>
      <c r="C119" s="36">
        <f>FBT!C$32</f>
        <v>6528.6442271266933</v>
      </c>
      <c r="D119" s="36">
        <f>FBT!D$32</f>
        <v>6912.0901916719213</v>
      </c>
      <c r="E119" s="36">
        <f>FBT!E$32</f>
        <v>6981.971705843509</v>
      </c>
      <c r="F119" s="36">
        <f>FBT!F$32</f>
        <v>6164.9835632574486</v>
      </c>
      <c r="G119" s="36">
        <f>FBT!G$32</f>
        <v>5590.4165787853553</v>
      </c>
      <c r="H119" s="36">
        <f>FBT!H$32</f>
        <v>5249.5208804255399</v>
      </c>
      <c r="I119" s="36">
        <f>FBT!I$32</f>
        <v>4816.8648691264807</v>
      </c>
      <c r="J119" s="36">
        <f>FBT!J$32</f>
        <v>5101.2880459497719</v>
      </c>
      <c r="K119" s="36">
        <f>FBT!K$32</f>
        <v>4409.9442795650048</v>
      </c>
      <c r="L119" s="36">
        <f>FBT!L$32</f>
        <v>3731.9000486835384</v>
      </c>
      <c r="M119" s="36">
        <f>FBT!M$32</f>
        <v>3388.3998654057173</v>
      </c>
      <c r="N119" s="36">
        <f>FBT!N$32</f>
        <v>3270.0609278204165</v>
      </c>
      <c r="O119" s="36">
        <f>FBT!O$32</f>
        <v>3255.7678720379263</v>
      </c>
      <c r="P119" s="36">
        <f>FBT!P$32</f>
        <v>3171.0578157450445</v>
      </c>
      <c r="Q119" s="36">
        <f>FBT!Q$32</f>
        <v>3198.8699246340384</v>
      </c>
    </row>
    <row r="120" spans="1:17" x14ac:dyDescent="0.25">
      <c r="A120" s="18" t="s">
        <v>53</v>
      </c>
      <c r="B120" s="35">
        <f>TRE!B$32</f>
        <v>0</v>
      </c>
      <c r="C120" s="35">
        <f>TRE!C$32</f>
        <v>0</v>
      </c>
      <c r="D120" s="35">
        <f>TRE!D$32</f>
        <v>0</v>
      </c>
      <c r="E120" s="35">
        <f>TRE!E$32</f>
        <v>0</v>
      </c>
      <c r="F120" s="35">
        <f>TRE!F$32</f>
        <v>0</v>
      </c>
      <c r="G120" s="35">
        <f>TRE!G$32</f>
        <v>0</v>
      </c>
      <c r="H120" s="35">
        <f>TRE!H$32</f>
        <v>0</v>
      </c>
      <c r="I120" s="35">
        <f>TRE!I$32</f>
        <v>0</v>
      </c>
      <c r="J120" s="35">
        <f>TRE!J$32</f>
        <v>0</v>
      </c>
      <c r="K120" s="35">
        <f>TRE!K$32</f>
        <v>0</v>
      </c>
      <c r="L120" s="35">
        <f>TRE!L$32</f>
        <v>0</v>
      </c>
      <c r="M120" s="35">
        <f>TRE!M$32</f>
        <v>3.0916905835491346</v>
      </c>
      <c r="N120" s="35">
        <f>TRE!N$32</f>
        <v>0</v>
      </c>
      <c r="O120" s="35">
        <f>TRE!O$32</f>
        <v>0</v>
      </c>
      <c r="P120" s="35">
        <f>TRE!P$32</f>
        <v>0</v>
      </c>
      <c r="Q120" s="35">
        <f>TRE!Q$32</f>
        <v>0</v>
      </c>
    </row>
    <row r="121" spans="1:17" x14ac:dyDescent="0.25">
      <c r="A121" s="18" t="s">
        <v>52</v>
      </c>
      <c r="B121" s="35">
        <f>MAE!B$32</f>
        <v>7630.2251394741179</v>
      </c>
      <c r="C121" s="35">
        <f>MAE!C$32</f>
        <v>7803.7067549329258</v>
      </c>
      <c r="D121" s="35">
        <f>MAE!D$32</f>
        <v>7780.7473558499523</v>
      </c>
      <c r="E121" s="35">
        <f>MAE!E$32</f>
        <v>7721.7350732902796</v>
      </c>
      <c r="F121" s="35">
        <f>MAE!F$32</f>
        <v>7306.7144553954004</v>
      </c>
      <c r="G121" s="35">
        <f>MAE!G$32</f>
        <v>6976.6528803245064</v>
      </c>
      <c r="H121" s="35">
        <f>MAE!H$32</f>
        <v>6862.0131436301263</v>
      </c>
      <c r="I121" s="35">
        <f>MAE!I$32</f>
        <v>6781.9937581608119</v>
      </c>
      <c r="J121" s="35">
        <f>MAE!J$32</f>
        <v>6723.0638822502715</v>
      </c>
      <c r="K121" s="35">
        <f>MAE!K$32</f>
        <v>5217.7341851663778</v>
      </c>
      <c r="L121" s="35">
        <f>MAE!L$32</f>
        <v>5071.6136941010345</v>
      </c>
      <c r="M121" s="35">
        <f>MAE!M$32</f>
        <v>4430.0831524869873</v>
      </c>
      <c r="N121" s="35">
        <f>MAE!N$32</f>
        <v>4246.9523784128351</v>
      </c>
      <c r="O121" s="35">
        <f>MAE!O$32</f>
        <v>4027.1718824654349</v>
      </c>
      <c r="P121" s="35">
        <f>MAE!P$32</f>
        <v>3999.8653982897222</v>
      </c>
      <c r="Q121" s="35">
        <f>MAE!Q$32</f>
        <v>4007.9665195919802</v>
      </c>
    </row>
    <row r="122" spans="1:17" x14ac:dyDescent="0.25">
      <c r="A122" s="18" t="s">
        <v>51</v>
      </c>
      <c r="B122" s="35">
        <f>TEL!B$32</f>
        <v>4385.3877244848436</v>
      </c>
      <c r="C122" s="35">
        <f>TEL!C$32</f>
        <v>4280.2969349497689</v>
      </c>
      <c r="D122" s="35">
        <f>TEL!D$32</f>
        <v>4511.8926466662251</v>
      </c>
      <c r="E122" s="35">
        <f>TEL!E$32</f>
        <v>4650.5216052856813</v>
      </c>
      <c r="F122" s="35">
        <f>TEL!F$32</f>
        <v>4119.0704677433532</v>
      </c>
      <c r="G122" s="35">
        <f>TEL!G$32</f>
        <v>3792.380717078996</v>
      </c>
      <c r="H122" s="35">
        <f>TEL!H$32</f>
        <v>3538.9750868874362</v>
      </c>
      <c r="I122" s="35">
        <f>TEL!I$32</f>
        <v>2844.7366083063844</v>
      </c>
      <c r="J122" s="35">
        <f>TEL!J$32</f>
        <v>2406.6129176858885</v>
      </c>
      <c r="K122" s="35">
        <f>TEL!K$32</f>
        <v>2046.122746342128</v>
      </c>
      <c r="L122" s="35">
        <f>TEL!L$32</f>
        <v>1856.4234645609567</v>
      </c>
      <c r="M122" s="35">
        <f>TEL!M$32</f>
        <v>1493.7807693617776</v>
      </c>
      <c r="N122" s="35">
        <f>TEL!N$32</f>
        <v>1671.3219151648134</v>
      </c>
      <c r="O122" s="35">
        <f>TEL!O$32</f>
        <v>1628.5231017222891</v>
      </c>
      <c r="P122" s="35">
        <f>TEL!P$32</f>
        <v>1564.5755573232577</v>
      </c>
      <c r="Q122" s="35">
        <f>TEL!Q$32</f>
        <v>1523.6150979323775</v>
      </c>
    </row>
    <row r="123" spans="1:17" x14ac:dyDescent="0.25">
      <c r="A123" s="18" t="s">
        <v>50</v>
      </c>
      <c r="B123" s="35">
        <f>WWP!B$32</f>
        <v>0</v>
      </c>
      <c r="C123" s="35">
        <f>WWP!C$32</f>
        <v>0</v>
      </c>
      <c r="D123" s="35">
        <f>WWP!D$32</f>
        <v>0</v>
      </c>
      <c r="E123" s="35">
        <f>WWP!E$32</f>
        <v>0</v>
      </c>
      <c r="F123" s="35">
        <f>WWP!F$32</f>
        <v>0</v>
      </c>
      <c r="G123" s="35">
        <f>WWP!G$32</f>
        <v>0</v>
      </c>
      <c r="H123" s="35">
        <f>WWP!H$32</f>
        <v>0</v>
      </c>
      <c r="I123" s="35">
        <f>WWP!I$32</f>
        <v>0</v>
      </c>
      <c r="J123" s="35">
        <f>WWP!J$32</f>
        <v>0</v>
      </c>
      <c r="K123" s="35">
        <f>WWP!K$32</f>
        <v>0</v>
      </c>
      <c r="L123" s="35">
        <f>WWP!L$32</f>
        <v>0</v>
      </c>
      <c r="M123" s="35">
        <f>WWP!M$32</f>
        <v>79.417497406993888</v>
      </c>
      <c r="N123" s="35">
        <f>WWP!N$32</f>
        <v>73.633871176153761</v>
      </c>
      <c r="O123" s="35">
        <f>WWP!O$32</f>
        <v>72.455774591854762</v>
      </c>
      <c r="P123" s="35">
        <f>WWP!P$32</f>
        <v>70.798282042603077</v>
      </c>
      <c r="Q123" s="35">
        <f>WWP!Q$32</f>
        <v>67.747159596479165</v>
      </c>
    </row>
    <row r="124" spans="1:17" x14ac:dyDescent="0.25">
      <c r="A124" s="18" t="s">
        <v>49</v>
      </c>
      <c r="B124" s="35">
        <f>OIS!B$32</f>
        <v>4086.27558902589</v>
      </c>
      <c r="C124" s="35">
        <f>OIS!C$32</f>
        <v>4555.4216271796085</v>
      </c>
      <c r="D124" s="35">
        <f>OIS!D$32</f>
        <v>4742.7728480372525</v>
      </c>
      <c r="E124" s="35">
        <f>OIS!E$32</f>
        <v>4735.9595186354172</v>
      </c>
      <c r="F124" s="35">
        <f>OIS!F$32</f>
        <v>1631.2877923025881</v>
      </c>
      <c r="G124" s="35">
        <f>OIS!G$32</f>
        <v>1804.7665066462978</v>
      </c>
      <c r="H124" s="35">
        <f>OIS!H$32</f>
        <v>1628.7392030716442</v>
      </c>
      <c r="I124" s="35">
        <f>OIS!I$32</f>
        <v>1538.0881022751842</v>
      </c>
      <c r="J124" s="35">
        <f>OIS!J$32</f>
        <v>1340.5898139392161</v>
      </c>
      <c r="K124" s="35">
        <f>OIS!K$32</f>
        <v>1105.7293427648401</v>
      </c>
      <c r="L124" s="35">
        <f>OIS!L$32</f>
        <v>619.34333514469859</v>
      </c>
      <c r="M124" s="35">
        <f>OIS!M$32</f>
        <v>1096.6582142427933</v>
      </c>
      <c r="N124" s="35">
        <f>OIS!N$32</f>
        <v>923.29031925357333</v>
      </c>
      <c r="O124" s="35">
        <f>OIS!O$32</f>
        <v>999.58530110737217</v>
      </c>
      <c r="P124" s="35">
        <f>OIS!P$32</f>
        <v>1029.9741291597834</v>
      </c>
      <c r="Q124" s="35">
        <f>OIS!Q$32</f>
        <v>1034.1987353298709</v>
      </c>
    </row>
    <row r="125" spans="1:17" x14ac:dyDescent="0.25">
      <c r="A125" s="42" t="s">
        <v>62</v>
      </c>
      <c r="B125" s="41">
        <f>Ind_Summary_emi!B42</f>
        <v>1409.28584</v>
      </c>
      <c r="C125" s="41">
        <f>Ind_Summary_emi!C42</f>
        <v>1364.5257999999999</v>
      </c>
      <c r="D125" s="41">
        <f>Ind_Summary_emi!D42</f>
        <v>1369.10564</v>
      </c>
      <c r="E125" s="41">
        <f>Ind_Summary_emi!E42</f>
        <v>1352.7071599999999</v>
      </c>
      <c r="F125" s="41">
        <f>Ind_Summary_emi!F42</f>
        <v>1338.1011699999999</v>
      </c>
      <c r="G125" s="41">
        <f>Ind_Summary_emi!G42</f>
        <v>1332.68587</v>
      </c>
      <c r="H125" s="41">
        <f>Ind_Summary_emi!H42</f>
        <v>1333.46174</v>
      </c>
      <c r="I125" s="41">
        <f>Ind_Summary_emi!I42</f>
        <v>1323.86502</v>
      </c>
      <c r="J125" s="41">
        <f>Ind_Summary_emi!J42</f>
        <v>1255.4365399999999</v>
      </c>
      <c r="K125" s="41">
        <f>Ind_Summary_emi!K42</f>
        <v>1138.1258700000001</v>
      </c>
      <c r="L125" s="41">
        <f>Ind_Summary_emi!L42</f>
        <v>1112.5024100000001</v>
      </c>
      <c r="M125" s="41">
        <f>Ind_Summary_emi!M42</f>
        <v>1125.64833</v>
      </c>
      <c r="N125" s="41">
        <f>Ind_Summary_emi!N42</f>
        <v>1043.85347</v>
      </c>
      <c r="O125" s="41">
        <f>Ind_Summary_emi!O42</f>
        <v>1038.46136</v>
      </c>
      <c r="P125" s="41">
        <f>Ind_Summary_emi!P42</f>
        <v>1015.89612</v>
      </c>
      <c r="Q125" s="41">
        <f>Ind_Summary_emi!Q42</f>
        <v>1038.26351</v>
      </c>
    </row>
    <row r="126" spans="1:17" x14ac:dyDescent="0.25">
      <c r="A126" s="40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1:17" x14ac:dyDescent="0.25">
      <c r="A127" s="39" t="str">
        <f>FBT!$A$34</f>
        <v>Value added intensity (toe / M€2010)</v>
      </c>
      <c r="B127" s="38">
        <f t="shared" ref="B127:Q127" si="8">IF(B29=0,"",B29/B3*1000)</f>
        <v>149.22692883278705</v>
      </c>
      <c r="C127" s="38">
        <f t="shared" si="8"/>
        <v>149.96716658226603</v>
      </c>
      <c r="D127" s="38">
        <f t="shared" si="8"/>
        <v>151.68379200269467</v>
      </c>
      <c r="E127" s="38">
        <f t="shared" si="8"/>
        <v>166.70062160122339</v>
      </c>
      <c r="F127" s="38">
        <f t="shared" si="8"/>
        <v>164.41929261799851</v>
      </c>
      <c r="G127" s="38">
        <f t="shared" si="8"/>
        <v>165.85338324173838</v>
      </c>
      <c r="H127" s="38">
        <f t="shared" si="8"/>
        <v>156.64599162065474</v>
      </c>
      <c r="I127" s="38">
        <f t="shared" si="8"/>
        <v>148.63751645214859</v>
      </c>
      <c r="J127" s="38">
        <f t="shared" si="8"/>
        <v>149.07956145208652</v>
      </c>
      <c r="K127" s="38">
        <f t="shared" si="8"/>
        <v>144.32273743272756</v>
      </c>
      <c r="L127" s="38">
        <f t="shared" si="8"/>
        <v>142.43641210768106</v>
      </c>
      <c r="M127" s="38">
        <f t="shared" si="8"/>
        <v>136.77716230337376</v>
      </c>
      <c r="N127" s="38">
        <f t="shared" si="8"/>
        <v>139.04869925225881</v>
      </c>
      <c r="O127" s="38">
        <f t="shared" si="8"/>
        <v>129.76446842182608</v>
      </c>
      <c r="P127" s="38">
        <f t="shared" si="8"/>
        <v>124.25584947081242</v>
      </c>
      <c r="Q127" s="38">
        <f t="shared" si="8"/>
        <v>120.15743922699203</v>
      </c>
    </row>
    <row r="128" spans="1:17" x14ac:dyDescent="0.25">
      <c r="A128" s="18" t="s">
        <v>13</v>
      </c>
      <c r="B128" s="35">
        <f t="shared" ref="B128:Q128" si="9">IF(B51=0,"",B51/B4*1000)</f>
        <v>894.47365566918438</v>
      </c>
      <c r="C128" s="35">
        <f t="shared" si="9"/>
        <v>992.32443983371058</v>
      </c>
      <c r="D128" s="35">
        <f t="shared" si="9"/>
        <v>1006.5510351853293</v>
      </c>
      <c r="E128" s="35">
        <f t="shared" si="9"/>
        <v>997.26381753101009</v>
      </c>
      <c r="F128" s="35">
        <f t="shared" si="9"/>
        <v>995.08431502316489</v>
      </c>
      <c r="G128" s="35">
        <f t="shared" si="9"/>
        <v>968.06124810063739</v>
      </c>
      <c r="H128" s="35">
        <f t="shared" si="9"/>
        <v>903.67127197987884</v>
      </c>
      <c r="I128" s="35">
        <f t="shared" si="9"/>
        <v>743.8492914352604</v>
      </c>
      <c r="J128" s="35">
        <f t="shared" si="9"/>
        <v>782.23764240960975</v>
      </c>
      <c r="K128" s="35">
        <f t="shared" si="9"/>
        <v>1121.1472777965769</v>
      </c>
      <c r="L128" s="35">
        <f t="shared" si="9"/>
        <v>1073.1623604504093</v>
      </c>
      <c r="M128" s="35">
        <f t="shared" si="9"/>
        <v>1039.5045080796544</v>
      </c>
      <c r="N128" s="35">
        <f t="shared" si="9"/>
        <v>1173.1120245646334</v>
      </c>
      <c r="O128" s="35">
        <f t="shared" si="9"/>
        <v>1052.0519847818734</v>
      </c>
      <c r="P128" s="35">
        <f t="shared" si="9"/>
        <v>979.56624426622102</v>
      </c>
      <c r="Q128" s="35">
        <f t="shared" si="9"/>
        <v>981.15483330330414</v>
      </c>
    </row>
    <row r="129" spans="1:17" x14ac:dyDescent="0.25">
      <c r="A129" s="23" t="s">
        <v>12</v>
      </c>
      <c r="B129" s="37">
        <f t="shared" ref="B129:Q129" si="10">IF(B54=0,"",B54/B5*1000)</f>
        <v>302.54727653474612</v>
      </c>
      <c r="C129" s="37">
        <f t="shared" si="10"/>
        <v>341.26495298675627</v>
      </c>
      <c r="D129" s="37">
        <f t="shared" si="10"/>
        <v>362.98926625337793</v>
      </c>
      <c r="E129" s="37">
        <f t="shared" si="10"/>
        <v>336.47079432509378</v>
      </c>
      <c r="F129" s="37">
        <f t="shared" si="10"/>
        <v>326.51690774139547</v>
      </c>
      <c r="G129" s="37">
        <f t="shared" si="10"/>
        <v>311.00438342555185</v>
      </c>
      <c r="H129" s="37">
        <f t="shared" si="10"/>
        <v>297.59709864423917</v>
      </c>
      <c r="I129" s="37">
        <f t="shared" si="10"/>
        <v>256.77696468973528</v>
      </c>
      <c r="J129" s="37">
        <f t="shared" si="10"/>
        <v>281.56186556995698</v>
      </c>
      <c r="K129" s="37">
        <f t="shared" si="10"/>
        <v>295.91681058546396</v>
      </c>
      <c r="L129" s="37">
        <f t="shared" si="10"/>
        <v>230.08489655709246</v>
      </c>
      <c r="M129" s="37">
        <f t="shared" si="10"/>
        <v>247.96063495233869</v>
      </c>
      <c r="N129" s="37">
        <f t="shared" si="10"/>
        <v>244.36300222012071</v>
      </c>
      <c r="O129" s="37">
        <f t="shared" si="10"/>
        <v>203.57955773184918</v>
      </c>
      <c r="P129" s="37">
        <f t="shared" si="10"/>
        <v>186.27814292163575</v>
      </c>
      <c r="Q129" s="37">
        <f t="shared" si="10"/>
        <v>156.34720416246103</v>
      </c>
    </row>
    <row r="130" spans="1:17" x14ac:dyDescent="0.25">
      <c r="A130" s="21" t="s">
        <v>44</v>
      </c>
      <c r="B130" s="35">
        <f t="shared" ref="B130:Q130" si="11">IF(B55=0,"",B55/B6*1000)</f>
        <v>878.37224228181128</v>
      </c>
      <c r="C130" s="35">
        <f t="shared" si="11"/>
        <v>620.747277423941</v>
      </c>
      <c r="D130" s="35">
        <f t="shared" si="11"/>
        <v>1115.3430681032751</v>
      </c>
      <c r="E130" s="35">
        <f t="shared" si="11"/>
        <v>1123.9575824397955</v>
      </c>
      <c r="F130" s="35">
        <f t="shared" si="11"/>
        <v>1114.4166166624193</v>
      </c>
      <c r="G130" s="35">
        <f t="shared" si="11"/>
        <v>1003.9604798287651</v>
      </c>
      <c r="H130" s="35">
        <f t="shared" si="11"/>
        <v>947.67703218255815</v>
      </c>
      <c r="I130" s="35">
        <f t="shared" si="11"/>
        <v>811.22558656234855</v>
      </c>
      <c r="J130" s="35">
        <f t="shared" si="11"/>
        <v>898.17622903611061</v>
      </c>
      <c r="K130" s="35">
        <f t="shared" si="11"/>
        <v>1469.6594310756427</v>
      </c>
      <c r="L130" s="35" t="str">
        <f t="shared" si="11"/>
        <v/>
      </c>
      <c r="M130" s="35" t="str">
        <f t="shared" si="11"/>
        <v/>
      </c>
      <c r="N130" s="35" t="str">
        <f t="shared" si="11"/>
        <v/>
      </c>
      <c r="O130" s="35" t="str">
        <f t="shared" si="11"/>
        <v/>
      </c>
      <c r="P130" s="35" t="str">
        <f t="shared" si="11"/>
        <v/>
      </c>
      <c r="Q130" s="35" t="str">
        <f t="shared" si="11"/>
        <v/>
      </c>
    </row>
    <row r="131" spans="1:17" x14ac:dyDescent="0.25">
      <c r="A131" s="21" t="s">
        <v>59</v>
      </c>
      <c r="B131" s="35">
        <f t="shared" ref="B131:Q131" si="12">IF(B56=0,"",B56/B7*1000)</f>
        <v>319.83022978616788</v>
      </c>
      <c r="C131" s="35">
        <f t="shared" si="12"/>
        <v>411.22051728994285</v>
      </c>
      <c r="D131" s="35">
        <f t="shared" si="12"/>
        <v>373.21219558847957</v>
      </c>
      <c r="E131" s="35">
        <f t="shared" si="12"/>
        <v>358.82134549168205</v>
      </c>
      <c r="F131" s="35">
        <f t="shared" si="12"/>
        <v>353.50827602343082</v>
      </c>
      <c r="G131" s="35">
        <f t="shared" si="12"/>
        <v>365.23708087599744</v>
      </c>
      <c r="H131" s="35">
        <f t="shared" si="12"/>
        <v>368.21678600085733</v>
      </c>
      <c r="I131" s="35">
        <f t="shared" si="12"/>
        <v>315.80722985361962</v>
      </c>
      <c r="J131" s="35">
        <f t="shared" si="12"/>
        <v>350.79894051004914</v>
      </c>
      <c r="K131" s="35">
        <f t="shared" si="12"/>
        <v>487.56479032102595</v>
      </c>
      <c r="L131" s="35">
        <f t="shared" si="12"/>
        <v>410.12042475580404</v>
      </c>
      <c r="M131" s="35">
        <f t="shared" si="12"/>
        <v>402.06479190845084</v>
      </c>
      <c r="N131" s="35">
        <f t="shared" si="12"/>
        <v>391.41252056885395</v>
      </c>
      <c r="O131" s="35">
        <f t="shared" si="12"/>
        <v>188.82996696057404</v>
      </c>
      <c r="P131" s="35">
        <f t="shared" si="12"/>
        <v>179.84469164808402</v>
      </c>
      <c r="Q131" s="35">
        <f t="shared" si="12"/>
        <v>150.86499887799357</v>
      </c>
    </row>
    <row r="132" spans="1:17" x14ac:dyDescent="0.25">
      <c r="A132" s="21" t="s">
        <v>42</v>
      </c>
      <c r="B132" s="35">
        <f t="shared" ref="B132:Q132" si="13">IF(B59=0,"",B59/B8*1000)</f>
        <v>409.27601336301228</v>
      </c>
      <c r="C132" s="35">
        <f t="shared" si="13"/>
        <v>545.00512594439385</v>
      </c>
      <c r="D132" s="35">
        <f t="shared" si="13"/>
        <v>479.62097132879438</v>
      </c>
      <c r="E132" s="35">
        <f t="shared" si="13"/>
        <v>395.51146999808611</v>
      </c>
      <c r="F132" s="35">
        <f t="shared" si="13"/>
        <v>368.70889600183301</v>
      </c>
      <c r="G132" s="35">
        <f t="shared" si="13"/>
        <v>340.49498279620713</v>
      </c>
      <c r="H132" s="35">
        <f t="shared" si="13"/>
        <v>309.358539214693</v>
      </c>
      <c r="I132" s="35">
        <f t="shared" si="13"/>
        <v>271.5649592024921</v>
      </c>
      <c r="J132" s="35">
        <f t="shared" si="13"/>
        <v>289.32345956999143</v>
      </c>
      <c r="K132" s="35">
        <f t="shared" si="13"/>
        <v>375.0914305319655</v>
      </c>
      <c r="L132" s="35">
        <f t="shared" si="13"/>
        <v>286.68043207980782</v>
      </c>
      <c r="M132" s="35">
        <f t="shared" si="13"/>
        <v>363.69460504222474</v>
      </c>
      <c r="N132" s="35">
        <f t="shared" si="13"/>
        <v>347.56947352580011</v>
      </c>
      <c r="O132" s="35">
        <f t="shared" si="13"/>
        <v>488.47243794174807</v>
      </c>
      <c r="P132" s="35">
        <f t="shared" si="13"/>
        <v>442.1488647493004</v>
      </c>
      <c r="Q132" s="35">
        <f t="shared" si="13"/>
        <v>398.64866862402636</v>
      </c>
    </row>
    <row r="133" spans="1:17" x14ac:dyDescent="0.25">
      <c r="A133" s="23" t="s">
        <v>11</v>
      </c>
      <c r="B133" s="37">
        <f t="shared" ref="B133:Q133" si="14">IF(B60=0,"",B60/B9*1000)</f>
        <v>255.28313892321847</v>
      </c>
      <c r="C133" s="37">
        <f t="shared" si="14"/>
        <v>256.92568024234544</v>
      </c>
      <c r="D133" s="37">
        <f t="shared" si="14"/>
        <v>247.27094900119789</v>
      </c>
      <c r="E133" s="37">
        <f t="shared" si="14"/>
        <v>285.2876749479438</v>
      </c>
      <c r="F133" s="37">
        <f t="shared" si="14"/>
        <v>280.40381709165092</v>
      </c>
      <c r="G133" s="37">
        <f t="shared" si="14"/>
        <v>286.57023062296992</v>
      </c>
      <c r="H133" s="37">
        <f t="shared" si="14"/>
        <v>275.01538172547191</v>
      </c>
      <c r="I133" s="37">
        <f t="shared" si="14"/>
        <v>299.44088349753474</v>
      </c>
      <c r="J133" s="37">
        <f t="shared" si="14"/>
        <v>261.3870888042851</v>
      </c>
      <c r="K133" s="37">
        <f t="shared" si="14"/>
        <v>263.01292671734791</v>
      </c>
      <c r="L133" s="37">
        <f t="shared" si="14"/>
        <v>232.35500377286814</v>
      </c>
      <c r="M133" s="37">
        <f t="shared" si="14"/>
        <v>227.7199710276019</v>
      </c>
      <c r="N133" s="37">
        <f t="shared" si="14"/>
        <v>232.83043679377943</v>
      </c>
      <c r="O133" s="37">
        <f t="shared" si="14"/>
        <v>232.09499871622691</v>
      </c>
      <c r="P133" s="37">
        <f t="shared" si="14"/>
        <v>215.85054993130052</v>
      </c>
      <c r="Q133" s="37">
        <f t="shared" si="14"/>
        <v>177.05406701575998</v>
      </c>
    </row>
    <row r="134" spans="1:17" x14ac:dyDescent="0.25">
      <c r="A134" s="21" t="s">
        <v>61</v>
      </c>
      <c r="B134" s="35">
        <f t="shared" ref="B134:Q134" si="15">IF(B61=0,"",B61/B10*1000)</f>
        <v>1290.6703042177603</v>
      </c>
      <c r="C134" s="35">
        <f t="shared" si="15"/>
        <v>1358.087395698225</v>
      </c>
      <c r="D134" s="35">
        <f t="shared" si="15"/>
        <v>1318.4213445537268</v>
      </c>
      <c r="E134" s="35">
        <f t="shared" si="15"/>
        <v>1661.7989674824589</v>
      </c>
      <c r="F134" s="35">
        <f t="shared" si="15"/>
        <v>1620.129398578636</v>
      </c>
      <c r="G134" s="35">
        <f t="shared" si="15"/>
        <v>1482.9088134458216</v>
      </c>
      <c r="H134" s="35">
        <f t="shared" si="15"/>
        <v>1414.9005004181024</v>
      </c>
      <c r="I134" s="35">
        <f t="shared" si="15"/>
        <v>1522.4171655544724</v>
      </c>
      <c r="J134" s="35">
        <f t="shared" si="15"/>
        <v>1244.4738188616168</v>
      </c>
      <c r="K134" s="35">
        <f t="shared" si="15"/>
        <v>1324.0245191773297</v>
      </c>
      <c r="L134" s="35">
        <f t="shared" si="15"/>
        <v>910.4610185985681</v>
      </c>
      <c r="M134" s="35">
        <f t="shared" si="15"/>
        <v>903.08876730892086</v>
      </c>
      <c r="N134" s="35">
        <f t="shared" si="15"/>
        <v>937.86882843073613</v>
      </c>
      <c r="O134" s="35">
        <f t="shared" si="15"/>
        <v>902.71788507750762</v>
      </c>
      <c r="P134" s="35">
        <f t="shared" si="15"/>
        <v>829.43278680922197</v>
      </c>
      <c r="Q134" s="35">
        <f t="shared" si="15"/>
        <v>609.19476923485593</v>
      </c>
    </row>
    <row r="135" spans="1:17" x14ac:dyDescent="0.25">
      <c r="A135" s="21" t="s">
        <v>40</v>
      </c>
      <c r="B135" s="35">
        <f t="shared" ref="B135:Q135" si="16">IF(B62=0,"",B62/B11*1000)</f>
        <v>258.01623559233246</v>
      </c>
      <c r="C135" s="35">
        <f t="shared" si="16"/>
        <v>271.49349938427815</v>
      </c>
      <c r="D135" s="35">
        <f t="shared" si="16"/>
        <v>263.62705066270695</v>
      </c>
      <c r="E135" s="35">
        <f t="shared" si="16"/>
        <v>320.59319162272919</v>
      </c>
      <c r="F135" s="35">
        <f t="shared" si="16"/>
        <v>314.37633948830751</v>
      </c>
      <c r="G135" s="35">
        <f t="shared" si="16"/>
        <v>299.64584437423258</v>
      </c>
      <c r="H135" s="35">
        <f t="shared" si="16"/>
        <v>285.90365861278678</v>
      </c>
      <c r="I135" s="35">
        <f t="shared" si="16"/>
        <v>307.14012169806045</v>
      </c>
      <c r="J135" s="35">
        <f t="shared" si="16"/>
        <v>251.06642832419567</v>
      </c>
      <c r="K135" s="35">
        <f t="shared" si="16"/>
        <v>298.76404542007305</v>
      </c>
      <c r="L135" s="35">
        <f t="shared" si="16"/>
        <v>236.42284153398171</v>
      </c>
      <c r="M135" s="35">
        <f t="shared" si="16"/>
        <v>241.30984995990619</v>
      </c>
      <c r="N135" s="35">
        <f t="shared" si="16"/>
        <v>261.40602131235045</v>
      </c>
      <c r="O135" s="35">
        <f t="shared" si="16"/>
        <v>253.32048975188127</v>
      </c>
      <c r="P135" s="35">
        <f t="shared" si="16"/>
        <v>226.62839702001463</v>
      </c>
      <c r="Q135" s="35">
        <f t="shared" si="16"/>
        <v>183.21943729356622</v>
      </c>
    </row>
    <row r="136" spans="1:17" x14ac:dyDescent="0.25">
      <c r="A136" s="21" t="s">
        <v>39</v>
      </c>
      <c r="B136" s="35">
        <f t="shared" ref="B136:Q136" si="17">IF(B63=0,"",B63/B12*1000)</f>
        <v>13.411198063459601</v>
      </c>
      <c r="C136" s="35">
        <f t="shared" si="17"/>
        <v>13.662180899785541</v>
      </c>
      <c r="D136" s="35">
        <f t="shared" si="17"/>
        <v>13.452330221417345</v>
      </c>
      <c r="E136" s="35">
        <f t="shared" si="17"/>
        <v>15.873054767744675</v>
      </c>
      <c r="F136" s="35">
        <f t="shared" si="17"/>
        <v>15.689677193024449</v>
      </c>
      <c r="G136" s="35">
        <f t="shared" si="17"/>
        <v>14.88959839920226</v>
      </c>
      <c r="H136" s="35">
        <f t="shared" si="17"/>
        <v>14.324163043248948</v>
      </c>
      <c r="I136" s="35">
        <f t="shared" si="17"/>
        <v>15.650560246090912</v>
      </c>
      <c r="J136" s="35">
        <f t="shared" si="17"/>
        <v>13.145810687988391</v>
      </c>
      <c r="K136" s="35">
        <f t="shared" si="17"/>
        <v>14.793386347196442</v>
      </c>
      <c r="L136" s="35">
        <f t="shared" si="17"/>
        <v>11.223966509152669</v>
      </c>
      <c r="M136" s="35">
        <f t="shared" si="17"/>
        <v>11.059697235739836</v>
      </c>
      <c r="N136" s="35">
        <f t="shared" si="17"/>
        <v>11.946219733520033</v>
      </c>
      <c r="O136" s="35">
        <f t="shared" si="17"/>
        <v>11.500549514211164</v>
      </c>
      <c r="P136" s="35">
        <f t="shared" si="17"/>
        <v>10.529262018593149</v>
      </c>
      <c r="Q136" s="35">
        <f t="shared" si="17"/>
        <v>9.5836751806677647</v>
      </c>
    </row>
    <row r="137" spans="1:17" x14ac:dyDescent="0.25">
      <c r="A137" s="23" t="s">
        <v>10</v>
      </c>
      <c r="B137" s="37">
        <f t="shared" ref="B137:Q137" si="18">IF(B64=0,"",B64/B13*1000)</f>
        <v>541.74418040369505</v>
      </c>
      <c r="C137" s="37">
        <f t="shared" si="18"/>
        <v>498.37630986364888</v>
      </c>
      <c r="D137" s="37">
        <f t="shared" si="18"/>
        <v>473.58920371605035</v>
      </c>
      <c r="E137" s="37">
        <f t="shared" si="18"/>
        <v>554.55830612577972</v>
      </c>
      <c r="F137" s="37">
        <f t="shared" si="18"/>
        <v>581.20716273222808</v>
      </c>
      <c r="G137" s="37">
        <f t="shared" si="18"/>
        <v>588.91701430977616</v>
      </c>
      <c r="H137" s="37">
        <f t="shared" si="18"/>
        <v>552.0637955051709</v>
      </c>
      <c r="I137" s="37">
        <f t="shared" si="18"/>
        <v>537.75833167267649</v>
      </c>
      <c r="J137" s="37">
        <f t="shared" si="18"/>
        <v>603.55957048845539</v>
      </c>
      <c r="K137" s="37">
        <f t="shared" si="18"/>
        <v>503.9611202856816</v>
      </c>
      <c r="L137" s="37">
        <f t="shared" si="18"/>
        <v>518.00318954778265</v>
      </c>
      <c r="M137" s="37">
        <f t="shared" si="18"/>
        <v>544.1217764843816</v>
      </c>
      <c r="N137" s="37">
        <f t="shared" si="18"/>
        <v>565.74941845041428</v>
      </c>
      <c r="O137" s="37">
        <f t="shared" si="18"/>
        <v>548.63669651974885</v>
      </c>
      <c r="P137" s="37">
        <f t="shared" si="18"/>
        <v>509.67910671386062</v>
      </c>
      <c r="Q137" s="37">
        <f t="shared" si="18"/>
        <v>558.95994687536518</v>
      </c>
    </row>
    <row r="138" spans="1:17" x14ac:dyDescent="0.25">
      <c r="A138" s="21" t="s">
        <v>38</v>
      </c>
      <c r="B138" s="35">
        <f t="shared" ref="B138:Q138" si="19">IF(B65=0,"",B65/B14*1000)</f>
        <v>618.01103681588063</v>
      </c>
      <c r="C138" s="35">
        <f t="shared" si="19"/>
        <v>560.50063983651455</v>
      </c>
      <c r="D138" s="35">
        <f t="shared" si="19"/>
        <v>528.61507346234589</v>
      </c>
      <c r="E138" s="35">
        <f t="shared" si="19"/>
        <v>627.50983721438638</v>
      </c>
      <c r="F138" s="35">
        <f t="shared" si="19"/>
        <v>655.29321566516012</v>
      </c>
      <c r="G138" s="35">
        <f t="shared" si="19"/>
        <v>684.63386998371436</v>
      </c>
      <c r="H138" s="35">
        <f t="shared" si="19"/>
        <v>627.79820021143473</v>
      </c>
      <c r="I138" s="35">
        <f t="shared" si="19"/>
        <v>606.26467686603189</v>
      </c>
      <c r="J138" s="35">
        <f t="shared" si="19"/>
        <v>687.88392664375738</v>
      </c>
      <c r="K138" s="35">
        <f t="shared" si="19"/>
        <v>590.80820465725947</v>
      </c>
      <c r="L138" s="35">
        <f t="shared" si="19"/>
        <v>640.1234701982919</v>
      </c>
      <c r="M138" s="35">
        <f t="shared" si="19"/>
        <v>690.07381264698495</v>
      </c>
      <c r="N138" s="35">
        <f t="shared" si="19"/>
        <v>650.91971485413637</v>
      </c>
      <c r="O138" s="35">
        <f t="shared" si="19"/>
        <v>650.99051089632155</v>
      </c>
      <c r="P138" s="35">
        <f t="shared" si="19"/>
        <v>579.39286466663486</v>
      </c>
      <c r="Q138" s="35">
        <f t="shared" si="19"/>
        <v>633.71992844528313</v>
      </c>
    </row>
    <row r="139" spans="1:17" x14ac:dyDescent="0.25">
      <c r="A139" s="21" t="s">
        <v>37</v>
      </c>
      <c r="B139" s="35">
        <f t="shared" ref="B139:Q139" si="20">IF(B66=0,"",B66/B15*1000)</f>
        <v>521.01287489707397</v>
      </c>
      <c r="C139" s="35">
        <f t="shared" si="20"/>
        <v>482.17407857066701</v>
      </c>
      <c r="D139" s="35">
        <f t="shared" si="20"/>
        <v>463.10226440719015</v>
      </c>
      <c r="E139" s="35">
        <f t="shared" si="20"/>
        <v>530.96836594721617</v>
      </c>
      <c r="F139" s="35">
        <f t="shared" si="20"/>
        <v>556.1023852271652</v>
      </c>
      <c r="G139" s="35">
        <f t="shared" si="20"/>
        <v>557.22171583547049</v>
      </c>
      <c r="H139" s="35">
        <f t="shared" si="20"/>
        <v>521.06530854048003</v>
      </c>
      <c r="I139" s="35">
        <f t="shared" si="20"/>
        <v>511.89482159341316</v>
      </c>
      <c r="J139" s="35">
        <f t="shared" si="20"/>
        <v>580.80939454780832</v>
      </c>
      <c r="K139" s="35">
        <f t="shared" si="20"/>
        <v>452.80424841844592</v>
      </c>
      <c r="L139" s="35">
        <f t="shared" si="20"/>
        <v>480.87464465074243</v>
      </c>
      <c r="M139" s="35">
        <f t="shared" si="20"/>
        <v>485.17618872639042</v>
      </c>
      <c r="N139" s="35">
        <f t="shared" si="20"/>
        <v>576.43715237405218</v>
      </c>
      <c r="O139" s="35">
        <f t="shared" si="20"/>
        <v>567.27530420674475</v>
      </c>
      <c r="P139" s="35">
        <f t="shared" si="20"/>
        <v>518.83522696945829</v>
      </c>
      <c r="Q139" s="35">
        <f t="shared" si="20"/>
        <v>569.56662162296732</v>
      </c>
    </row>
    <row r="140" spans="1:17" x14ac:dyDescent="0.25">
      <c r="A140" s="21" t="s">
        <v>57</v>
      </c>
      <c r="B140" s="35">
        <f t="shared" ref="B140:Q140" si="21">IF(B67=0,"",B67/B16*1000)</f>
        <v>452.82347441647056</v>
      </c>
      <c r="C140" s="35">
        <f t="shared" si="21"/>
        <v>418.69761596186339</v>
      </c>
      <c r="D140" s="35">
        <f t="shared" si="21"/>
        <v>386.75407651846223</v>
      </c>
      <c r="E140" s="35">
        <f t="shared" si="21"/>
        <v>472.86048667592667</v>
      </c>
      <c r="F140" s="35">
        <f t="shared" si="21"/>
        <v>501.90886006505019</v>
      </c>
      <c r="G140" s="35">
        <f t="shared" si="21"/>
        <v>518.08645852884183</v>
      </c>
      <c r="H140" s="35">
        <f t="shared" si="21"/>
        <v>470.74539335173159</v>
      </c>
      <c r="I140" s="35">
        <f t="shared" si="21"/>
        <v>460.9559418816653</v>
      </c>
      <c r="J140" s="35">
        <f t="shared" si="21"/>
        <v>506.27722685638878</v>
      </c>
      <c r="K140" s="35">
        <f t="shared" si="21"/>
        <v>474.58935522585801</v>
      </c>
      <c r="L140" s="35">
        <f t="shared" si="21"/>
        <v>423.9130976887763</v>
      </c>
      <c r="M140" s="35">
        <f t="shared" si="21"/>
        <v>479.3631721816775</v>
      </c>
      <c r="N140" s="35">
        <f t="shared" si="21"/>
        <v>439.47931425618725</v>
      </c>
      <c r="O140" s="35">
        <f t="shared" si="21"/>
        <v>402.48028541659113</v>
      </c>
      <c r="P140" s="35">
        <f t="shared" si="21"/>
        <v>413.33455853452432</v>
      </c>
      <c r="Q140" s="35">
        <f t="shared" si="21"/>
        <v>458.11174121600607</v>
      </c>
    </row>
    <row r="141" spans="1:17" x14ac:dyDescent="0.25">
      <c r="A141" s="23" t="s">
        <v>9</v>
      </c>
      <c r="B141" s="37">
        <f t="shared" ref="B141:Q141" si="22">IF(B68=0,"",B68/B17*1000)</f>
        <v>202.86795318012358</v>
      </c>
      <c r="C141" s="37">
        <f t="shared" si="22"/>
        <v>207.84542653140349</v>
      </c>
      <c r="D141" s="37">
        <f t="shared" si="22"/>
        <v>209.15462354834332</v>
      </c>
      <c r="E141" s="37">
        <f t="shared" si="22"/>
        <v>230.66161994075713</v>
      </c>
      <c r="F141" s="37">
        <f t="shared" si="22"/>
        <v>236.65604464896427</v>
      </c>
      <c r="G141" s="37">
        <f t="shared" si="22"/>
        <v>236.30727475062398</v>
      </c>
      <c r="H141" s="37">
        <f t="shared" si="22"/>
        <v>239.30718967512109</v>
      </c>
      <c r="I141" s="37">
        <f t="shared" si="22"/>
        <v>245.03822191790363</v>
      </c>
      <c r="J141" s="37">
        <f t="shared" si="22"/>
        <v>236.96320344433775</v>
      </c>
      <c r="K141" s="37">
        <f t="shared" si="22"/>
        <v>252.29474009887019</v>
      </c>
      <c r="L141" s="37">
        <f t="shared" si="22"/>
        <v>246.29754730566788</v>
      </c>
      <c r="M141" s="37">
        <f t="shared" si="22"/>
        <v>231.58000294292739</v>
      </c>
      <c r="N141" s="37">
        <f t="shared" si="22"/>
        <v>254.69834150769123</v>
      </c>
      <c r="O141" s="37">
        <f t="shared" si="22"/>
        <v>228.94160649552433</v>
      </c>
      <c r="P141" s="37">
        <f t="shared" si="22"/>
        <v>247.77514349218902</v>
      </c>
      <c r="Q141" s="37">
        <f t="shared" si="22"/>
        <v>269.36714949980495</v>
      </c>
    </row>
    <row r="142" spans="1:17" x14ac:dyDescent="0.25">
      <c r="A142" s="21" t="s">
        <v>35</v>
      </c>
      <c r="B142" s="35">
        <f t="shared" ref="B142:Q142" si="23">IF(B69=0,"",B69/B18*1000)</f>
        <v>3815.4416758967127</v>
      </c>
      <c r="C142" s="35">
        <f t="shared" si="23"/>
        <v>4006.3208697036721</v>
      </c>
      <c r="D142" s="35">
        <f t="shared" si="23"/>
        <v>4312.6089177906515</v>
      </c>
      <c r="E142" s="35">
        <f t="shared" si="23"/>
        <v>4497.4689414320555</v>
      </c>
      <c r="F142" s="35">
        <f t="shared" si="23"/>
        <v>4557.1842900190159</v>
      </c>
      <c r="G142" s="35">
        <f t="shared" si="23"/>
        <v>4501.3053708959396</v>
      </c>
      <c r="H142" s="35">
        <f t="shared" si="23"/>
        <v>4709.1881113041336</v>
      </c>
      <c r="I142" s="35">
        <f t="shared" si="23"/>
        <v>4929.4399686289198</v>
      </c>
      <c r="J142" s="35">
        <f t="shared" si="23"/>
        <v>4755.9488578748587</v>
      </c>
      <c r="K142" s="35">
        <f t="shared" si="23"/>
        <v>4515.4030113264043</v>
      </c>
      <c r="L142" s="35">
        <f t="shared" si="23"/>
        <v>3792.8864320087905</v>
      </c>
      <c r="M142" s="35">
        <f t="shared" si="23"/>
        <v>1875.2802796871556</v>
      </c>
      <c r="N142" s="35">
        <f t="shared" si="23"/>
        <v>6595.4517066596654</v>
      </c>
      <c r="O142" s="35">
        <f t="shared" si="23"/>
        <v>4686.4693282004027</v>
      </c>
      <c r="P142" s="35">
        <f t="shared" si="23"/>
        <v>7531.8876602555365</v>
      </c>
      <c r="Q142" s="35">
        <f t="shared" si="23"/>
        <v>7909.5864575240248</v>
      </c>
    </row>
    <row r="143" spans="1:17" x14ac:dyDescent="0.25">
      <c r="A143" s="21" t="s">
        <v>56</v>
      </c>
      <c r="B143" s="35">
        <f t="shared" ref="B143:Q143" si="24">IF(B70=0,"",B70/B19*1000)</f>
        <v>388.20242160604141</v>
      </c>
      <c r="C143" s="35">
        <f t="shared" si="24"/>
        <v>409.56664894915872</v>
      </c>
      <c r="D143" s="35">
        <f t="shared" si="24"/>
        <v>440.87851176494001</v>
      </c>
      <c r="E143" s="35">
        <f t="shared" si="24"/>
        <v>471.78654233717918</v>
      </c>
      <c r="F143" s="35">
        <f t="shared" si="24"/>
        <v>466.13796402005443</v>
      </c>
      <c r="G143" s="35">
        <f t="shared" si="24"/>
        <v>473.65586463308256</v>
      </c>
      <c r="H143" s="35">
        <f t="shared" si="24"/>
        <v>495.53060341152269</v>
      </c>
      <c r="I143" s="35">
        <f t="shared" si="24"/>
        <v>506.23890895830823</v>
      </c>
      <c r="J143" s="35">
        <f t="shared" si="24"/>
        <v>488.42188487828281</v>
      </c>
      <c r="K143" s="35">
        <f t="shared" si="24"/>
        <v>474.49360220863798</v>
      </c>
      <c r="L143" s="35">
        <f t="shared" si="24"/>
        <v>461.25199660483537</v>
      </c>
      <c r="M143" s="35">
        <f t="shared" si="24"/>
        <v>420.54504089252106</v>
      </c>
      <c r="N143" s="35">
        <f t="shared" si="24"/>
        <v>450.85203101767024</v>
      </c>
      <c r="O143" s="35">
        <f t="shared" si="24"/>
        <v>396.01655699483706</v>
      </c>
      <c r="P143" s="35">
        <f t="shared" si="24"/>
        <v>406.76491706608209</v>
      </c>
      <c r="Q143" s="35">
        <f t="shared" si="24"/>
        <v>434.95522440214432</v>
      </c>
    </row>
    <row r="144" spans="1:17" x14ac:dyDescent="0.25">
      <c r="A144" s="21" t="s">
        <v>55</v>
      </c>
      <c r="B144" s="35">
        <f t="shared" ref="B144:Q144" si="25">IF(B71=0,"",B71/B20*1000)</f>
        <v>30.622193039225095</v>
      </c>
      <c r="C144" s="35">
        <f t="shared" si="25"/>
        <v>31.503801436256488</v>
      </c>
      <c r="D144" s="35">
        <f t="shared" si="25"/>
        <v>29.79667533759071</v>
      </c>
      <c r="E144" s="35">
        <f t="shared" si="25"/>
        <v>30.352194277332064</v>
      </c>
      <c r="F144" s="35">
        <f t="shared" si="25"/>
        <v>32.119218698397091</v>
      </c>
      <c r="G144" s="35">
        <f t="shared" si="25"/>
        <v>30.296597949777556</v>
      </c>
      <c r="H144" s="35">
        <f t="shared" si="25"/>
        <v>29.751869450231879</v>
      </c>
      <c r="I144" s="35">
        <f t="shared" si="25"/>
        <v>31.132002125630127</v>
      </c>
      <c r="J144" s="35">
        <f t="shared" si="25"/>
        <v>29.761990876758091</v>
      </c>
      <c r="K144" s="35">
        <f t="shared" si="25"/>
        <v>34.344169931849393</v>
      </c>
      <c r="L144" s="35">
        <f t="shared" si="25"/>
        <v>31.136833508940128</v>
      </c>
      <c r="M144" s="35">
        <f t="shared" si="25"/>
        <v>29.229070337865501</v>
      </c>
      <c r="N144" s="35">
        <f t="shared" si="25"/>
        <v>31.529695129537785</v>
      </c>
      <c r="O144" s="35">
        <f t="shared" si="25"/>
        <v>28.680646911602508</v>
      </c>
      <c r="P144" s="35">
        <f t="shared" si="25"/>
        <v>33.372756925881617</v>
      </c>
      <c r="Q144" s="35">
        <f t="shared" si="25"/>
        <v>41.50402710521125</v>
      </c>
    </row>
    <row r="145" spans="1:17" x14ac:dyDescent="0.25">
      <c r="A145" s="20" t="s">
        <v>54</v>
      </c>
      <c r="B145" s="36">
        <f t="shared" ref="B145:Q145" si="26">IF(B72=0,"",B72/B21*1000)</f>
        <v>128.83987505597531</v>
      </c>
      <c r="C145" s="36">
        <f t="shared" si="26"/>
        <v>135.25692796606006</v>
      </c>
      <c r="D145" s="36">
        <f t="shared" si="26"/>
        <v>136.07952737911486</v>
      </c>
      <c r="E145" s="36">
        <f t="shared" si="26"/>
        <v>142.5655472800743</v>
      </c>
      <c r="F145" s="36">
        <f t="shared" si="26"/>
        <v>137.28802985567046</v>
      </c>
      <c r="G145" s="36">
        <f t="shared" si="26"/>
        <v>135.26926639408458</v>
      </c>
      <c r="H145" s="36">
        <f t="shared" si="26"/>
        <v>131.13757055252276</v>
      </c>
      <c r="I145" s="36">
        <f t="shared" si="26"/>
        <v>125.22984496316731</v>
      </c>
      <c r="J145" s="36">
        <f t="shared" si="26"/>
        <v>131.69991899166928</v>
      </c>
      <c r="K145" s="36">
        <f t="shared" si="26"/>
        <v>123.33169738799273</v>
      </c>
      <c r="L145" s="36">
        <f t="shared" si="26"/>
        <v>111.99200180413385</v>
      </c>
      <c r="M145" s="36">
        <f t="shared" si="26"/>
        <v>113.01824571581183</v>
      </c>
      <c r="N145" s="36">
        <f t="shared" si="26"/>
        <v>114.84435192135018</v>
      </c>
      <c r="O145" s="36">
        <f t="shared" si="26"/>
        <v>113.73255777141455</v>
      </c>
      <c r="P145" s="36">
        <f t="shared" si="26"/>
        <v>115.25793647860382</v>
      </c>
      <c r="Q145" s="36">
        <f t="shared" si="26"/>
        <v>108.0418601823544</v>
      </c>
    </row>
    <row r="146" spans="1:17" x14ac:dyDescent="0.25">
      <c r="A146" s="18" t="s">
        <v>53</v>
      </c>
      <c r="B146" s="35">
        <f t="shared" ref="B146:Q146" si="27">IF(B73=0,"",B73/B22*1000)</f>
        <v>17.510317631463341</v>
      </c>
      <c r="C146" s="35">
        <f t="shared" si="27"/>
        <v>18.386476106232479</v>
      </c>
      <c r="D146" s="35">
        <f t="shared" si="27"/>
        <v>19.132238247098648</v>
      </c>
      <c r="E146" s="35">
        <f t="shared" si="27"/>
        <v>20.330746833581912</v>
      </c>
      <c r="F146" s="35">
        <f t="shared" si="27"/>
        <v>24.339425084460853</v>
      </c>
      <c r="G146" s="35">
        <f t="shared" si="27"/>
        <v>25.649524547318226</v>
      </c>
      <c r="H146" s="35">
        <f t="shared" si="27"/>
        <v>24.320396532242111</v>
      </c>
      <c r="I146" s="35">
        <f t="shared" si="27"/>
        <v>22.164037072640593</v>
      </c>
      <c r="J146" s="35">
        <f t="shared" si="27"/>
        <v>22.617345458332093</v>
      </c>
      <c r="K146" s="35">
        <f t="shared" si="27"/>
        <v>25.149772365702884</v>
      </c>
      <c r="L146" s="35">
        <f t="shared" si="27"/>
        <v>28.356840248617605</v>
      </c>
      <c r="M146" s="35">
        <f t="shared" si="27"/>
        <v>24.496161034779092</v>
      </c>
      <c r="N146" s="35">
        <f t="shared" si="27"/>
        <v>24.453089342956495</v>
      </c>
      <c r="O146" s="35">
        <f t="shared" si="27"/>
        <v>23.883196490548862</v>
      </c>
      <c r="P146" s="35">
        <f t="shared" si="27"/>
        <v>22.354110517122525</v>
      </c>
      <c r="Q146" s="35">
        <f t="shared" si="27"/>
        <v>22.348477414804918</v>
      </c>
    </row>
    <row r="147" spans="1:17" x14ac:dyDescent="0.25">
      <c r="A147" s="18" t="s">
        <v>52</v>
      </c>
      <c r="B147" s="35">
        <f t="shared" ref="B147:Q147" si="28">IF(B74=0,"",B74/B23*1000)</f>
        <v>57.680199299052383</v>
      </c>
      <c r="C147" s="35">
        <f t="shared" si="28"/>
        <v>58.733219231534996</v>
      </c>
      <c r="D147" s="35">
        <f t="shared" si="28"/>
        <v>60.893755378348267</v>
      </c>
      <c r="E147" s="35">
        <f t="shared" si="28"/>
        <v>62.461215419908399</v>
      </c>
      <c r="F147" s="35">
        <f t="shared" si="28"/>
        <v>60.285643510864638</v>
      </c>
      <c r="G147" s="35">
        <f t="shared" si="28"/>
        <v>58.993473804989769</v>
      </c>
      <c r="H147" s="35">
        <f t="shared" si="28"/>
        <v>55.481292116664356</v>
      </c>
      <c r="I147" s="35">
        <f t="shared" si="28"/>
        <v>52.501472595396237</v>
      </c>
      <c r="J147" s="35">
        <f t="shared" si="28"/>
        <v>52.874540736909871</v>
      </c>
      <c r="K147" s="35">
        <f t="shared" si="28"/>
        <v>51.515509184711483</v>
      </c>
      <c r="L147" s="35">
        <f t="shared" si="28"/>
        <v>49.821154346280593</v>
      </c>
      <c r="M147" s="35">
        <f t="shared" si="28"/>
        <v>46.008810509497721</v>
      </c>
      <c r="N147" s="35">
        <f t="shared" si="28"/>
        <v>45.104999473432713</v>
      </c>
      <c r="O147" s="35">
        <f t="shared" si="28"/>
        <v>43.967359343273777</v>
      </c>
      <c r="P147" s="35">
        <f t="shared" si="28"/>
        <v>42.878440959132249</v>
      </c>
      <c r="Q147" s="35">
        <f t="shared" si="28"/>
        <v>42.778146461158904</v>
      </c>
    </row>
    <row r="148" spans="1:17" x14ac:dyDescent="0.25">
      <c r="A148" s="18" t="s">
        <v>51</v>
      </c>
      <c r="B148" s="35">
        <f t="shared" ref="B148:Q148" si="29">IF(B75=0,"",B75/B24*1000)</f>
        <v>81.247317634972532</v>
      </c>
      <c r="C148" s="35">
        <f t="shared" si="29"/>
        <v>78.651489370144873</v>
      </c>
      <c r="D148" s="35">
        <f t="shared" si="29"/>
        <v>84.424308027310943</v>
      </c>
      <c r="E148" s="35">
        <f t="shared" si="29"/>
        <v>91.397431924361783</v>
      </c>
      <c r="F148" s="35">
        <f t="shared" si="29"/>
        <v>91.243577072633499</v>
      </c>
      <c r="G148" s="35">
        <f t="shared" si="29"/>
        <v>89.713790366891914</v>
      </c>
      <c r="H148" s="35">
        <f t="shared" si="29"/>
        <v>86.161863322207424</v>
      </c>
      <c r="I148" s="35">
        <f t="shared" si="29"/>
        <v>71.228060510472233</v>
      </c>
      <c r="J148" s="35">
        <f t="shared" si="29"/>
        <v>64.978670294912163</v>
      </c>
      <c r="K148" s="35">
        <f t="shared" si="29"/>
        <v>65.74993864883821</v>
      </c>
      <c r="L148" s="35">
        <f t="shared" si="29"/>
        <v>60.713192878062983</v>
      </c>
      <c r="M148" s="35">
        <f t="shared" si="29"/>
        <v>51.744873304420963</v>
      </c>
      <c r="N148" s="35">
        <f t="shared" si="29"/>
        <v>55.424162735526068</v>
      </c>
      <c r="O148" s="35">
        <f t="shared" si="29"/>
        <v>53.498303308359695</v>
      </c>
      <c r="P148" s="35">
        <f t="shared" si="29"/>
        <v>51.220116143976036</v>
      </c>
      <c r="Q148" s="35">
        <f t="shared" si="29"/>
        <v>49.654325432488314</v>
      </c>
    </row>
    <row r="149" spans="1:17" x14ac:dyDescent="0.25">
      <c r="A149" s="18" t="s">
        <v>50</v>
      </c>
      <c r="B149" s="35">
        <f t="shared" ref="B149:Q149" si="30">IF(B76=0,"",B76/B25*1000)</f>
        <v>59.627465627069107</v>
      </c>
      <c r="C149" s="35">
        <f t="shared" si="30"/>
        <v>56.586955131995182</v>
      </c>
      <c r="D149" s="35">
        <f t="shared" si="30"/>
        <v>62.517688123692906</v>
      </c>
      <c r="E149" s="35">
        <f t="shared" si="30"/>
        <v>66.933466230956753</v>
      </c>
      <c r="F149" s="35">
        <f t="shared" si="30"/>
        <v>70.224788551764675</v>
      </c>
      <c r="G149" s="35">
        <f t="shared" si="30"/>
        <v>74.193013417075164</v>
      </c>
      <c r="H149" s="35">
        <f t="shared" si="30"/>
        <v>77.540551833333325</v>
      </c>
      <c r="I149" s="35">
        <f t="shared" si="30"/>
        <v>71.666958027794465</v>
      </c>
      <c r="J149" s="35">
        <f t="shared" si="30"/>
        <v>82.846411265182184</v>
      </c>
      <c r="K149" s="35">
        <f t="shared" si="30"/>
        <v>101.20370101885466</v>
      </c>
      <c r="L149" s="35">
        <f t="shared" si="30"/>
        <v>82.689554933239833</v>
      </c>
      <c r="M149" s="35">
        <f t="shared" si="30"/>
        <v>85.93188167909652</v>
      </c>
      <c r="N149" s="35">
        <f t="shared" si="30"/>
        <v>89.139995975618447</v>
      </c>
      <c r="O149" s="35">
        <f t="shared" si="30"/>
        <v>88.714872254323311</v>
      </c>
      <c r="P149" s="35">
        <f t="shared" si="30"/>
        <v>93.366906825850222</v>
      </c>
      <c r="Q149" s="35">
        <f t="shared" si="30"/>
        <v>103.9567794889047</v>
      </c>
    </row>
    <row r="150" spans="1:17" x14ac:dyDescent="0.25">
      <c r="A150" s="16" t="s">
        <v>49</v>
      </c>
      <c r="B150" s="34">
        <f t="shared" ref="B150:Q150" si="31">IF(B77=0,"",B77/B26*1000)</f>
        <v>106.28770087334522</v>
      </c>
      <c r="C150" s="34">
        <f t="shared" si="31"/>
        <v>114.2158418988634</v>
      </c>
      <c r="D150" s="34">
        <f t="shared" si="31"/>
        <v>116.80859717529204</v>
      </c>
      <c r="E150" s="34">
        <f t="shared" si="31"/>
        <v>131.81475615953309</v>
      </c>
      <c r="F150" s="34">
        <f t="shared" si="31"/>
        <v>105.49658029087655</v>
      </c>
      <c r="G150" s="34">
        <f t="shared" si="31"/>
        <v>110.36802064436633</v>
      </c>
      <c r="H150" s="34">
        <f t="shared" si="31"/>
        <v>111.86897141841914</v>
      </c>
      <c r="I150" s="34">
        <f t="shared" si="31"/>
        <v>107.07913838770271</v>
      </c>
      <c r="J150" s="34">
        <f t="shared" si="31"/>
        <v>119.12758469976241</v>
      </c>
      <c r="K150" s="34">
        <f t="shared" si="31"/>
        <v>118.99592531991449</v>
      </c>
      <c r="L150" s="34">
        <f t="shared" si="31"/>
        <v>130.7915474036503</v>
      </c>
      <c r="M150" s="34">
        <f t="shared" si="31"/>
        <v>102.37355934606128</v>
      </c>
      <c r="N150" s="34">
        <f t="shared" si="31"/>
        <v>98.610881172545177</v>
      </c>
      <c r="O150" s="34">
        <f t="shared" si="31"/>
        <v>95.211636228876344</v>
      </c>
      <c r="P150" s="34">
        <f t="shared" si="31"/>
        <v>90.547821234101008</v>
      </c>
      <c r="Q150" s="34">
        <f t="shared" si="31"/>
        <v>86.248601935901732</v>
      </c>
    </row>
    <row r="151" spans="1:17" x14ac:dyDescent="0.25">
      <c r="A151" s="33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 spans="1:17" x14ac:dyDescent="0.25">
      <c r="A152" s="31" t="s">
        <v>60</v>
      </c>
      <c r="B152" s="30">
        <f t="shared" ref="B152:Q152" si="32">IF(B50=0,"",B97/B50)</f>
        <v>2.669275877186335</v>
      </c>
      <c r="C152" s="30">
        <f t="shared" si="32"/>
        <v>2.6536884395962836</v>
      </c>
      <c r="D152" s="30">
        <f t="shared" si="32"/>
        <v>2.6309392391954192</v>
      </c>
      <c r="E152" s="30">
        <f t="shared" si="32"/>
        <v>2.6827924704146566</v>
      </c>
      <c r="F152" s="30">
        <f t="shared" si="32"/>
        <v>2.5309855809915156</v>
      </c>
      <c r="G152" s="30">
        <f t="shared" si="32"/>
        <v>2.5470132558009135</v>
      </c>
      <c r="H152" s="30">
        <f t="shared" si="32"/>
        <v>2.5045155108180497</v>
      </c>
      <c r="I152" s="30">
        <f t="shared" si="32"/>
        <v>2.5199986435821176</v>
      </c>
      <c r="J152" s="30">
        <f t="shared" si="32"/>
        <v>2.4594642118341978</v>
      </c>
      <c r="K152" s="30">
        <f t="shared" si="32"/>
        <v>2.2848273733692728</v>
      </c>
      <c r="L152" s="30">
        <f t="shared" si="32"/>
        <v>2.3125503466041994</v>
      </c>
      <c r="M152" s="30">
        <f t="shared" si="32"/>
        <v>2.3811653192205742</v>
      </c>
      <c r="N152" s="30">
        <f t="shared" si="32"/>
        <v>2.2777079001144713</v>
      </c>
      <c r="O152" s="30">
        <f t="shared" si="32"/>
        <v>2.165729657267224</v>
      </c>
      <c r="P152" s="30">
        <f t="shared" si="32"/>
        <v>2.1145001953345592</v>
      </c>
      <c r="Q152" s="30">
        <f t="shared" si="32"/>
        <v>2.0742662576680577</v>
      </c>
    </row>
    <row r="153" spans="1:17" x14ac:dyDescent="0.25">
      <c r="A153" s="29" t="s">
        <v>13</v>
      </c>
      <c r="B153" s="28">
        <f>ISI!B64</f>
        <v>3.1168450526076112</v>
      </c>
      <c r="C153" s="28">
        <f>ISI!C64</f>
        <v>3.008976725753596</v>
      </c>
      <c r="D153" s="28">
        <f>ISI!D64</f>
        <v>2.8755270089375498</v>
      </c>
      <c r="E153" s="28">
        <f>ISI!E64</f>
        <v>2.9467343861320989</v>
      </c>
      <c r="F153" s="28">
        <f>ISI!F64</f>
        <v>2.9609654309335443</v>
      </c>
      <c r="G153" s="28">
        <f>ISI!G64</f>
        <v>3.0079562287206496</v>
      </c>
      <c r="H153" s="28">
        <f>ISI!H64</f>
        <v>2.9553662458011667</v>
      </c>
      <c r="I153" s="28">
        <f>ISI!I64</f>
        <v>2.8651993890858312</v>
      </c>
      <c r="J153" s="28">
        <f>ISI!J64</f>
        <v>2.7971556529656638</v>
      </c>
      <c r="K153" s="28">
        <f>ISI!K64</f>
        <v>2.5276989326801864</v>
      </c>
      <c r="L153" s="28">
        <f>ISI!L64</f>
        <v>2.8785379498357337</v>
      </c>
      <c r="M153" s="28">
        <f>ISI!M64</f>
        <v>2.9112554442380358</v>
      </c>
      <c r="N153" s="28">
        <f>ISI!N64</f>
        <v>2.8163144903893738</v>
      </c>
      <c r="O153" s="28">
        <f>ISI!O64</f>
        <v>2.6526533088572202</v>
      </c>
      <c r="P153" s="28">
        <f>ISI!P64</f>
        <v>2.6498855650298343</v>
      </c>
      <c r="Q153" s="28">
        <f>ISI!Q64</f>
        <v>2.5046853799381577</v>
      </c>
    </row>
    <row r="154" spans="1:17" x14ac:dyDescent="0.25">
      <c r="A154" s="21" t="s">
        <v>46</v>
      </c>
      <c r="B154" s="17">
        <f>ISI!B65</f>
        <v>3.9051286159002512</v>
      </c>
      <c r="C154" s="17">
        <f>ISI!C65</f>
        <v>3.8175089612544362</v>
      </c>
      <c r="D154" s="17">
        <f>ISI!D65</f>
        <v>3.7032026603749841</v>
      </c>
      <c r="E154" s="17">
        <f>ISI!E65</f>
        <v>3.7512616285750693</v>
      </c>
      <c r="F154" s="17">
        <f>ISI!F65</f>
        <v>3.7604688306290508</v>
      </c>
      <c r="G154" s="17">
        <f>ISI!G65</f>
        <v>3.7610244705683344</v>
      </c>
      <c r="H154" s="17">
        <f>ISI!H65</f>
        <v>3.7736919370469293</v>
      </c>
      <c r="I154" s="17">
        <f>ISI!I65</f>
        <v>3.7164283813417693</v>
      </c>
      <c r="J154" s="17">
        <f>ISI!J65</f>
        <v>3.6654809267955861</v>
      </c>
      <c r="K154" s="17">
        <f>ISI!K65</f>
        <v>3.5523130685963777</v>
      </c>
      <c r="L154" s="17">
        <f>ISI!L65</f>
        <v>3.8163195232941192</v>
      </c>
      <c r="M154" s="17">
        <f>ISI!M65</f>
        <v>3.864087821131716</v>
      </c>
      <c r="N154" s="17">
        <f>ISI!N65</f>
        <v>3.7334293762881248</v>
      </c>
      <c r="O154" s="17">
        <f>ISI!O65</f>
        <v>3.7438179652257073</v>
      </c>
      <c r="P154" s="17">
        <f>ISI!P65</f>
        <v>3.759480598814974</v>
      </c>
      <c r="Q154" s="17">
        <f>ISI!Q65</f>
        <v>3.8085152602930212</v>
      </c>
    </row>
    <row r="155" spans="1:17" x14ac:dyDescent="0.25">
      <c r="A155" s="21" t="s">
        <v>45</v>
      </c>
      <c r="B155" s="17">
        <f>ISI!B66</f>
        <v>0.98575518789373628</v>
      </c>
      <c r="C155" s="17">
        <f>ISI!C66</f>
        <v>0.99350207955643677</v>
      </c>
      <c r="D155" s="17">
        <f>ISI!D66</f>
        <v>0.99140801936244805</v>
      </c>
      <c r="E155" s="17">
        <f>ISI!E66</f>
        <v>1.0269924800890087</v>
      </c>
      <c r="F155" s="17">
        <f>ISI!F66</f>
        <v>1.0270914412430519</v>
      </c>
      <c r="G155" s="17">
        <f>ISI!G66</f>
        <v>1.0024879137290224</v>
      </c>
      <c r="H155" s="17">
        <f>ISI!H66</f>
        <v>1.0174011258923221</v>
      </c>
      <c r="I155" s="17">
        <f>ISI!I66</f>
        <v>0.95445526971102779</v>
      </c>
      <c r="J155" s="17">
        <f>ISI!J66</f>
        <v>0.93532658262550983</v>
      </c>
      <c r="K155" s="17">
        <f>ISI!K66</f>
        <v>0.7972610248281925</v>
      </c>
      <c r="L155" s="17">
        <f>ISI!L66</f>
        <v>0.99749136831122787</v>
      </c>
      <c r="M155" s="17">
        <f>ISI!M66</f>
        <v>0.9495704870039493</v>
      </c>
      <c r="N155" s="17">
        <f>ISI!N66</f>
        <v>0.92495320273841397</v>
      </c>
      <c r="O155" s="17">
        <f>ISI!O66</f>
        <v>0.93564331396398726</v>
      </c>
      <c r="P155" s="17">
        <f>ISI!P66</f>
        <v>0.95376758728658162</v>
      </c>
      <c r="Q155" s="17">
        <f>ISI!Q66</f>
        <v>0.99521594462221241</v>
      </c>
    </row>
    <row r="156" spans="1:17" x14ac:dyDescent="0.25">
      <c r="A156" s="23" t="s">
        <v>12</v>
      </c>
      <c r="B156" s="22">
        <f>NFM!B95</f>
        <v>2.1273652829131389</v>
      </c>
      <c r="C156" s="22">
        <f>NFM!C95</f>
        <v>2.0839838216921645</v>
      </c>
      <c r="D156" s="22">
        <f>NFM!D95</f>
        <v>2.072301790510664</v>
      </c>
      <c r="E156" s="22">
        <f>NFM!E95</f>
        <v>2.0470210026073947</v>
      </c>
      <c r="F156" s="22">
        <f>NFM!F95</f>
        <v>1.9418151711828697</v>
      </c>
      <c r="G156" s="22">
        <f>NFM!G95</f>
        <v>1.9337248844467694</v>
      </c>
      <c r="H156" s="22">
        <f>NFM!H95</f>
        <v>1.8387165955226248</v>
      </c>
      <c r="I156" s="22">
        <f>NFM!I95</f>
        <v>1.9231213935739786</v>
      </c>
      <c r="J156" s="22">
        <f>NFM!J95</f>
        <v>1.9085334763362887</v>
      </c>
      <c r="K156" s="22">
        <f>NFM!K95</f>
        <v>1.8516685190891209</v>
      </c>
      <c r="L156" s="22">
        <f>NFM!L95</f>
        <v>1.7852033698790797</v>
      </c>
      <c r="M156" s="22">
        <f>NFM!M95</f>
        <v>1.8187445184845623</v>
      </c>
      <c r="N156" s="22">
        <f>NFM!N95</f>
        <v>1.7939527991539757</v>
      </c>
      <c r="O156" s="22">
        <f>NFM!O95</f>
        <v>1.9291760707073224</v>
      </c>
      <c r="P156" s="22">
        <f>NFM!P95</f>
        <v>1.9314815751499148</v>
      </c>
      <c r="Q156" s="22">
        <f>NFM!Q95</f>
        <v>1.9648781590338218</v>
      </c>
    </row>
    <row r="157" spans="1:17" x14ac:dyDescent="0.25">
      <c r="A157" s="21" t="s">
        <v>44</v>
      </c>
      <c r="B157" s="17">
        <f>NFM!B96</f>
        <v>2.102051467036484</v>
      </c>
      <c r="C157" s="17">
        <f>NFM!C96</f>
        <v>2.1480256580347503</v>
      </c>
      <c r="D157" s="17">
        <f>NFM!D96</f>
        <v>2.0193278546138251</v>
      </c>
      <c r="E157" s="17">
        <f>NFM!E96</f>
        <v>2.0171636740620356</v>
      </c>
      <c r="F157" s="17">
        <f>NFM!F96</f>
        <v>1.9902942657112843</v>
      </c>
      <c r="G157" s="17">
        <f>NFM!G96</f>
        <v>1.9830322053280696</v>
      </c>
      <c r="H157" s="17">
        <f>NFM!H96</f>
        <v>2.0162130670367375</v>
      </c>
      <c r="I157" s="17">
        <f>NFM!I96</f>
        <v>1.995512306348735</v>
      </c>
      <c r="J157" s="17">
        <f>NFM!J96</f>
        <v>2.0042972371921732</v>
      </c>
      <c r="K157" s="17">
        <f>NFM!K96</f>
        <v>2.114538418708114</v>
      </c>
      <c r="L157" s="17" t="str">
        <f>NFM!L96</f>
        <v/>
      </c>
      <c r="M157" s="17" t="str">
        <f>NFM!M96</f>
        <v/>
      </c>
      <c r="N157" s="17" t="str">
        <f>NFM!N96</f>
        <v/>
      </c>
      <c r="O157" s="17" t="str">
        <f>NFM!O96</f>
        <v/>
      </c>
      <c r="P157" s="17" t="str">
        <f>NFM!P96</f>
        <v/>
      </c>
      <c r="Q157" s="17" t="str">
        <f>NFM!Q96</f>
        <v/>
      </c>
    </row>
    <row r="158" spans="1:17" x14ac:dyDescent="0.25">
      <c r="A158" s="21" t="s">
        <v>59</v>
      </c>
      <c r="B158" s="17">
        <f>NFM!B97</f>
        <v>1.5072922435363052</v>
      </c>
      <c r="C158" s="17">
        <f>NFM!C97</f>
        <v>1.4497203241794567</v>
      </c>
      <c r="D158" s="17">
        <f>NFM!D97</f>
        <v>1.4622166916533226</v>
      </c>
      <c r="E158" s="17">
        <f>NFM!E97</f>
        <v>1.5858234575259749</v>
      </c>
      <c r="F158" s="17">
        <f>NFM!F97</f>
        <v>1.4414650373484972</v>
      </c>
      <c r="G158" s="17">
        <f>NFM!G97</f>
        <v>1.4191293782033809</v>
      </c>
      <c r="H158" s="17">
        <f>NFM!H97</f>
        <v>1.3903182901070155</v>
      </c>
      <c r="I158" s="17">
        <f>NFM!I97</f>
        <v>1.5840595189116811</v>
      </c>
      <c r="J158" s="17">
        <f>NFM!J97</f>
        <v>1.5862140275960939</v>
      </c>
      <c r="K158" s="17">
        <f>NFM!K97</f>
        <v>1.5784159323224904</v>
      </c>
      <c r="L158" s="17">
        <f>NFM!L97</f>
        <v>1.5336552077707404</v>
      </c>
      <c r="M158" s="17">
        <f>NFM!M97</f>
        <v>1.577033944314514</v>
      </c>
      <c r="N158" s="17">
        <f>NFM!N97</f>
        <v>1.5073232945326736</v>
      </c>
      <c r="O158" s="17">
        <f>NFM!O97</f>
        <v>1.7399583818555588</v>
      </c>
      <c r="P158" s="17">
        <f>NFM!P97</f>
        <v>1.7020483331353298</v>
      </c>
      <c r="Q158" s="17">
        <f>NFM!Q97</f>
        <v>1.6965300412341677</v>
      </c>
    </row>
    <row r="159" spans="1:17" x14ac:dyDescent="0.25">
      <c r="A159" s="27" t="s">
        <v>43</v>
      </c>
      <c r="B159" s="26">
        <f>NFM!B98</f>
        <v>1.5921372162306244</v>
      </c>
      <c r="C159" s="26">
        <f>NFM!C98</f>
        <v>1.4298085254941886</v>
      </c>
      <c r="D159" s="26">
        <f>NFM!D98</f>
        <v>1.5733861775682516</v>
      </c>
      <c r="E159" s="26">
        <f>NFM!E98</f>
        <v>1.7085251769385839</v>
      </c>
      <c r="F159" s="26">
        <f>NFM!F98</f>
        <v>1.5352202058244886</v>
      </c>
      <c r="G159" s="26">
        <f>NFM!G98</f>
        <v>1.5817061009223419</v>
      </c>
      <c r="H159" s="26">
        <f>NFM!H98</f>
        <v>1.5400407464405403</v>
      </c>
      <c r="I159" s="26">
        <f>NFM!I98</f>
        <v>1.8888469570030795</v>
      </c>
      <c r="J159" s="26">
        <f>NFM!J98</f>
        <v>1.9274245471858082</v>
      </c>
      <c r="K159" s="26">
        <f>NFM!K98</f>
        <v>1.4694596781623213</v>
      </c>
      <c r="L159" s="26">
        <f>NFM!L98</f>
        <v>1.2678268599246865</v>
      </c>
      <c r="M159" s="26">
        <f>NFM!M98</f>
        <v>1.2412440465037913</v>
      </c>
      <c r="N159" s="26">
        <f>NFM!N98</f>
        <v>1.1643412651131697</v>
      </c>
      <c r="O159" s="26" t="str">
        <f>NFM!O98</f>
        <v/>
      </c>
      <c r="P159" s="26" t="str">
        <f>NFM!P98</f>
        <v/>
      </c>
      <c r="Q159" s="26" t="str">
        <f>NFM!Q98</f>
        <v/>
      </c>
    </row>
    <row r="160" spans="1:17" x14ac:dyDescent="0.25">
      <c r="A160" s="25" t="s">
        <v>344</v>
      </c>
      <c r="B160" s="24">
        <f>NFM!B99</f>
        <v>1.2782834032648993</v>
      </c>
      <c r="C160" s="24">
        <f>NFM!C99</f>
        <v>1.5104726974293747</v>
      </c>
      <c r="D160" s="24">
        <f>NFM!D99</f>
        <v>1.1266213384347392</v>
      </c>
      <c r="E160" s="24">
        <f>NFM!E99</f>
        <v>1.2151620134670518</v>
      </c>
      <c r="F160" s="24">
        <f>NFM!F99</f>
        <v>1.1701058700261837</v>
      </c>
      <c r="G160" s="24">
        <f>NFM!G99</f>
        <v>1.1144621162845605</v>
      </c>
      <c r="H160" s="24">
        <f>NFM!H99</f>
        <v>1.138584635939879</v>
      </c>
      <c r="I160" s="24">
        <f>NFM!I99</f>
        <v>1.1131603651143729</v>
      </c>
      <c r="J160" s="24">
        <f>NFM!J99</f>
        <v>1.0518874623890924</v>
      </c>
      <c r="K160" s="24">
        <f>NFM!K99</f>
        <v>1.8293532521874576</v>
      </c>
      <c r="L160" s="24">
        <f>NFM!L99</f>
        <v>1.9447986275842457</v>
      </c>
      <c r="M160" s="24">
        <f>NFM!M99</f>
        <v>2.0948225636053968</v>
      </c>
      <c r="N160" s="24">
        <f>NFM!N99</f>
        <v>1.9389683050615762</v>
      </c>
      <c r="O160" s="24">
        <f>NFM!O99</f>
        <v>1.7399583818555588</v>
      </c>
      <c r="P160" s="24">
        <f>NFM!P99</f>
        <v>1.7020483331353298</v>
      </c>
      <c r="Q160" s="24">
        <f>NFM!Q99</f>
        <v>1.6965300412341677</v>
      </c>
    </row>
    <row r="161" spans="1:17" x14ac:dyDescent="0.25">
      <c r="A161" s="21" t="s">
        <v>42</v>
      </c>
      <c r="B161" s="17">
        <f>NFM!B100</f>
        <v>2.7022424194979693</v>
      </c>
      <c r="C161" s="17">
        <f>NFM!C100</f>
        <v>2.6034930045452245</v>
      </c>
      <c r="D161" s="17">
        <f>NFM!D100</f>
        <v>2.6621917544938816</v>
      </c>
      <c r="E161" s="17">
        <f>NFM!E100</f>
        <v>2.5578869028385518</v>
      </c>
      <c r="F161" s="17">
        <f>NFM!F100</f>
        <v>2.4345922810007146</v>
      </c>
      <c r="G161" s="17">
        <f>NFM!G100</f>
        <v>2.5095852372540541</v>
      </c>
      <c r="H161" s="17">
        <f>NFM!H100</f>
        <v>2.2418140142665224</v>
      </c>
      <c r="I161" s="17">
        <f>NFM!I100</f>
        <v>2.2916267356252091</v>
      </c>
      <c r="J161" s="17">
        <f>NFM!J100</f>
        <v>2.242147914649705</v>
      </c>
      <c r="K161" s="17">
        <f>NFM!K100</f>
        <v>2.2236805449068169</v>
      </c>
      <c r="L161" s="17">
        <f>NFM!L100</f>
        <v>2.1921318342424168</v>
      </c>
      <c r="M161" s="17">
        <f>NFM!M100</f>
        <v>2.1482414948522606</v>
      </c>
      <c r="N161" s="17">
        <f>NFM!N100</f>
        <v>2.1362851083071921</v>
      </c>
      <c r="O161" s="17">
        <f>NFM!O100</f>
        <v>2.0246231101216554</v>
      </c>
      <c r="P161" s="17">
        <f>NFM!P100</f>
        <v>2.0553892483015805</v>
      </c>
      <c r="Q161" s="17">
        <f>NFM!Q100</f>
        <v>2.1169312731289209</v>
      </c>
    </row>
    <row r="162" spans="1:17" x14ac:dyDescent="0.25">
      <c r="A162" s="23" t="s">
        <v>11</v>
      </c>
      <c r="B162" s="22">
        <f>CHI!B99</f>
        <v>1.9145216793947202</v>
      </c>
      <c r="C162" s="22">
        <f>CHI!C99</f>
        <v>1.8932527322896149</v>
      </c>
      <c r="D162" s="22">
        <f>CHI!D99</f>
        <v>1.9494293496766186</v>
      </c>
      <c r="E162" s="22">
        <f>CHI!E99</f>
        <v>2.0528139893919182</v>
      </c>
      <c r="F162" s="22">
        <f>CHI!F99</f>
        <v>1.5543713537388106</v>
      </c>
      <c r="G162" s="22">
        <f>CHI!G99</f>
        <v>1.5422213361789368</v>
      </c>
      <c r="H162" s="22">
        <f>CHI!H99</f>
        <v>1.5228593691581649</v>
      </c>
      <c r="I162" s="22">
        <f>CHI!I99</f>
        <v>1.6578344923113939</v>
      </c>
      <c r="J162" s="22">
        <f>CHI!J99</f>
        <v>1.4493022080476534</v>
      </c>
      <c r="K162" s="22">
        <f>CHI!K99</f>
        <v>1.4201601444160501</v>
      </c>
      <c r="L162" s="22">
        <f>CHI!L99</f>
        <v>1.466168288475638</v>
      </c>
      <c r="M162" s="22">
        <f>CHI!M99</f>
        <v>1.4940787306862062</v>
      </c>
      <c r="N162" s="22">
        <f>CHI!N99</f>
        <v>1.5942310964305761</v>
      </c>
      <c r="O162" s="22">
        <f>CHI!O99</f>
        <v>1.3777791111745021</v>
      </c>
      <c r="P162" s="22">
        <f>CHI!P99</f>
        <v>1.5471204577268605</v>
      </c>
      <c r="Q162" s="22">
        <f>CHI!Q99</f>
        <v>1.4352443573431064</v>
      </c>
    </row>
    <row r="163" spans="1:17" x14ac:dyDescent="0.25">
      <c r="A163" s="21" t="s">
        <v>58</v>
      </c>
      <c r="B163" s="17">
        <f>CHI!B100</f>
        <v>2.5435798294963732</v>
      </c>
      <c r="C163" s="17">
        <f>CHI!C100</f>
        <v>2.4716229611227321</v>
      </c>
      <c r="D163" s="17">
        <f>CHI!D100</f>
        <v>2.5518403571847852</v>
      </c>
      <c r="E163" s="17">
        <f>CHI!E100</f>
        <v>2.7028886551397755</v>
      </c>
      <c r="F163" s="17">
        <f>CHI!F100</f>
        <v>1.7086534481057976</v>
      </c>
      <c r="G163" s="17">
        <f>CHI!G100</f>
        <v>1.6887425688645372</v>
      </c>
      <c r="H163" s="17">
        <f>CHI!H100</f>
        <v>1.6888174569127017</v>
      </c>
      <c r="I163" s="17">
        <f>CHI!I100</f>
        <v>1.766803456266153</v>
      </c>
      <c r="J163" s="17">
        <f>CHI!J100</f>
        <v>1.5438191853932421</v>
      </c>
      <c r="K163" s="17">
        <f>CHI!K100</f>
        <v>1.3585684454339264</v>
      </c>
      <c r="L163" s="17">
        <f>CHI!L100</f>
        <v>1.612222213648177</v>
      </c>
      <c r="M163" s="17">
        <f>CHI!M100</f>
        <v>1.5793487901357057</v>
      </c>
      <c r="N163" s="17">
        <f>CHI!N100</f>
        <v>1.8696993998984826</v>
      </c>
      <c r="O163" s="17">
        <f>CHI!O100</f>
        <v>1.4877665285268711</v>
      </c>
      <c r="P163" s="17">
        <f>CHI!P100</f>
        <v>1.7840127365797323</v>
      </c>
      <c r="Q163" s="17">
        <f>CHI!Q100</f>
        <v>1.67360410720511</v>
      </c>
    </row>
    <row r="164" spans="1:17" x14ac:dyDescent="0.25">
      <c r="A164" s="21" t="s">
        <v>40</v>
      </c>
      <c r="B164" s="17">
        <f>CHI!B101</f>
        <v>1.3383965827375177</v>
      </c>
      <c r="C164" s="17">
        <f>CHI!C101</f>
        <v>1.3335024403319204</v>
      </c>
      <c r="D164" s="17">
        <f>CHI!D101</f>
        <v>1.374671654131868</v>
      </c>
      <c r="E164" s="17">
        <f>CHI!E101</f>
        <v>1.4801560644234946</v>
      </c>
      <c r="F164" s="17">
        <f>CHI!F101</f>
        <v>1.4405709814111121</v>
      </c>
      <c r="G164" s="17">
        <f>CHI!G101</f>
        <v>1.4111043246037944</v>
      </c>
      <c r="H164" s="17">
        <f>CHI!H101</f>
        <v>1.3712752778048831</v>
      </c>
      <c r="I164" s="17">
        <f>CHI!I101</f>
        <v>1.5645918028013157</v>
      </c>
      <c r="J164" s="17">
        <f>CHI!J101</f>
        <v>1.3311134291136817</v>
      </c>
      <c r="K164" s="17">
        <f>CHI!K101</f>
        <v>1.4991593328250403</v>
      </c>
      <c r="L164" s="17">
        <f>CHI!L101</f>
        <v>1.284015538891268</v>
      </c>
      <c r="M164" s="17">
        <f>CHI!M101</f>
        <v>1.4011635457630784</v>
      </c>
      <c r="N164" s="17">
        <f>CHI!N101</f>
        <v>1.2942881344021016</v>
      </c>
      <c r="O164" s="17">
        <f>CHI!O101</f>
        <v>1.2497664689672068</v>
      </c>
      <c r="P164" s="17">
        <f>CHI!P101</f>
        <v>1.2634949682464032</v>
      </c>
      <c r="Q164" s="17">
        <f>CHI!Q101</f>
        <v>1.1290669004876328</v>
      </c>
    </row>
    <row r="165" spans="1:17" x14ac:dyDescent="0.25">
      <c r="A165" s="21" t="s">
        <v>39</v>
      </c>
      <c r="B165" s="17">
        <f>CHI!B102</f>
        <v>0.96177854376896421</v>
      </c>
      <c r="C165" s="17">
        <f>CHI!C102</f>
        <v>0.95847461894855934</v>
      </c>
      <c r="D165" s="17">
        <f>CHI!D102</f>
        <v>0.98117313746584567</v>
      </c>
      <c r="E165" s="17">
        <f>CHI!E102</f>
        <v>1.0392962492708255</v>
      </c>
      <c r="F165" s="17">
        <f>CHI!F102</f>
        <v>1.0519506092056026</v>
      </c>
      <c r="G165" s="17">
        <f>CHI!G102</f>
        <v>1.0378498221952044</v>
      </c>
      <c r="H165" s="17">
        <f>CHI!H102</f>
        <v>1.0130964722936453</v>
      </c>
      <c r="I165" s="17">
        <f>CHI!I102</f>
        <v>1.2144457886993214</v>
      </c>
      <c r="J165" s="17">
        <f>CHI!J102</f>
        <v>1.0796128462898094</v>
      </c>
      <c r="K165" s="17">
        <f>CHI!K102</f>
        <v>1.1740045025542749</v>
      </c>
      <c r="L165" s="17">
        <f>CHI!L102</f>
        <v>0.97304386406603982</v>
      </c>
      <c r="M165" s="17">
        <f>CHI!M102</f>
        <v>1.056904652537292</v>
      </c>
      <c r="N165" s="17">
        <f>CHI!N102</f>
        <v>1.1509565829453807</v>
      </c>
      <c r="O165" s="17">
        <f>CHI!O102</f>
        <v>1.1290296015068135</v>
      </c>
      <c r="P165" s="17">
        <f>CHI!P102</f>
        <v>1.0899934430137059</v>
      </c>
      <c r="Q165" s="17">
        <f>CHI!Q102</f>
        <v>0.89788865523632222</v>
      </c>
    </row>
    <row r="166" spans="1:17" x14ac:dyDescent="0.25">
      <c r="A166" s="23" t="s">
        <v>10</v>
      </c>
      <c r="B166" s="22">
        <f>NMM!B75</f>
        <v>5.128112943830561</v>
      </c>
      <c r="C166" s="22">
        <f>NMM!C75</f>
        <v>5.3300627554979156</v>
      </c>
      <c r="D166" s="22">
        <f>NMM!D75</f>
        <v>5.3134527059730177</v>
      </c>
      <c r="E166" s="22">
        <f>NMM!E75</f>
        <v>5.2722953066488447</v>
      </c>
      <c r="F166" s="22">
        <f>NMM!F75</f>
        <v>5.2204484507594344</v>
      </c>
      <c r="G166" s="22">
        <f>NMM!G75</f>
        <v>5.2466031184228621</v>
      </c>
      <c r="H166" s="22">
        <f>NMM!H75</f>
        <v>5.4105286372309216</v>
      </c>
      <c r="I166" s="22">
        <f>NMM!I75</f>
        <v>5.5246258269953934</v>
      </c>
      <c r="J166" s="22">
        <f>NMM!J75</f>
        <v>5.287291514153349</v>
      </c>
      <c r="K166" s="22">
        <f>NMM!K75</f>
        <v>5.4353097712882654</v>
      </c>
      <c r="L166" s="22">
        <f>NMM!L75</f>
        <v>5.4919498232311605</v>
      </c>
      <c r="M166" s="22">
        <f>NMM!M75</f>
        <v>5.5090129661924907</v>
      </c>
      <c r="N166" s="22">
        <f>NMM!N75</f>
        <v>5.1965585980411557</v>
      </c>
      <c r="O166" s="22">
        <f>NMM!O75</f>
        <v>5.0480221807864583</v>
      </c>
      <c r="P166" s="22">
        <f>NMM!P75</f>
        <v>5.0055191063949245</v>
      </c>
      <c r="Q166" s="22">
        <f>NMM!Q75</f>
        <v>4.7660170442063752</v>
      </c>
    </row>
    <row r="167" spans="1:17" x14ac:dyDescent="0.25">
      <c r="A167" s="21" t="s">
        <v>38</v>
      </c>
      <c r="B167" s="17">
        <f>NMM!B76</f>
        <v>9.1305390451194466</v>
      </c>
      <c r="C167" s="17">
        <f>NMM!C76</f>
        <v>9.3172319196132456</v>
      </c>
      <c r="D167" s="17">
        <f>NMM!D76</f>
        <v>9.1622215331220431</v>
      </c>
      <c r="E167" s="17">
        <f>NMM!E76</f>
        <v>9.3648008868599231</v>
      </c>
      <c r="F167" s="17">
        <f>NMM!F76</f>
        <v>9.2657377902041507</v>
      </c>
      <c r="G167" s="17">
        <f>NMM!G76</f>
        <v>9.9641114681685377</v>
      </c>
      <c r="H167" s="17">
        <f>NMM!H76</f>
        <v>9.2148883232778029</v>
      </c>
      <c r="I167" s="17">
        <f>NMM!I76</f>
        <v>9.5295575196945244</v>
      </c>
      <c r="J167" s="17">
        <f>NMM!J76</f>
        <v>9.4220790647303634</v>
      </c>
      <c r="K167" s="17">
        <f>NMM!K76</f>
        <v>9.7612639443066094</v>
      </c>
      <c r="L167" s="17">
        <f>NMM!L76</f>
        <v>10.414728063648315</v>
      </c>
      <c r="M167" s="17">
        <f>NMM!M76</f>
        <v>10.43524614891756</v>
      </c>
      <c r="N167" s="17">
        <f>NMM!N76</f>
        <v>10.758208408778346</v>
      </c>
      <c r="O167" s="17">
        <f>NMM!O76</f>
        <v>11.052138848931596</v>
      </c>
      <c r="P167" s="17">
        <f>NMM!P76</f>
        <v>11.699982808925503</v>
      </c>
      <c r="Q167" s="17">
        <f>NMM!Q76</f>
        <v>10.846146580800513</v>
      </c>
    </row>
    <row r="168" spans="1:17" x14ac:dyDescent="0.25">
      <c r="A168" s="21" t="s">
        <v>37</v>
      </c>
      <c r="B168" s="17">
        <f>NMM!B77</f>
        <v>2.6646980580959894</v>
      </c>
      <c r="C168" s="17">
        <f>NMM!C77</f>
        <v>2.7180758110035628</v>
      </c>
      <c r="D168" s="17">
        <f>NMM!D77</f>
        <v>2.7280210947464059</v>
      </c>
      <c r="E168" s="17">
        <f>NMM!E77</f>
        <v>2.7125254177894127</v>
      </c>
      <c r="F168" s="17">
        <f>NMM!F77</f>
        <v>2.7651695370417899</v>
      </c>
      <c r="G168" s="17">
        <f>NMM!G77</f>
        <v>2.8218852194632968</v>
      </c>
      <c r="H168" s="17">
        <f>NMM!H77</f>
        <v>2.7450954888396044</v>
      </c>
      <c r="I168" s="17">
        <f>NMM!I77</f>
        <v>2.8155394626624499</v>
      </c>
      <c r="J168" s="17">
        <f>NMM!J77</f>
        <v>2.8530082046521246</v>
      </c>
      <c r="K168" s="17">
        <f>NMM!K77</f>
        <v>2.660383723769804</v>
      </c>
      <c r="L168" s="17">
        <f>NMM!L77</f>
        <v>2.6211798384125031</v>
      </c>
      <c r="M168" s="17">
        <f>NMM!M77</f>
        <v>2.7744819223970372</v>
      </c>
      <c r="N168" s="17">
        <f>NMM!N77</f>
        <v>2.7562543156667028</v>
      </c>
      <c r="O168" s="17">
        <f>NMM!O77</f>
        <v>2.6670121827175661</v>
      </c>
      <c r="P168" s="17">
        <f>NMM!P77</f>
        <v>2.5005663466683088</v>
      </c>
      <c r="Q168" s="17">
        <f>NMM!Q77</f>
        <v>2.6317696590912543</v>
      </c>
    </row>
    <row r="169" spans="1:17" x14ac:dyDescent="0.25">
      <c r="A169" s="21" t="s">
        <v>57</v>
      </c>
      <c r="B169" s="17">
        <f>NMM!B78</f>
        <v>2.1964446157684541</v>
      </c>
      <c r="C169" s="17">
        <f>NMM!C78</f>
        <v>2.1126710501386592</v>
      </c>
      <c r="D169" s="17">
        <f>NMM!D78</f>
        <v>2.0953421147264084</v>
      </c>
      <c r="E169" s="17">
        <f>NMM!E78</f>
        <v>2.2162588954936933</v>
      </c>
      <c r="F169" s="17">
        <f>NMM!F78</f>
        <v>2.2874394676292962</v>
      </c>
      <c r="G169" s="17">
        <f>NMM!G78</f>
        <v>2.3395858324372081</v>
      </c>
      <c r="H169" s="17">
        <f>NMM!H78</f>
        <v>2.179802576934589</v>
      </c>
      <c r="I169" s="17">
        <f>NMM!I78</f>
        <v>2.2036289551478241</v>
      </c>
      <c r="J169" s="17">
        <f>NMM!J78</f>
        <v>2.2795574724794188</v>
      </c>
      <c r="K169" s="17">
        <f>NMM!K78</f>
        <v>2.1436769350620528</v>
      </c>
      <c r="L169" s="17">
        <f>NMM!L78</f>
        <v>2.0745917915794241</v>
      </c>
      <c r="M169" s="17">
        <f>NMM!M78</f>
        <v>2.1223116453896669</v>
      </c>
      <c r="N169" s="17">
        <f>NMM!N78</f>
        <v>2.2309007340228857</v>
      </c>
      <c r="O169" s="17">
        <f>NMM!O78</f>
        <v>2.2422133022207671</v>
      </c>
      <c r="P169" s="17">
        <f>NMM!P78</f>
        <v>2.200163069874308</v>
      </c>
      <c r="Q169" s="17">
        <f>NMM!Q78</f>
        <v>2.2422620823952673</v>
      </c>
    </row>
    <row r="170" spans="1:17" x14ac:dyDescent="0.25">
      <c r="A170" s="23" t="s">
        <v>9</v>
      </c>
      <c r="B170" s="22">
        <f>PPA!B73</f>
        <v>1.6274036010885398</v>
      </c>
      <c r="C170" s="22">
        <f>PPA!C73</f>
        <v>1.6358481427581946</v>
      </c>
      <c r="D170" s="22">
        <f>PPA!D73</f>
        <v>1.6289660006340421</v>
      </c>
      <c r="E170" s="22">
        <f>PPA!E73</f>
        <v>1.629597567723474</v>
      </c>
      <c r="F170" s="22">
        <f>PPA!F73</f>
        <v>1.0726390102505394</v>
      </c>
      <c r="G170" s="22">
        <f>PPA!G73</f>
        <v>0.98679721937888276</v>
      </c>
      <c r="H170" s="22">
        <f>PPA!H73</f>
        <v>0.99052186027858236</v>
      </c>
      <c r="I170" s="22">
        <f>PPA!I73</f>
        <v>1.0146044775307603</v>
      </c>
      <c r="J170" s="22">
        <f>PPA!J73</f>
        <v>1.0198712401357779</v>
      </c>
      <c r="K170" s="22">
        <f>PPA!K73</f>
        <v>1.0910185929884799</v>
      </c>
      <c r="L170" s="22">
        <f>PPA!L73</f>
        <v>1.0533104606306205</v>
      </c>
      <c r="M170" s="22">
        <f>PPA!M73</f>
        <v>0.88467840940975584</v>
      </c>
      <c r="N170" s="22">
        <f>PPA!N73</f>
        <v>0.74463259339191135</v>
      </c>
      <c r="O170" s="22">
        <f>PPA!O73</f>
        <v>0.810809475102235</v>
      </c>
      <c r="P170" s="22">
        <f>PPA!P73</f>
        <v>0.7136862948877023</v>
      </c>
      <c r="Q170" s="22">
        <f>PPA!Q73</f>
        <v>0.69693047674726227</v>
      </c>
    </row>
    <row r="171" spans="1:17" x14ac:dyDescent="0.25">
      <c r="A171" s="21" t="s">
        <v>35</v>
      </c>
      <c r="B171" s="17">
        <f>PPA!B74</f>
        <v>1.7297068058725553</v>
      </c>
      <c r="C171" s="17">
        <f>PPA!C74</f>
        <v>1.7245975684275929</v>
      </c>
      <c r="D171" s="17">
        <f>PPA!D74</f>
        <v>1.7175654335888964</v>
      </c>
      <c r="E171" s="17">
        <f>PPA!E74</f>
        <v>1.6963472810852367</v>
      </c>
      <c r="F171" s="17">
        <f>PPA!F74</f>
        <v>1.7934535317137047E-2</v>
      </c>
      <c r="G171" s="17">
        <f>PPA!G74</f>
        <v>1.6587792067776785E-2</v>
      </c>
      <c r="H171" s="17">
        <f>PPA!H74</f>
        <v>1.672107684837966E-2</v>
      </c>
      <c r="I171" s="17">
        <f>PPA!I74</f>
        <v>1.7289074415444475E-2</v>
      </c>
      <c r="J171" s="17">
        <f>PPA!J74</f>
        <v>1.6498808047250513E-2</v>
      </c>
      <c r="K171" s="17">
        <f>PPA!K74</f>
        <v>1.834765340928262E-2</v>
      </c>
      <c r="L171" s="17">
        <f>PPA!L74</f>
        <v>1.8395059670009532E-2</v>
      </c>
      <c r="M171" s="17">
        <f>PPA!M74</f>
        <v>1.6636147786687365E-2</v>
      </c>
      <c r="N171" s="17">
        <f>PPA!N74</f>
        <v>1.5724142399294167E-2</v>
      </c>
      <c r="O171" s="17">
        <f>PPA!O74</f>
        <v>1.4970920117362193E-2</v>
      </c>
      <c r="P171" s="17">
        <f>PPA!P74</f>
        <v>1.5223496043894318E-2</v>
      </c>
      <c r="Q171" s="17">
        <f>PPA!Q74</f>
        <v>1.5355027279288311E-2</v>
      </c>
    </row>
    <row r="172" spans="1:17" x14ac:dyDescent="0.25">
      <c r="A172" s="21" t="s">
        <v>56</v>
      </c>
      <c r="B172" s="17">
        <f>PPA!B75</f>
        <v>1.7459719260183664</v>
      </c>
      <c r="C172" s="17">
        <f>PPA!C75</f>
        <v>1.7601014061367173</v>
      </c>
      <c r="D172" s="17">
        <f>PPA!D75</f>
        <v>1.7512486778077718</v>
      </c>
      <c r="E172" s="17">
        <f>PPA!E75</f>
        <v>1.7389850868032635</v>
      </c>
      <c r="F172" s="17">
        <f>PPA!F75</f>
        <v>1.1956616535943354</v>
      </c>
      <c r="G172" s="17">
        <f>PPA!G75</f>
        <v>1.0959313548893332</v>
      </c>
      <c r="H172" s="17">
        <f>PPA!H75</f>
        <v>1.0981199776815551</v>
      </c>
      <c r="I172" s="17">
        <f>PPA!I75</f>
        <v>1.1264801581386112</v>
      </c>
      <c r="J172" s="17">
        <f>PPA!J75</f>
        <v>1.1347737967429909</v>
      </c>
      <c r="K172" s="17">
        <f>PPA!K75</f>
        <v>1.2056668420793406</v>
      </c>
      <c r="L172" s="17">
        <f>PPA!L75</f>
        <v>1.1561591809264131</v>
      </c>
      <c r="M172" s="17">
        <f>PPA!M75</f>
        <v>0.96679658308457361</v>
      </c>
      <c r="N172" s="17">
        <f>PPA!N75</f>
        <v>0.81161071419037001</v>
      </c>
      <c r="O172" s="17">
        <f>PPA!O75</f>
        <v>0.88577479686903082</v>
      </c>
      <c r="P172" s="17">
        <f>PPA!P75</f>
        <v>0.77948470382554524</v>
      </c>
      <c r="Q172" s="17">
        <f>PPA!Q75</f>
        <v>0.76637347503378683</v>
      </c>
    </row>
    <row r="173" spans="1:17" x14ac:dyDescent="0.25">
      <c r="A173" s="21" t="s">
        <v>55</v>
      </c>
      <c r="B173" s="17">
        <f>PPA!B76</f>
        <v>0.29771717358483923</v>
      </c>
      <c r="C173" s="17">
        <f>PPA!C76</f>
        <v>0.29558970144339503</v>
      </c>
      <c r="D173" s="17">
        <f>PPA!D76</f>
        <v>0.2950628357983614</v>
      </c>
      <c r="E173" s="17">
        <f>PPA!E76</f>
        <v>0.29509946082146532</v>
      </c>
      <c r="F173" s="17">
        <f>PPA!F76</f>
        <v>0.24379758122443543</v>
      </c>
      <c r="G173" s="17">
        <f>PPA!G76</f>
        <v>0.22549029079742142</v>
      </c>
      <c r="H173" s="17">
        <f>PPA!H76</f>
        <v>0.22730213072248306</v>
      </c>
      <c r="I173" s="17">
        <f>PPA!I76</f>
        <v>0.23502334738871256</v>
      </c>
      <c r="J173" s="17">
        <f>PPA!J76</f>
        <v>0.22428066430929017</v>
      </c>
      <c r="K173" s="17">
        <f>PPA!K76</f>
        <v>0.24941340509966539</v>
      </c>
      <c r="L173" s="17">
        <f>PPA!L76</f>
        <v>0.25005783393463377</v>
      </c>
      <c r="M173" s="17">
        <f>PPA!M76</f>
        <v>0.22614762632913699</v>
      </c>
      <c r="N173" s="17">
        <f>PPA!N76</f>
        <v>0.21375005351342799</v>
      </c>
      <c r="O173" s="17">
        <f>PPA!O76</f>
        <v>0.20351093846460391</v>
      </c>
      <c r="P173" s="17">
        <f>PPA!P76</f>
        <v>0.20694439234981321</v>
      </c>
      <c r="Q173" s="17">
        <f>PPA!Q76</f>
        <v>0.20873239502049684</v>
      </c>
    </row>
    <row r="174" spans="1:17" x14ac:dyDescent="0.25">
      <c r="A174" s="20" t="s">
        <v>54</v>
      </c>
      <c r="B174" s="19">
        <f>FBT!B$37</f>
        <v>1.8277624070175091</v>
      </c>
      <c r="C174" s="19">
        <f>FBT!C$37</f>
        <v>1.825805979644024</v>
      </c>
      <c r="D174" s="19">
        <f>FBT!D$37</f>
        <v>1.8566510095900821</v>
      </c>
      <c r="E174" s="19">
        <f>FBT!E$37</f>
        <v>1.8478664216370095</v>
      </c>
      <c r="F174" s="19">
        <f>FBT!F$37</f>
        <v>1.6910345615902209</v>
      </c>
      <c r="G174" s="19">
        <f>FBT!G$37</f>
        <v>1.6232244494937864</v>
      </c>
      <c r="H174" s="19">
        <f>FBT!H$37</f>
        <v>1.594429128523871</v>
      </c>
      <c r="I174" s="19">
        <f>FBT!I$37</f>
        <v>1.5095561420748858</v>
      </c>
      <c r="J174" s="19">
        <f>FBT!J$37</f>
        <v>1.5509354602718366</v>
      </c>
      <c r="K174" s="19">
        <f>FBT!K$37</f>
        <v>1.4723267350399598</v>
      </c>
      <c r="L174" s="19">
        <f>FBT!L$37</f>
        <v>1.3436334532413032</v>
      </c>
      <c r="M174" s="19">
        <f>FBT!M$37</f>
        <v>1.2431918140449238</v>
      </c>
      <c r="N174" s="19">
        <f>FBT!N$37</f>
        <v>1.2216989793618354</v>
      </c>
      <c r="O174" s="19">
        <f>FBT!O$37</f>
        <v>1.2252937088400226</v>
      </c>
      <c r="P174" s="19">
        <f>FBT!P$37</f>
        <v>1.1585233311424088</v>
      </c>
      <c r="Q174" s="19">
        <f>FBT!Q$37</f>
        <v>1.1813780982053261</v>
      </c>
    </row>
    <row r="175" spans="1:17" x14ac:dyDescent="0.25">
      <c r="A175" s="18" t="s">
        <v>53</v>
      </c>
      <c r="B175" s="17">
        <f>TRE!B$37</f>
        <v>0</v>
      </c>
      <c r="C175" s="17">
        <f>TRE!C$37</f>
        <v>0</v>
      </c>
      <c r="D175" s="17">
        <f>TRE!D$37</f>
        <v>0</v>
      </c>
      <c r="E175" s="17">
        <f>TRE!E$37</f>
        <v>0</v>
      </c>
      <c r="F175" s="17">
        <f>TRE!F$37</f>
        <v>0</v>
      </c>
      <c r="G175" s="17">
        <f>TRE!G$37</f>
        <v>0</v>
      </c>
      <c r="H175" s="17">
        <f>TRE!H$37</f>
        <v>0</v>
      </c>
      <c r="I175" s="17">
        <f>TRE!I$37</f>
        <v>0</v>
      </c>
      <c r="J175" s="17">
        <f>TRE!J$37</f>
        <v>0</v>
      </c>
      <c r="K175" s="17">
        <f>TRE!K$37</f>
        <v>0</v>
      </c>
      <c r="L175" s="17">
        <f>TRE!L$37</f>
        <v>0</v>
      </c>
      <c r="M175" s="17">
        <f>TRE!M$37</f>
        <v>7.4362307400878767E-3</v>
      </c>
      <c r="N175" s="17">
        <f>TRE!N$37</f>
        <v>0</v>
      </c>
      <c r="O175" s="17">
        <f>TRE!O$37</f>
        <v>0</v>
      </c>
      <c r="P175" s="17">
        <f>TRE!P$37</f>
        <v>0</v>
      </c>
      <c r="Q175" s="17">
        <f>TRE!Q$37</f>
        <v>0</v>
      </c>
    </row>
    <row r="176" spans="1:17" x14ac:dyDescent="0.25">
      <c r="A176" s="18" t="s">
        <v>52</v>
      </c>
      <c r="B176" s="17">
        <f>MAE!B$37</f>
        <v>1.6157193507085268</v>
      </c>
      <c r="C176" s="17">
        <f>MAE!C$37</f>
        <v>1.6217190511578159</v>
      </c>
      <c r="D176" s="17">
        <f>MAE!D$37</f>
        <v>1.596421227275824</v>
      </c>
      <c r="E176" s="17">
        <f>MAE!E$37</f>
        <v>1.5614734774883825</v>
      </c>
      <c r="F176" s="17">
        <f>MAE!F$37</f>
        <v>1.5001836201234289</v>
      </c>
      <c r="G176" s="17">
        <f>MAE!G$37</f>
        <v>1.4553228405618872</v>
      </c>
      <c r="H176" s="17">
        <f>MAE!H$37</f>
        <v>1.4322857870696575</v>
      </c>
      <c r="I176" s="17">
        <f>MAE!I$37</f>
        <v>1.427462529865674</v>
      </c>
      <c r="J176" s="17">
        <f>MAE!J$37</f>
        <v>1.444384214007701</v>
      </c>
      <c r="K176" s="17">
        <f>MAE!K$37</f>
        <v>1.397035017006415</v>
      </c>
      <c r="L176" s="17">
        <f>MAE!L$37</f>
        <v>1.3015776847324261</v>
      </c>
      <c r="M176" s="17">
        <f>MAE!M$37</f>
        <v>1.2045642031267205</v>
      </c>
      <c r="N176" s="17">
        <f>MAE!N$37</f>
        <v>1.2171183465300788</v>
      </c>
      <c r="O176" s="17">
        <f>MAE!O$37</f>
        <v>1.1999508837387907</v>
      </c>
      <c r="P176" s="17">
        <f>MAE!P$37</f>
        <v>1.2066220226116728</v>
      </c>
      <c r="Q176" s="17">
        <f>MAE!Q$37</f>
        <v>1.1940016649504805</v>
      </c>
    </row>
    <row r="177" spans="1:17" x14ac:dyDescent="0.25">
      <c r="A177" s="18" t="s">
        <v>51</v>
      </c>
      <c r="B177" s="17">
        <f>TEL!B$37</f>
        <v>1.6196999014254645</v>
      </c>
      <c r="C177" s="17">
        <f>TEL!C$37</f>
        <v>1.5927165655042801</v>
      </c>
      <c r="D177" s="17">
        <f>TEL!D$37</f>
        <v>1.6603170283241353</v>
      </c>
      <c r="E177" s="17">
        <f>TEL!E$37</f>
        <v>1.7071165282040315</v>
      </c>
      <c r="F177" s="17">
        <f>TEL!F$37</f>
        <v>1.6126803713350724</v>
      </c>
      <c r="G177" s="17">
        <f>TEL!G$37</f>
        <v>1.5913878805876265</v>
      </c>
      <c r="H177" s="17">
        <f>TEL!H$37</f>
        <v>1.5673874740240727</v>
      </c>
      <c r="I177" s="17">
        <f>TEL!I$37</f>
        <v>1.491029981317779</v>
      </c>
      <c r="J177" s="17">
        <f>TEL!J$37</f>
        <v>1.4540512763215423</v>
      </c>
      <c r="K177" s="17">
        <f>TEL!K$37</f>
        <v>1.4779938732248634</v>
      </c>
      <c r="L177" s="17">
        <f>TEL!L$37</f>
        <v>1.385170076307465</v>
      </c>
      <c r="M177" s="17">
        <f>TEL!M$37</f>
        <v>1.2539178442775236</v>
      </c>
      <c r="N177" s="17">
        <f>TEL!N$37</f>
        <v>1.3917043196420262</v>
      </c>
      <c r="O177" s="17">
        <f>TEL!O$37</f>
        <v>1.3958790852393128</v>
      </c>
      <c r="P177" s="17">
        <f>TEL!P$37</f>
        <v>1.3753277106745834</v>
      </c>
      <c r="Q177" s="17">
        <f>TEL!Q$37</f>
        <v>1.3769998472219751</v>
      </c>
    </row>
    <row r="178" spans="1:17" x14ac:dyDescent="0.25">
      <c r="A178" s="18" t="s">
        <v>50</v>
      </c>
      <c r="B178" s="17">
        <f>WWP!B$37</f>
        <v>0</v>
      </c>
      <c r="C178" s="17">
        <f>WWP!C$37</f>
        <v>0</v>
      </c>
      <c r="D178" s="17">
        <f>WWP!D$37</f>
        <v>0</v>
      </c>
      <c r="E178" s="17">
        <f>WWP!E$37</f>
        <v>0</v>
      </c>
      <c r="F178" s="17">
        <f>WWP!F$37</f>
        <v>0</v>
      </c>
      <c r="G178" s="17">
        <f>WWP!G$37</f>
        <v>0</v>
      </c>
      <c r="H178" s="17">
        <f>WWP!H$37</f>
        <v>0</v>
      </c>
      <c r="I178" s="17">
        <f>WWP!I$37</f>
        <v>0</v>
      </c>
      <c r="J178" s="17">
        <f>WWP!J$37</f>
        <v>0</v>
      </c>
      <c r="K178" s="17">
        <f>WWP!K$37</f>
        <v>0</v>
      </c>
      <c r="L178" s="17">
        <f>WWP!L$37</f>
        <v>0</v>
      </c>
      <c r="M178" s="17">
        <f>WWP!M$37</f>
        <v>0.16690284499993999</v>
      </c>
      <c r="N178" s="17">
        <f>WWP!N$37</f>
        <v>0.17051414822758543</v>
      </c>
      <c r="O178" s="17">
        <f>WWP!O$37</f>
        <v>0.17949149569056969</v>
      </c>
      <c r="P178" s="17">
        <f>WWP!P$37</f>
        <v>0.17104327423182789</v>
      </c>
      <c r="Q178" s="17">
        <f>WWP!Q$37</f>
        <v>0.14955496278022168</v>
      </c>
    </row>
    <row r="179" spans="1:17" x14ac:dyDescent="0.25">
      <c r="A179" s="16" t="s">
        <v>49</v>
      </c>
      <c r="B179" s="15">
        <f>OIS!B$37</f>
        <v>1.3639192256312398</v>
      </c>
      <c r="C179" s="15">
        <f>OIS!C$37</f>
        <v>1.4460583672591061</v>
      </c>
      <c r="D179" s="15">
        <f>OIS!D$37</f>
        <v>1.447869289013455</v>
      </c>
      <c r="E179" s="15">
        <f>OIS!E$37</f>
        <v>1.4094965800458883</v>
      </c>
      <c r="F179" s="15">
        <f>OIS!F$37</f>
        <v>0.61191358577521071</v>
      </c>
      <c r="G179" s="15">
        <f>OIS!G$37</f>
        <v>0.64967918062339136</v>
      </c>
      <c r="H179" s="15">
        <f>OIS!H$37</f>
        <v>0.56465164207753904</v>
      </c>
      <c r="I179" s="15">
        <f>OIS!I$37</f>
        <v>0.54923445290607698</v>
      </c>
      <c r="J179" s="15">
        <f>OIS!J$37</f>
        <v>0.45937405890154842</v>
      </c>
      <c r="K179" s="15">
        <f>OIS!K$37</f>
        <v>0.42819226502250157</v>
      </c>
      <c r="L179" s="15">
        <f>OIS!L$37</f>
        <v>0.21043460551629972</v>
      </c>
      <c r="M179" s="15">
        <f>OIS!M$37</f>
        <v>0.47969834206744588</v>
      </c>
      <c r="N179" s="15">
        <f>OIS!N$37</f>
        <v>0.43221264881655025</v>
      </c>
      <c r="O179" s="15">
        <f>OIS!O$37</f>
        <v>0.48408068346045913</v>
      </c>
      <c r="P179" s="15">
        <f>OIS!P$37</f>
        <v>0.50751847622066826</v>
      </c>
      <c r="Q179" s="15">
        <f>OIS!Q$37</f>
        <v>0.51075830115398124</v>
      </c>
    </row>
  </sheetData>
  <pageMargins left="0.39370078740157483" right="0.39370078740157483" top="0.39370078740157483" bottom="0.39370078740157483" header="0.31496062992125984" footer="0.31496062992125984"/>
  <pageSetup paperSize="9" scale="57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6387.7976553732951</v>
      </c>
      <c r="C5" s="96">
        <v>6528.6442271266933</v>
      </c>
      <c r="D5" s="96">
        <v>6912.0901916719204</v>
      </c>
      <c r="E5" s="96">
        <v>6981.9717058435099</v>
      </c>
      <c r="F5" s="96">
        <v>6164.9835632574504</v>
      </c>
      <c r="G5" s="96">
        <v>5590.4165787853563</v>
      </c>
      <c r="H5" s="96">
        <v>5249.5208804255408</v>
      </c>
      <c r="I5" s="96">
        <v>4816.8648691264807</v>
      </c>
      <c r="J5" s="96">
        <v>5101.2880459497719</v>
      </c>
      <c r="K5" s="96">
        <v>4409.9442795650048</v>
      </c>
      <c r="L5" s="96">
        <v>3731.9000486835384</v>
      </c>
      <c r="M5" s="96">
        <v>3388.3998654057177</v>
      </c>
      <c r="N5" s="96">
        <v>3270.0609278204174</v>
      </c>
      <c r="O5" s="96">
        <v>3255.7678720379258</v>
      </c>
      <c r="P5" s="96">
        <v>3171.0578157450441</v>
      </c>
      <c r="Q5" s="96">
        <v>3198.8699246340379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76.694123685532517</v>
      </c>
      <c r="C10" s="158">
        <v>79.423184468176501</v>
      </c>
      <c r="D10" s="158">
        <v>83.728642926794933</v>
      </c>
      <c r="E10" s="158">
        <v>89.769258505011351</v>
      </c>
      <c r="F10" s="158">
        <v>93.445427958371639</v>
      </c>
      <c r="G10" s="158">
        <v>90.728684173401462</v>
      </c>
      <c r="H10" s="158">
        <v>79.18570432917393</v>
      </c>
      <c r="I10" s="158">
        <v>81.907576542141953</v>
      </c>
      <c r="J10" s="158">
        <v>81.110565184440333</v>
      </c>
      <c r="K10" s="158">
        <v>72.224646475234493</v>
      </c>
      <c r="L10" s="158">
        <v>76.489678882743561</v>
      </c>
      <c r="M10" s="158">
        <v>64.794000487401149</v>
      </c>
      <c r="N10" s="158">
        <v>58.367838892727065</v>
      </c>
      <c r="O10" s="158">
        <v>57.583823670015306</v>
      </c>
      <c r="P10" s="158">
        <v>63.024825910597286</v>
      </c>
      <c r="Q10" s="158">
        <v>64.270222548968206</v>
      </c>
    </row>
    <row r="11" spans="1:17" x14ac:dyDescent="0.25">
      <c r="A11" s="92" t="s">
        <v>125</v>
      </c>
      <c r="B11" s="91">
        <v>25.514692592844273</v>
      </c>
      <c r="C11" s="91">
        <v>27.059231802378818</v>
      </c>
      <c r="D11" s="91">
        <v>29.210235331156738</v>
      </c>
      <c r="E11" s="91">
        <v>34.437871783401562</v>
      </c>
      <c r="F11" s="91">
        <v>40.057448691347844</v>
      </c>
      <c r="G11" s="91">
        <v>40.293961205255812</v>
      </c>
      <c r="H11" s="91">
        <v>30.971112822431341</v>
      </c>
      <c r="I11" s="91">
        <v>35.179356607613379</v>
      </c>
      <c r="J11" s="91">
        <v>32.943502277960292</v>
      </c>
      <c r="K11" s="91">
        <v>28.362190246194096</v>
      </c>
      <c r="L11" s="91">
        <v>35.816020254099833</v>
      </c>
      <c r="M11" s="91">
        <v>24.880431982031496</v>
      </c>
      <c r="N11" s="91">
        <v>19.582810150196234</v>
      </c>
      <c r="O11" s="91">
        <v>19.082878749199121</v>
      </c>
      <c r="P11" s="91">
        <v>23.373410511919101</v>
      </c>
      <c r="Q11" s="91">
        <v>25.063699609756739</v>
      </c>
    </row>
    <row r="12" spans="1:17" x14ac:dyDescent="0.25">
      <c r="A12" s="92" t="s">
        <v>26</v>
      </c>
      <c r="B12" s="91">
        <v>51.179431092688247</v>
      </c>
      <c r="C12" s="91">
        <v>52.363952665797683</v>
      </c>
      <c r="D12" s="91">
        <v>54.518407595638195</v>
      </c>
      <c r="E12" s="91">
        <v>55.331386721609789</v>
      </c>
      <c r="F12" s="91">
        <v>53.387979267023795</v>
      </c>
      <c r="G12" s="91">
        <v>50.434722968145643</v>
      </c>
      <c r="H12" s="91">
        <v>48.214591506742593</v>
      </c>
      <c r="I12" s="91">
        <v>46.728219934528582</v>
      </c>
      <c r="J12" s="91">
        <v>48.167062906480041</v>
      </c>
      <c r="K12" s="91">
        <v>43.862456229040397</v>
      </c>
      <c r="L12" s="91">
        <v>40.673658628643736</v>
      </c>
      <c r="M12" s="91">
        <v>39.913568505369646</v>
      </c>
      <c r="N12" s="91">
        <v>38.785028742530827</v>
      </c>
      <c r="O12" s="91">
        <v>38.500944920816181</v>
      </c>
      <c r="P12" s="91">
        <v>39.651415398678189</v>
      </c>
      <c r="Q12" s="91">
        <v>39.206522939211467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263</v>
      </c>
      <c r="B15" s="204">
        <v>124.78263832097629</v>
      </c>
      <c r="C15" s="204">
        <v>127.72536449460122</v>
      </c>
      <c r="D15" s="204">
        <v>132.66592114111097</v>
      </c>
      <c r="E15" s="204">
        <v>134.94809205670825</v>
      </c>
      <c r="F15" s="204">
        <v>130.15113760590131</v>
      </c>
      <c r="G15" s="204">
        <v>123.03843178532985</v>
      </c>
      <c r="H15" s="204">
        <v>117.59504091437908</v>
      </c>
      <c r="I15" s="204">
        <v>113.89072625325912</v>
      </c>
      <c r="J15" s="204">
        <v>117.05357329660279</v>
      </c>
      <c r="K15" s="204">
        <v>106.31405253536748</v>
      </c>
      <c r="L15" s="204">
        <v>98.206088083204776</v>
      </c>
      <c r="M15" s="204">
        <v>97.189067978967913</v>
      </c>
      <c r="N15" s="204">
        <v>94.384504318523653</v>
      </c>
      <c r="O15" s="204">
        <v>93.528582535014507</v>
      </c>
      <c r="P15" s="204">
        <v>95.936783088086543</v>
      </c>
      <c r="Q15" s="204">
        <v>94.700755352856675</v>
      </c>
    </row>
    <row r="16" spans="1:17" x14ac:dyDescent="0.25">
      <c r="A16" s="152" t="s">
        <v>277</v>
      </c>
      <c r="B16" s="264">
        <v>124.78263832097629</v>
      </c>
      <c r="C16" s="264">
        <v>127.72536449460122</v>
      </c>
      <c r="D16" s="264">
        <v>132.66592114111097</v>
      </c>
      <c r="E16" s="264">
        <v>134.94809205670825</v>
      </c>
      <c r="F16" s="264">
        <v>130.15113760590131</v>
      </c>
      <c r="G16" s="264">
        <v>123.03843178532985</v>
      </c>
      <c r="H16" s="264">
        <v>117.59504091437908</v>
      </c>
      <c r="I16" s="264">
        <v>113.89072625325912</v>
      </c>
      <c r="J16" s="264">
        <v>117.05357329660279</v>
      </c>
      <c r="K16" s="264">
        <v>106.31405253536748</v>
      </c>
      <c r="L16" s="264">
        <v>98.206088083204776</v>
      </c>
      <c r="M16" s="264">
        <v>97.189067978967913</v>
      </c>
      <c r="N16" s="264">
        <v>94.384504318523653</v>
      </c>
      <c r="O16" s="264">
        <v>93.528582535014507</v>
      </c>
      <c r="P16" s="264">
        <v>95.936783088086543</v>
      </c>
      <c r="Q16" s="264">
        <v>94.700755352856675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20.949813398280536</v>
      </c>
      <c r="C18" s="83">
        <v>21.927733916064597</v>
      </c>
      <c r="D18" s="83">
        <v>19.994415507804938</v>
      </c>
      <c r="E18" s="83">
        <v>23.031609708307506</v>
      </c>
      <c r="F18" s="83">
        <v>21.707368337987383</v>
      </c>
      <c r="G18" s="83">
        <v>21.28946341227066</v>
      </c>
      <c r="H18" s="83">
        <v>20.10665138361804</v>
      </c>
      <c r="I18" s="83">
        <v>18.774082909384838</v>
      </c>
      <c r="J18" s="83">
        <v>16.250840241806184</v>
      </c>
      <c r="K18" s="83">
        <v>12.2867326029252</v>
      </c>
      <c r="L18" s="83">
        <v>7.4593607487144071</v>
      </c>
      <c r="M18" s="83">
        <v>15.204101132018812</v>
      </c>
      <c r="N18" s="83">
        <v>13.155367380295674</v>
      </c>
      <c r="O18" s="83">
        <v>11.687812594398867</v>
      </c>
      <c r="P18" s="83">
        <v>8.8092780744778505</v>
      </c>
      <c r="Q18" s="83">
        <v>7.3602434054054031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0.23667734256242576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103.83282492269575</v>
      </c>
      <c r="C21" s="83">
        <v>105.79763057853663</v>
      </c>
      <c r="D21" s="83">
        <v>112.67150563330604</v>
      </c>
      <c r="E21" s="83">
        <v>111.91648234840073</v>
      </c>
      <c r="F21" s="83">
        <v>108.44376926791392</v>
      </c>
      <c r="G21" s="83">
        <v>101.74896837305918</v>
      </c>
      <c r="H21" s="83">
        <v>97.48838953076104</v>
      </c>
      <c r="I21" s="83">
        <v>95.116643343874287</v>
      </c>
      <c r="J21" s="83">
        <v>100.8027330547966</v>
      </c>
      <c r="K21" s="83">
        <v>94.027319932442282</v>
      </c>
      <c r="L21" s="83">
        <v>90.510049991927943</v>
      </c>
      <c r="M21" s="83">
        <v>81.984966846949106</v>
      </c>
      <c r="N21" s="83">
        <v>81.229136938227981</v>
      </c>
      <c r="O21" s="83">
        <v>81.840769940615644</v>
      </c>
      <c r="P21" s="83">
        <v>87.127505013608697</v>
      </c>
      <c r="Q21" s="83">
        <v>87.340511947451276</v>
      </c>
    </row>
    <row r="22" spans="1:17" x14ac:dyDescent="0.25">
      <c r="A22" s="152" t="s">
        <v>276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2" t="s">
        <v>275</v>
      </c>
      <c r="B23" s="264">
        <v>0</v>
      </c>
      <c r="C23" s="264">
        <v>0</v>
      </c>
      <c r="D23" s="264">
        <v>0</v>
      </c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>
        <v>0</v>
      </c>
      <c r="K23" s="26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</row>
    <row r="24" spans="1:17" x14ac:dyDescent="0.25">
      <c r="A24" s="156" t="s">
        <v>262</v>
      </c>
      <c r="B24" s="204">
        <v>302.51378661749237</v>
      </c>
      <c r="C24" s="204">
        <v>308.91162085774909</v>
      </c>
      <c r="D24" s="204">
        <v>320.06168781243821</v>
      </c>
      <c r="E24" s="204">
        <v>321.86950672241761</v>
      </c>
      <c r="F24" s="204">
        <v>305.1604146745272</v>
      </c>
      <c r="G24" s="204">
        <v>286.59053886540647</v>
      </c>
      <c r="H24" s="204">
        <v>279.73719941123522</v>
      </c>
      <c r="I24" s="204">
        <v>266.94364496405814</v>
      </c>
      <c r="J24" s="204">
        <v>276.90904615300377</v>
      </c>
      <c r="K24" s="204">
        <v>252.75858706832548</v>
      </c>
      <c r="L24" s="204">
        <v>226.21238479304378</v>
      </c>
      <c r="M24" s="204">
        <v>231.77944666854899</v>
      </c>
      <c r="N24" s="204">
        <v>228.78707644927468</v>
      </c>
      <c r="O24" s="204">
        <v>226.98394511166072</v>
      </c>
      <c r="P24" s="204">
        <v>230.01436292637433</v>
      </c>
      <c r="Q24" s="204">
        <v>225.58382467999402</v>
      </c>
    </row>
    <row r="25" spans="1:17" x14ac:dyDescent="0.25">
      <c r="A25" s="152" t="s">
        <v>274</v>
      </c>
      <c r="B25" s="264">
        <v>302.51378661749237</v>
      </c>
      <c r="C25" s="264">
        <v>308.91162085774909</v>
      </c>
      <c r="D25" s="264">
        <v>320.06168781243821</v>
      </c>
      <c r="E25" s="264">
        <v>321.86950672241761</v>
      </c>
      <c r="F25" s="264">
        <v>305.1604146745272</v>
      </c>
      <c r="G25" s="264">
        <v>286.59053886540647</v>
      </c>
      <c r="H25" s="264">
        <v>279.73719941123522</v>
      </c>
      <c r="I25" s="264">
        <v>266.94364496405814</v>
      </c>
      <c r="J25" s="264">
        <v>276.90904615300377</v>
      </c>
      <c r="K25" s="264">
        <v>252.75858706832548</v>
      </c>
      <c r="L25" s="264">
        <v>226.21238479304378</v>
      </c>
      <c r="M25" s="264">
        <v>231.77944666854899</v>
      </c>
      <c r="N25" s="264">
        <v>228.78707644927468</v>
      </c>
      <c r="O25" s="264">
        <v>226.98394511166072</v>
      </c>
      <c r="P25" s="264">
        <v>230.01436292637433</v>
      </c>
      <c r="Q25" s="264">
        <v>225.58382467999402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50.789176004931065</v>
      </c>
      <c r="C27" s="83">
        <v>53.033568176157118</v>
      </c>
      <c r="D27" s="83">
        <v>48.237304043171903</v>
      </c>
      <c r="E27" s="83">
        <v>54.933513641089483</v>
      </c>
      <c r="F27" s="83">
        <v>50.896439672860588</v>
      </c>
      <c r="G27" s="83">
        <v>49.589048746356703</v>
      </c>
      <c r="H27" s="83">
        <v>47.83006412393361</v>
      </c>
      <c r="I27" s="83">
        <v>44.003777019950341</v>
      </c>
      <c r="J27" s="83">
        <v>38.443975214159501</v>
      </c>
      <c r="K27" s="83">
        <v>29.211351635462965</v>
      </c>
      <c r="L27" s="83">
        <v>17.182231946441725</v>
      </c>
      <c r="M27" s="83">
        <v>36.259203023066192</v>
      </c>
      <c r="N27" s="83">
        <v>31.888476443090337</v>
      </c>
      <c r="O27" s="83">
        <v>28.365080924959173</v>
      </c>
      <c r="P27" s="83">
        <v>21.120788282861678</v>
      </c>
      <c r="Q27" s="83">
        <v>17.53261472710069</v>
      </c>
    </row>
    <row r="28" spans="1:17" x14ac:dyDescent="0.25">
      <c r="A28" s="154" t="s">
        <v>125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0.54517339130915665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251.72461061256132</v>
      </c>
      <c r="C30" s="83">
        <v>255.87805268159198</v>
      </c>
      <c r="D30" s="83">
        <v>271.82438376926632</v>
      </c>
      <c r="E30" s="83">
        <v>266.93599308132815</v>
      </c>
      <c r="F30" s="83">
        <v>254.26397500166661</v>
      </c>
      <c r="G30" s="83">
        <v>237.00149011904978</v>
      </c>
      <c r="H30" s="83">
        <v>231.90713528730163</v>
      </c>
      <c r="I30" s="83">
        <v>222.93986794410779</v>
      </c>
      <c r="J30" s="83">
        <v>238.46507093884426</v>
      </c>
      <c r="K30" s="83">
        <v>223.54723543286252</v>
      </c>
      <c r="L30" s="83">
        <v>208.48497945529289</v>
      </c>
      <c r="M30" s="83">
        <v>195.52024364548279</v>
      </c>
      <c r="N30" s="83">
        <v>196.89860000618435</v>
      </c>
      <c r="O30" s="83">
        <v>198.61886418670156</v>
      </c>
      <c r="P30" s="83">
        <v>208.89357464351266</v>
      </c>
      <c r="Q30" s="83">
        <v>208.05120995289334</v>
      </c>
    </row>
    <row r="31" spans="1:17" x14ac:dyDescent="0.25">
      <c r="A31" s="152" t="s">
        <v>273</v>
      </c>
      <c r="B31" s="264">
        <v>0</v>
      </c>
      <c r="C31" s="264">
        <v>0</v>
      </c>
      <c r="D31" s="264">
        <v>0</v>
      </c>
      <c r="E31" s="264">
        <v>0</v>
      </c>
      <c r="F31" s="264">
        <v>0</v>
      </c>
      <c r="G31" s="264">
        <v>0</v>
      </c>
      <c r="H31" s="264">
        <v>0</v>
      </c>
      <c r="I31" s="264">
        <v>0</v>
      </c>
      <c r="J31" s="264">
        <v>0</v>
      </c>
      <c r="K31" s="264">
        <v>0</v>
      </c>
      <c r="L31" s="264">
        <v>0</v>
      </c>
      <c r="M31" s="264">
        <v>0</v>
      </c>
      <c r="N31" s="264">
        <v>0</v>
      </c>
      <c r="O31" s="264">
        <v>0</v>
      </c>
      <c r="P31" s="264">
        <v>0</v>
      </c>
      <c r="Q31" s="264">
        <v>0</v>
      </c>
    </row>
    <row r="32" spans="1:17" x14ac:dyDescent="0.25">
      <c r="A32" s="152" t="s">
        <v>272</v>
      </c>
      <c r="B32" s="264">
        <v>0</v>
      </c>
      <c r="C32" s="264">
        <v>0</v>
      </c>
      <c r="D32" s="264">
        <v>0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>
        <v>0</v>
      </c>
      <c r="K32" s="264">
        <v>0</v>
      </c>
      <c r="L32" s="264">
        <v>0</v>
      </c>
      <c r="M32" s="264">
        <v>0</v>
      </c>
      <c r="N32" s="264">
        <v>0</v>
      </c>
      <c r="O32" s="264">
        <v>0</v>
      </c>
      <c r="P32" s="264">
        <v>0</v>
      </c>
      <c r="Q32" s="264">
        <v>0</v>
      </c>
    </row>
    <row r="33" spans="1:17" x14ac:dyDescent="0.25">
      <c r="A33" s="156" t="s">
        <v>261</v>
      </c>
      <c r="B33" s="204">
        <v>5074.9140803162636</v>
      </c>
      <c r="C33" s="204">
        <v>5183.240849065467</v>
      </c>
      <c r="D33" s="204">
        <v>5507.3756165033656</v>
      </c>
      <c r="E33" s="204">
        <v>5556.2121062255183</v>
      </c>
      <c r="F33" s="204">
        <v>4820.7711524599872</v>
      </c>
      <c r="G33" s="204">
        <v>4321.5259824770628</v>
      </c>
      <c r="H33" s="204">
        <v>4039.0001102296997</v>
      </c>
      <c r="I33" s="204">
        <v>3658.2070058719873</v>
      </c>
      <c r="J33" s="204">
        <v>3905.3332045851121</v>
      </c>
      <c r="K33" s="204">
        <v>3327.7492860692614</v>
      </c>
      <c r="L33" s="204">
        <v>2740.2917207276769</v>
      </c>
      <c r="M33" s="204">
        <v>2436.579653965503</v>
      </c>
      <c r="N33" s="204">
        <v>2353.185548942381</v>
      </c>
      <c r="O33" s="204">
        <v>2346.0083674210409</v>
      </c>
      <c r="P33" s="204">
        <v>2255.8943517436983</v>
      </c>
      <c r="Q33" s="204">
        <v>2284.8173207653563</v>
      </c>
    </row>
    <row r="34" spans="1:17" x14ac:dyDescent="0.25">
      <c r="A34" s="150" t="s">
        <v>33</v>
      </c>
      <c r="B34" s="87">
        <v>121.5648396663894</v>
      </c>
      <c r="C34" s="87">
        <v>121.58672228241527</v>
      </c>
      <c r="D34" s="87">
        <v>127.0558977335556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5.5181032512262865E-13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107.99142788698568</v>
      </c>
      <c r="C37" s="87">
        <v>112.3040773689888</v>
      </c>
      <c r="D37" s="87">
        <v>113.24417359415774</v>
      </c>
      <c r="E37" s="87">
        <v>137.79634975612748</v>
      </c>
      <c r="F37" s="87">
        <v>135.17363424152884</v>
      </c>
      <c r="G37" s="87">
        <v>125.84010860516241</v>
      </c>
      <c r="H37" s="87">
        <v>96.566516022592097</v>
      </c>
      <c r="I37" s="87">
        <v>112.72119886803399</v>
      </c>
      <c r="J37" s="87">
        <v>94.749235704321578</v>
      </c>
      <c r="K37" s="87">
        <v>89.716662023211882</v>
      </c>
      <c r="L37" s="87">
        <v>124.21562391479662</v>
      </c>
      <c r="M37" s="87">
        <v>86.536520466997302</v>
      </c>
      <c r="N37" s="87">
        <v>65.601811769757262</v>
      </c>
      <c r="O37" s="87">
        <v>63.226987892989349</v>
      </c>
      <c r="P37" s="87">
        <v>70.9500036100508</v>
      </c>
      <c r="Q37" s="87">
        <v>72.169260334037759</v>
      </c>
    </row>
    <row r="38" spans="1:17" x14ac:dyDescent="0.25">
      <c r="A38" s="150" t="s">
        <v>29</v>
      </c>
      <c r="B38" s="87">
        <v>1549.270679086062</v>
      </c>
      <c r="C38" s="87">
        <v>1663.377449439748</v>
      </c>
      <c r="D38" s="87">
        <v>2034.5290907449782</v>
      </c>
      <c r="E38" s="87">
        <v>2103.5679866716737</v>
      </c>
      <c r="F38" s="87">
        <v>2047.9433321369208</v>
      </c>
      <c r="G38" s="87">
        <v>1926.263595325225</v>
      </c>
      <c r="H38" s="87">
        <v>1755.0512586540635</v>
      </c>
      <c r="I38" s="87">
        <v>1359.2647493700413</v>
      </c>
      <c r="J38" s="87">
        <v>1749.2160479776664</v>
      </c>
      <c r="K38" s="87">
        <v>1103.6929750472641</v>
      </c>
      <c r="L38" s="87">
        <v>465.1152922048077</v>
      </c>
      <c r="M38" s="87">
        <v>273.3160165203675</v>
      </c>
      <c r="N38" s="87">
        <v>304.9453238638182</v>
      </c>
      <c r="O38" s="87">
        <v>310.62915693863533</v>
      </c>
      <c r="P38" s="87">
        <v>291.44344630410819</v>
      </c>
      <c r="Q38" s="87">
        <v>426.48958562915755</v>
      </c>
    </row>
    <row r="39" spans="1:17" x14ac:dyDescent="0.25">
      <c r="A39" s="150" t="s">
        <v>28</v>
      </c>
      <c r="B39" s="87">
        <v>2.8650351753611503</v>
      </c>
      <c r="C39" s="87">
        <v>5.786657625878858</v>
      </c>
      <c r="D39" s="87">
        <v>5.8534162026058887</v>
      </c>
      <c r="E39" s="87">
        <v>2.8247886266693221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3293.2220985014656</v>
      </c>
      <c r="C40" s="87">
        <v>3280.1859423484357</v>
      </c>
      <c r="D40" s="87">
        <v>3226.6930382280684</v>
      </c>
      <c r="E40" s="87">
        <v>3312.0229811710474</v>
      </c>
      <c r="F40" s="87">
        <v>2637.6541860815378</v>
      </c>
      <c r="G40" s="87">
        <v>2269.4222785466754</v>
      </c>
      <c r="H40" s="87">
        <v>2187.382335553044</v>
      </c>
      <c r="I40" s="87">
        <v>2186.2210576339116</v>
      </c>
      <c r="J40" s="87">
        <v>2061.3679209031243</v>
      </c>
      <c r="K40" s="87">
        <v>2134.3396489987854</v>
      </c>
      <c r="L40" s="87">
        <v>2150.9608046080725</v>
      </c>
      <c r="M40" s="87">
        <v>2076.7271169781384</v>
      </c>
      <c r="N40" s="87">
        <v>1982.6384133088056</v>
      </c>
      <c r="O40" s="87">
        <v>1972.1522225894164</v>
      </c>
      <c r="P40" s="87">
        <v>1893.5009018295393</v>
      </c>
      <c r="Q40" s="87">
        <v>1786.158474802161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655.67749910509974</v>
      </c>
      <c r="C44" s="204">
        <v>672.33625371069661</v>
      </c>
      <c r="D44" s="204">
        <v>703.92914586214943</v>
      </c>
      <c r="E44" s="204">
        <v>712.82549890601706</v>
      </c>
      <c r="F44" s="204">
        <v>659.99464146576122</v>
      </c>
      <c r="G44" s="204">
        <v>621.98556689959719</v>
      </c>
      <c r="H44" s="204">
        <v>594.00369829182068</v>
      </c>
      <c r="I44" s="204">
        <v>562.58677162824642</v>
      </c>
      <c r="J44" s="204">
        <v>582.76688886449119</v>
      </c>
      <c r="K44" s="204">
        <v>525.8748948230766</v>
      </c>
      <c r="L44" s="204">
        <v>476.60508821485621</v>
      </c>
      <c r="M44" s="204">
        <v>449.74751964452469</v>
      </c>
      <c r="N44" s="204">
        <v>431.13722390949147</v>
      </c>
      <c r="O44" s="204">
        <v>428.12499212714874</v>
      </c>
      <c r="P44" s="204">
        <v>422.70012053144126</v>
      </c>
      <c r="Q44" s="204">
        <v>425.68764703253885</v>
      </c>
    </row>
    <row r="45" spans="1:17" x14ac:dyDescent="0.25">
      <c r="A45" s="299" t="s">
        <v>271</v>
      </c>
      <c r="B45" s="298">
        <v>316.11601707980674</v>
      </c>
      <c r="C45" s="298">
        <v>323.57092338632305</v>
      </c>
      <c r="D45" s="298">
        <v>336.08700022414791</v>
      </c>
      <c r="E45" s="298">
        <v>341.86849987699429</v>
      </c>
      <c r="F45" s="298">
        <v>329.71621526828335</v>
      </c>
      <c r="G45" s="298">
        <v>311.6973605228356</v>
      </c>
      <c r="H45" s="298">
        <v>297.90743698309376</v>
      </c>
      <c r="I45" s="298">
        <v>288.5231731749231</v>
      </c>
      <c r="J45" s="298">
        <v>296.53571901806038</v>
      </c>
      <c r="K45" s="298">
        <v>269.32893308959757</v>
      </c>
      <c r="L45" s="298">
        <v>248.78875647745207</v>
      </c>
      <c r="M45" s="298">
        <v>246.2123055467188</v>
      </c>
      <c r="N45" s="298">
        <v>239.10741094025997</v>
      </c>
      <c r="O45" s="298">
        <v>236.93907575537008</v>
      </c>
      <c r="P45" s="298">
        <v>243.03985048981923</v>
      </c>
      <c r="Q45" s="298">
        <v>239.90858022723694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53.072860608977379</v>
      </c>
      <c r="C47" s="83">
        <v>55.550259254030308</v>
      </c>
      <c r="D47" s="83">
        <v>50.65251928643918</v>
      </c>
      <c r="E47" s="83">
        <v>58.346744594379032</v>
      </c>
      <c r="F47" s="83">
        <v>54.991999789568041</v>
      </c>
      <c r="G47" s="83">
        <v>53.93330731108567</v>
      </c>
      <c r="H47" s="83">
        <v>50.936850171832376</v>
      </c>
      <c r="I47" s="83">
        <v>47.561010037108254</v>
      </c>
      <c r="J47" s="83">
        <v>41.168795279242332</v>
      </c>
      <c r="K47" s="83">
        <v>31.126389260743839</v>
      </c>
      <c r="L47" s="83">
        <v>18.897047230076499</v>
      </c>
      <c r="M47" s="83">
        <v>38.517056201114336</v>
      </c>
      <c r="N47" s="83">
        <v>33.326930696749045</v>
      </c>
      <c r="O47" s="83">
        <v>29.6091252391438</v>
      </c>
      <c r="P47" s="83">
        <v>22.316837788677216</v>
      </c>
      <c r="Q47" s="83">
        <v>18.645949960360355</v>
      </c>
    </row>
    <row r="48" spans="1:17" x14ac:dyDescent="0.25">
      <c r="A48" s="154" t="s">
        <v>125</v>
      </c>
      <c r="B48" s="83">
        <v>0</v>
      </c>
      <c r="C48" s="83">
        <v>0</v>
      </c>
      <c r="D48" s="83">
        <v>0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  <c r="K48" s="83">
        <v>0</v>
      </c>
      <c r="L48" s="83">
        <v>0.59958260115814521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263.04315647082933</v>
      </c>
      <c r="C50" s="83">
        <v>268.02066413229272</v>
      </c>
      <c r="D50" s="83">
        <v>285.43448093770871</v>
      </c>
      <c r="E50" s="83">
        <v>283.52175528261529</v>
      </c>
      <c r="F50" s="83">
        <v>274.72421547871534</v>
      </c>
      <c r="G50" s="83">
        <v>257.76405321174991</v>
      </c>
      <c r="H50" s="83">
        <v>246.9705868112614</v>
      </c>
      <c r="I50" s="83">
        <v>240.96216313781483</v>
      </c>
      <c r="J50" s="83">
        <v>255.36692373881806</v>
      </c>
      <c r="K50" s="83">
        <v>238.20254382885372</v>
      </c>
      <c r="L50" s="83">
        <v>229.29212664621741</v>
      </c>
      <c r="M50" s="83">
        <v>207.69524934560445</v>
      </c>
      <c r="N50" s="83">
        <v>205.78048024351091</v>
      </c>
      <c r="O50" s="83">
        <v>207.32995051622629</v>
      </c>
      <c r="P50" s="83">
        <v>220.72301270114201</v>
      </c>
      <c r="Q50" s="83">
        <v>221.26263026687658</v>
      </c>
    </row>
    <row r="51" spans="1:17" x14ac:dyDescent="0.25">
      <c r="A51" s="299" t="s">
        <v>270</v>
      </c>
      <c r="B51" s="298">
        <v>339.561482025293</v>
      </c>
      <c r="C51" s="298">
        <v>348.76533032437362</v>
      </c>
      <c r="D51" s="298">
        <v>367.84214563800151</v>
      </c>
      <c r="E51" s="298">
        <v>370.95699902902277</v>
      </c>
      <c r="F51" s="298">
        <v>330.27842619747787</v>
      </c>
      <c r="G51" s="298">
        <v>310.28820637676154</v>
      </c>
      <c r="H51" s="298">
        <v>296.09626130872687</v>
      </c>
      <c r="I51" s="298">
        <v>274.06359845332332</v>
      </c>
      <c r="J51" s="298">
        <v>286.23116984643082</v>
      </c>
      <c r="K51" s="298">
        <v>256.54596173347898</v>
      </c>
      <c r="L51" s="298">
        <v>227.81633173740414</v>
      </c>
      <c r="M51" s="298">
        <v>203.53521409780589</v>
      </c>
      <c r="N51" s="298">
        <v>192.0298129692315</v>
      </c>
      <c r="O51" s="298">
        <v>191.18591637177869</v>
      </c>
      <c r="P51" s="298">
        <v>179.66027004162203</v>
      </c>
      <c r="Q51" s="298">
        <v>185.77906680530191</v>
      </c>
    </row>
    <row r="52" spans="1:17" x14ac:dyDescent="0.25">
      <c r="A52" s="150" t="s">
        <v>33</v>
      </c>
      <c r="B52" s="87">
        <v>8.1338790107583172</v>
      </c>
      <c r="C52" s="87">
        <v>8.1812199345376868</v>
      </c>
      <c r="D52" s="87">
        <v>8.4861678760793531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4.1340231190869339E-14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7.2256847542623204</v>
      </c>
      <c r="C55" s="87">
        <v>7.5566175257766197</v>
      </c>
      <c r="D55" s="87">
        <v>7.5636714646902341</v>
      </c>
      <c r="E55" s="87">
        <v>9.1998864343952267</v>
      </c>
      <c r="F55" s="87">
        <v>9.2609530236472271</v>
      </c>
      <c r="G55" s="87">
        <v>9.035396697296143</v>
      </c>
      <c r="H55" s="87">
        <v>7.0792234665902747</v>
      </c>
      <c r="I55" s="87">
        <v>8.4447865673425255</v>
      </c>
      <c r="J55" s="87">
        <v>6.9443970992954798</v>
      </c>
      <c r="K55" s="87">
        <v>6.9165208564883844</v>
      </c>
      <c r="L55" s="87">
        <v>10.326764691033476</v>
      </c>
      <c r="M55" s="87">
        <v>7.2286695786300879</v>
      </c>
      <c r="N55" s="87">
        <v>5.3533830556842643</v>
      </c>
      <c r="O55" s="87">
        <v>5.1526285189839021</v>
      </c>
      <c r="P55" s="87">
        <v>5.650484827972126</v>
      </c>
      <c r="Q55" s="87">
        <v>5.8681005763713472</v>
      </c>
    </row>
    <row r="56" spans="1:17" x14ac:dyDescent="0.25">
      <c r="A56" s="150" t="s">
        <v>29</v>
      </c>
      <c r="B56" s="87">
        <v>103.66139003007731</v>
      </c>
      <c r="C56" s="87">
        <v>111.92387205247553</v>
      </c>
      <c r="D56" s="87">
        <v>135.88787077822653</v>
      </c>
      <c r="E56" s="87">
        <v>140.44339068965971</v>
      </c>
      <c r="F56" s="87">
        <v>140.30773900865336</v>
      </c>
      <c r="G56" s="87">
        <v>138.30690326191703</v>
      </c>
      <c r="H56" s="87">
        <v>128.66157512015766</v>
      </c>
      <c r="I56" s="87">
        <v>101.83267044897896</v>
      </c>
      <c r="J56" s="87">
        <v>128.20420934607247</v>
      </c>
      <c r="K56" s="87">
        <v>85.086931556805908</v>
      </c>
      <c r="L56" s="87">
        <v>38.667729754309704</v>
      </c>
      <c r="M56" s="87">
        <v>22.830952334472723</v>
      </c>
      <c r="N56" s="87">
        <v>24.884817745769933</v>
      </c>
      <c r="O56" s="87">
        <v>25.314453625069962</v>
      </c>
      <c r="P56" s="87">
        <v>23.210665084729985</v>
      </c>
      <c r="Q56" s="87">
        <v>34.677974689820616</v>
      </c>
    </row>
    <row r="57" spans="1:17" x14ac:dyDescent="0.25">
      <c r="A57" s="150" t="s">
        <v>28</v>
      </c>
      <c r="B57" s="87">
        <v>0.1916989282584268</v>
      </c>
      <c r="C57" s="87">
        <v>0.38936750522167474</v>
      </c>
      <c r="D57" s="87">
        <v>0.39095448090134405</v>
      </c>
      <c r="E57" s="87">
        <v>0.18859523211262283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220.34882930193663</v>
      </c>
      <c r="C58" s="87">
        <v>220.71425330636214</v>
      </c>
      <c r="D58" s="87">
        <v>215.51348103810403</v>
      </c>
      <c r="E58" s="87">
        <v>221.12512667285523</v>
      </c>
      <c r="F58" s="87">
        <v>180.70973416517728</v>
      </c>
      <c r="G58" s="87">
        <v>162.94590641754834</v>
      </c>
      <c r="H58" s="87">
        <v>160.35546272197894</v>
      </c>
      <c r="I58" s="87">
        <v>163.78614143700179</v>
      </c>
      <c r="J58" s="87">
        <v>151.08256340106283</v>
      </c>
      <c r="K58" s="87">
        <v>164.54250932018465</v>
      </c>
      <c r="L58" s="87">
        <v>178.82183729206096</v>
      </c>
      <c r="M58" s="87">
        <v>173.47559218470309</v>
      </c>
      <c r="N58" s="87">
        <v>161.79161216777729</v>
      </c>
      <c r="O58" s="87">
        <v>160.71883422772481</v>
      </c>
      <c r="P58" s="87">
        <v>150.79912012891992</v>
      </c>
      <c r="Q58" s="87">
        <v>145.23299153910995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0</v>
      </c>
      <c r="C62" s="302">
        <v>0</v>
      </c>
      <c r="D62" s="302">
        <v>0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2">
        <v>0</v>
      </c>
      <c r="L62" s="302">
        <v>0</v>
      </c>
      <c r="M62" s="302">
        <v>0</v>
      </c>
      <c r="N62" s="302">
        <v>0</v>
      </c>
      <c r="O62" s="302">
        <v>0</v>
      </c>
      <c r="P62" s="302">
        <v>0</v>
      </c>
      <c r="Q62" s="302">
        <v>0</v>
      </c>
    </row>
    <row r="63" spans="1:17" x14ac:dyDescent="0.25">
      <c r="A63" s="152" t="s">
        <v>268</v>
      </c>
      <c r="B63" s="151">
        <v>0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</v>
      </c>
      <c r="K63" s="151">
        <v>0</v>
      </c>
      <c r="L63" s="151">
        <v>0</v>
      </c>
      <c r="M63" s="151">
        <v>0</v>
      </c>
      <c r="N63" s="151">
        <v>0</v>
      </c>
      <c r="O63" s="151">
        <v>0</v>
      </c>
      <c r="P63" s="151">
        <v>0</v>
      </c>
      <c r="Q63" s="151">
        <v>0</v>
      </c>
    </row>
    <row r="64" spans="1:17" x14ac:dyDescent="0.25">
      <c r="A64" s="301" t="s">
        <v>267</v>
      </c>
      <c r="B64" s="300">
        <v>0</v>
      </c>
      <c r="C64" s="300">
        <v>0</v>
      </c>
      <c r="D64" s="300">
        <v>0</v>
      </c>
      <c r="E64" s="300">
        <v>0</v>
      </c>
      <c r="F64" s="300">
        <v>0</v>
      </c>
      <c r="G64" s="300">
        <v>0</v>
      </c>
      <c r="H64" s="300">
        <v>0</v>
      </c>
      <c r="I64" s="300">
        <v>0</v>
      </c>
      <c r="J64" s="300">
        <v>0</v>
      </c>
      <c r="K64" s="300">
        <v>0</v>
      </c>
      <c r="L64" s="300">
        <v>0</v>
      </c>
      <c r="M64" s="300">
        <v>0</v>
      </c>
      <c r="N64" s="300">
        <v>0</v>
      </c>
      <c r="O64" s="300">
        <v>0</v>
      </c>
      <c r="P64" s="300">
        <v>0</v>
      </c>
      <c r="Q64" s="300">
        <v>0</v>
      </c>
    </row>
    <row r="65" spans="1:17" x14ac:dyDescent="0.25">
      <c r="A65" s="156" t="s">
        <v>259</v>
      </c>
      <c r="B65" s="204">
        <v>153.21552732793072</v>
      </c>
      <c r="C65" s="204">
        <v>157.0069545300027</v>
      </c>
      <c r="D65" s="204">
        <v>164.32917742606151</v>
      </c>
      <c r="E65" s="204">
        <v>166.34724342783704</v>
      </c>
      <c r="F65" s="204">
        <v>155.460789092901</v>
      </c>
      <c r="G65" s="204">
        <v>146.54737458455813</v>
      </c>
      <c r="H65" s="204">
        <v>139.99912724923161</v>
      </c>
      <c r="I65" s="204">
        <v>133.32914386678726</v>
      </c>
      <c r="J65" s="204">
        <v>138.11476786612201</v>
      </c>
      <c r="K65" s="204">
        <v>125.02281259373883</v>
      </c>
      <c r="L65" s="204">
        <v>114.0950879820135</v>
      </c>
      <c r="M65" s="204">
        <v>108.31017666077182</v>
      </c>
      <c r="N65" s="204">
        <v>104.19873530801951</v>
      </c>
      <c r="O65" s="204">
        <v>103.53816117304559</v>
      </c>
      <c r="P65" s="204">
        <v>103.4873715448463</v>
      </c>
      <c r="Q65" s="204">
        <v>103.81015425432413</v>
      </c>
    </row>
    <row r="66" spans="1:17" x14ac:dyDescent="0.25">
      <c r="A66" s="299" t="s">
        <v>266</v>
      </c>
      <c r="B66" s="298">
        <v>91.272454377274045</v>
      </c>
      <c r="C66" s="298">
        <v>93.384908324734468</v>
      </c>
      <c r="D66" s="298">
        <v>97.227123548573758</v>
      </c>
      <c r="E66" s="298">
        <v>98.676975541858596</v>
      </c>
      <c r="F66" s="298">
        <v>95.211138496622354</v>
      </c>
      <c r="G66" s="298">
        <v>89.944355629974538</v>
      </c>
      <c r="H66" s="298">
        <v>85.985014089903956</v>
      </c>
      <c r="I66" s="298">
        <v>83.334246415935766</v>
      </c>
      <c r="J66" s="298">
        <v>85.90025245995885</v>
      </c>
      <c r="K66" s="298">
        <v>78.223496228198982</v>
      </c>
      <c r="L66" s="298">
        <v>72.536653344512743</v>
      </c>
      <c r="M66" s="298">
        <v>71.181122624104574</v>
      </c>
      <c r="N66" s="298">
        <v>69.168505605558607</v>
      </c>
      <c r="O66" s="298">
        <v>68.661875752448026</v>
      </c>
      <c r="P66" s="298">
        <v>70.713603604070485</v>
      </c>
      <c r="Q66" s="298">
        <v>69.920190589456652</v>
      </c>
    </row>
    <row r="67" spans="1:17" x14ac:dyDescent="0.25">
      <c r="A67" s="299" t="s">
        <v>265</v>
      </c>
      <c r="B67" s="298">
        <v>61.943072950656671</v>
      </c>
      <c r="C67" s="298">
        <v>63.622046205268234</v>
      </c>
      <c r="D67" s="298">
        <v>67.102053877487748</v>
      </c>
      <c r="E67" s="298">
        <v>67.670267885978447</v>
      </c>
      <c r="F67" s="298">
        <v>60.249650596278627</v>
      </c>
      <c r="G67" s="298">
        <v>56.603018954583582</v>
      </c>
      <c r="H67" s="298">
        <v>54.014113159327636</v>
      </c>
      <c r="I67" s="298">
        <v>49.994897450851511</v>
      </c>
      <c r="J67" s="298">
        <v>52.214515406163173</v>
      </c>
      <c r="K67" s="298">
        <v>46.799316365539852</v>
      </c>
      <c r="L67" s="298">
        <v>41.558434637500746</v>
      </c>
      <c r="M67" s="298">
        <v>37.129054036667242</v>
      </c>
      <c r="N67" s="298">
        <v>35.030229702460908</v>
      </c>
      <c r="O67" s="298">
        <v>34.876285420597569</v>
      </c>
      <c r="P67" s="298">
        <v>32.773767940775812</v>
      </c>
      <c r="Q67" s="298">
        <v>33.88996366486748</v>
      </c>
    </row>
    <row r="68" spans="1:17" x14ac:dyDescent="0.25">
      <c r="A68" s="150" t="s">
        <v>33</v>
      </c>
      <c r="B68" s="87">
        <v>1.4837886144509409</v>
      </c>
      <c r="C68" s="87">
        <v>1.4924245830470451</v>
      </c>
      <c r="D68" s="87">
        <v>1.5480534266850312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7.5413175286538811E-15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1.318115102991509</v>
      </c>
      <c r="C71" s="87">
        <v>1.3784841197757698</v>
      </c>
      <c r="D71" s="87">
        <v>1.3797709048672631</v>
      </c>
      <c r="E71" s="87">
        <v>1.6782505281357329</v>
      </c>
      <c r="F71" s="87">
        <v>1.6893903434361115</v>
      </c>
      <c r="G71" s="87">
        <v>1.6482441807609036</v>
      </c>
      <c r="H71" s="87">
        <v>1.291397519558295</v>
      </c>
      <c r="I71" s="87">
        <v>1.5405046157580957</v>
      </c>
      <c r="J71" s="87">
        <v>1.2668023874626251</v>
      </c>
      <c r="K71" s="87">
        <v>1.2617171812976296</v>
      </c>
      <c r="L71" s="87">
        <v>1.8838165471115027</v>
      </c>
      <c r="M71" s="87">
        <v>1.318659597003182</v>
      </c>
      <c r="N71" s="87">
        <v>0.97656835272723719</v>
      </c>
      <c r="O71" s="87">
        <v>0.93994655205115352</v>
      </c>
      <c r="P71" s="87">
        <v>1.0307658919912035</v>
      </c>
      <c r="Q71" s="87">
        <v>1.0704635281833454</v>
      </c>
    </row>
    <row r="72" spans="1:17" x14ac:dyDescent="0.25">
      <c r="A72" s="150" t="s">
        <v>29</v>
      </c>
      <c r="B72" s="87">
        <v>18.909992401085301</v>
      </c>
      <c r="C72" s="87">
        <v>20.417240878192544</v>
      </c>
      <c r="D72" s="87">
        <v>24.788772397035626</v>
      </c>
      <c r="E72" s="87">
        <v>25.619793926683254</v>
      </c>
      <c r="F72" s="87">
        <v>25.595048240210403</v>
      </c>
      <c r="G72" s="87">
        <v>25.230054207662452</v>
      </c>
      <c r="H72" s="87">
        <v>23.470545852490655</v>
      </c>
      <c r="I72" s="87">
        <v>18.576395935011938</v>
      </c>
      <c r="J72" s="87">
        <v>23.387112827813304</v>
      </c>
      <c r="K72" s="87">
        <v>15.521625059282107</v>
      </c>
      <c r="L72" s="87">
        <v>7.05379771204165</v>
      </c>
      <c r="M72" s="87">
        <v>4.1648403038889663</v>
      </c>
      <c r="N72" s="87">
        <v>4.5395080496061837</v>
      </c>
      <c r="O72" s="87">
        <v>4.6178825650399409</v>
      </c>
      <c r="P72" s="87">
        <v>4.2341078028090244</v>
      </c>
      <c r="Q72" s="87">
        <v>6.3259834513049409</v>
      </c>
    </row>
    <row r="73" spans="1:17" x14ac:dyDescent="0.25">
      <c r="A73" s="150" t="s">
        <v>28</v>
      </c>
      <c r="B73" s="87">
        <v>3.496986945294913E-2</v>
      </c>
      <c r="C73" s="87">
        <v>7.1028726923641067E-2</v>
      </c>
      <c r="D73" s="87">
        <v>7.1318224276846018E-2</v>
      </c>
      <c r="E73" s="87">
        <v>3.4403690757917146E-2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40.196206962675973</v>
      </c>
      <c r="C74" s="87">
        <v>40.262867897329237</v>
      </c>
      <c r="D74" s="87">
        <v>39.314138924622988</v>
      </c>
      <c r="E74" s="87">
        <v>40.337819740401542</v>
      </c>
      <c r="F74" s="87">
        <v>32.965212012632115</v>
      </c>
      <c r="G74" s="87">
        <v>29.724720566160226</v>
      </c>
      <c r="H74" s="87">
        <v>29.252169787278682</v>
      </c>
      <c r="I74" s="87">
        <v>29.877996900081467</v>
      </c>
      <c r="J74" s="87">
        <v>27.560600190887246</v>
      </c>
      <c r="K74" s="87">
        <v>30.015974124960113</v>
      </c>
      <c r="L74" s="87">
        <v>32.620820378347595</v>
      </c>
      <c r="M74" s="87">
        <v>31.64555413577509</v>
      </c>
      <c r="N74" s="87">
        <v>29.514153300127486</v>
      </c>
      <c r="O74" s="87">
        <v>29.318456303506476</v>
      </c>
      <c r="P74" s="87">
        <v>27.508894245975586</v>
      </c>
      <c r="Q74" s="87">
        <v>26.493516685379195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0</v>
      </c>
      <c r="C78" s="298">
        <v>0</v>
      </c>
      <c r="D78" s="298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298">
        <v>0</v>
      </c>
      <c r="L78" s="298">
        <v>0</v>
      </c>
      <c r="M78" s="298">
        <v>0</v>
      </c>
      <c r="N78" s="298">
        <v>0</v>
      </c>
      <c r="O78" s="298">
        <v>0</v>
      </c>
      <c r="P78" s="298">
        <v>0</v>
      </c>
      <c r="Q78" s="298">
        <v>0</v>
      </c>
    </row>
    <row r="79" spans="1:17" x14ac:dyDescent="0.25">
      <c r="A79" s="243" t="s">
        <v>258</v>
      </c>
      <c r="B79" s="278">
        <v>0</v>
      </c>
      <c r="C79" s="278">
        <v>0</v>
      </c>
      <c r="D79" s="278">
        <v>0</v>
      </c>
      <c r="E79" s="278">
        <v>0</v>
      </c>
      <c r="F79" s="278">
        <v>0</v>
      </c>
      <c r="G79" s="278">
        <v>0</v>
      </c>
      <c r="H79" s="278">
        <v>0</v>
      </c>
      <c r="I79" s="278">
        <v>0</v>
      </c>
      <c r="J79" s="278">
        <v>0</v>
      </c>
      <c r="K79" s="278">
        <v>0</v>
      </c>
      <c r="L79" s="278">
        <v>0</v>
      </c>
      <c r="M79" s="278">
        <v>0</v>
      </c>
      <c r="N79" s="278">
        <v>0</v>
      </c>
      <c r="O79" s="278">
        <v>0</v>
      </c>
      <c r="P79" s="278">
        <v>0</v>
      </c>
      <c r="Q79" s="278">
        <v>0</v>
      </c>
    </row>
    <row r="81" spans="1:17" ht="12.75" x14ac:dyDescent="0.25">
      <c r="A81" s="80" t="s">
        <v>134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1.0000000000000002</v>
      </c>
      <c r="C83" s="77">
        <f t="shared" si="0"/>
        <v>1</v>
      </c>
      <c r="D83" s="77">
        <f t="shared" si="0"/>
        <v>1</v>
      </c>
      <c r="E83" s="77">
        <f t="shared" si="0"/>
        <v>0.99999999999999989</v>
      </c>
      <c r="F83" s="77">
        <f t="shared" si="0"/>
        <v>0.99999999999999989</v>
      </c>
      <c r="G83" s="77">
        <f t="shared" si="0"/>
        <v>1</v>
      </c>
      <c r="H83" s="77">
        <f t="shared" si="0"/>
        <v>0.99999999999999989</v>
      </c>
      <c r="I83" s="77">
        <f t="shared" si="0"/>
        <v>0.99999999999999989</v>
      </c>
      <c r="J83" s="77">
        <f t="shared" si="0"/>
        <v>1</v>
      </c>
      <c r="K83" s="77">
        <f t="shared" si="0"/>
        <v>1</v>
      </c>
      <c r="L83" s="77">
        <f t="shared" si="0"/>
        <v>1</v>
      </c>
      <c r="M83" s="77">
        <f t="shared" si="0"/>
        <v>0.99999999999999989</v>
      </c>
      <c r="N83" s="77">
        <f t="shared" si="0"/>
        <v>1</v>
      </c>
      <c r="O83" s="77">
        <f t="shared" si="0"/>
        <v>1</v>
      </c>
      <c r="P83" s="77">
        <f t="shared" si="0"/>
        <v>1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0</v>
      </c>
      <c r="C84" s="203">
        <f t="shared" si="1"/>
        <v>0</v>
      </c>
      <c r="D84" s="203">
        <f t="shared" si="1"/>
        <v>0</v>
      </c>
      <c r="E84" s="203">
        <f t="shared" si="1"/>
        <v>0</v>
      </c>
      <c r="F84" s="203">
        <f t="shared" si="1"/>
        <v>0</v>
      </c>
      <c r="G84" s="203">
        <f t="shared" si="1"/>
        <v>0</v>
      </c>
      <c r="H84" s="203">
        <f t="shared" si="1"/>
        <v>0</v>
      </c>
      <c r="I84" s="203">
        <f t="shared" si="1"/>
        <v>0</v>
      </c>
      <c r="J84" s="203">
        <f t="shared" si="1"/>
        <v>0</v>
      </c>
      <c r="K84" s="203">
        <f t="shared" si="1"/>
        <v>0</v>
      </c>
      <c r="L84" s="203">
        <f t="shared" si="1"/>
        <v>0</v>
      </c>
      <c r="M84" s="203">
        <f t="shared" si="1"/>
        <v>0</v>
      </c>
      <c r="N84" s="203">
        <f t="shared" si="1"/>
        <v>0</v>
      </c>
      <c r="O84" s="203">
        <f t="shared" si="1"/>
        <v>0</v>
      </c>
      <c r="P84" s="203">
        <f t="shared" si="1"/>
        <v>0</v>
      </c>
      <c r="Q84" s="203">
        <f t="shared" si="1"/>
        <v>0</v>
      </c>
    </row>
    <row r="85" spans="1:17" x14ac:dyDescent="0.25">
      <c r="A85" s="76" t="s">
        <v>82</v>
      </c>
      <c r="B85" s="202">
        <f t="shared" ref="B85:Q85" si="2">IF(B$7=0,0,B$7/B$5)</f>
        <v>0</v>
      </c>
      <c r="C85" s="202">
        <f t="shared" si="2"/>
        <v>0</v>
      </c>
      <c r="D85" s="202">
        <f t="shared" si="2"/>
        <v>0</v>
      </c>
      <c r="E85" s="202">
        <f t="shared" si="2"/>
        <v>0</v>
      </c>
      <c r="F85" s="202">
        <f t="shared" si="2"/>
        <v>0</v>
      </c>
      <c r="G85" s="202">
        <f t="shared" si="2"/>
        <v>0</v>
      </c>
      <c r="H85" s="202">
        <f t="shared" si="2"/>
        <v>0</v>
      </c>
      <c r="I85" s="202">
        <f t="shared" si="2"/>
        <v>0</v>
      </c>
      <c r="J85" s="202">
        <f t="shared" si="2"/>
        <v>0</v>
      </c>
      <c r="K85" s="202">
        <f t="shared" si="2"/>
        <v>0</v>
      </c>
      <c r="L85" s="202">
        <f t="shared" si="2"/>
        <v>0</v>
      </c>
      <c r="M85" s="202">
        <f t="shared" si="2"/>
        <v>0</v>
      </c>
      <c r="N85" s="202">
        <f t="shared" si="2"/>
        <v>0</v>
      </c>
      <c r="O85" s="202">
        <f t="shared" si="2"/>
        <v>0</v>
      </c>
      <c r="P85" s="202">
        <f t="shared" si="2"/>
        <v>0</v>
      </c>
      <c r="Q85" s="202">
        <f t="shared" si="2"/>
        <v>0</v>
      </c>
    </row>
    <row r="86" spans="1:17" x14ac:dyDescent="0.25">
      <c r="A86" s="76" t="s">
        <v>81</v>
      </c>
      <c r="B86" s="202">
        <f t="shared" ref="B86:Q86" si="3">IF(B$8=0,0,B$8/B$5)</f>
        <v>0</v>
      </c>
      <c r="C86" s="202">
        <f t="shared" si="3"/>
        <v>0</v>
      </c>
      <c r="D86" s="202">
        <f t="shared" si="3"/>
        <v>0</v>
      </c>
      <c r="E86" s="202">
        <f t="shared" si="3"/>
        <v>0</v>
      </c>
      <c r="F86" s="202">
        <f t="shared" si="3"/>
        <v>0</v>
      </c>
      <c r="G86" s="202">
        <f t="shared" si="3"/>
        <v>0</v>
      </c>
      <c r="H86" s="202">
        <f t="shared" si="3"/>
        <v>0</v>
      </c>
      <c r="I86" s="202">
        <f t="shared" si="3"/>
        <v>0</v>
      </c>
      <c r="J86" s="202">
        <f t="shared" si="3"/>
        <v>0</v>
      </c>
      <c r="K86" s="202">
        <f t="shared" si="3"/>
        <v>0</v>
      </c>
      <c r="L86" s="202">
        <f t="shared" si="3"/>
        <v>0</v>
      </c>
      <c r="M86" s="202">
        <f t="shared" si="3"/>
        <v>0</v>
      </c>
      <c r="N86" s="202">
        <f t="shared" si="3"/>
        <v>0</v>
      </c>
      <c r="O86" s="202">
        <f t="shared" si="3"/>
        <v>0</v>
      </c>
      <c r="P86" s="202">
        <f t="shared" si="3"/>
        <v>0</v>
      </c>
      <c r="Q86" s="202">
        <f t="shared" si="3"/>
        <v>0</v>
      </c>
    </row>
    <row r="87" spans="1:17" x14ac:dyDescent="0.25">
      <c r="A87" s="76" t="s">
        <v>80</v>
      </c>
      <c r="B87" s="202">
        <f t="shared" ref="B87:Q87" si="4">IF(B$9=0,0,B$9/B$5)</f>
        <v>0</v>
      </c>
      <c r="C87" s="202">
        <f t="shared" si="4"/>
        <v>0</v>
      </c>
      <c r="D87" s="202">
        <f t="shared" si="4"/>
        <v>0</v>
      </c>
      <c r="E87" s="202">
        <f t="shared" si="4"/>
        <v>0</v>
      </c>
      <c r="F87" s="202">
        <f t="shared" si="4"/>
        <v>0</v>
      </c>
      <c r="G87" s="202">
        <f t="shared" si="4"/>
        <v>0</v>
      </c>
      <c r="H87" s="202">
        <f t="shared" si="4"/>
        <v>0</v>
      </c>
      <c r="I87" s="202">
        <f t="shared" si="4"/>
        <v>0</v>
      </c>
      <c r="J87" s="202">
        <f t="shared" si="4"/>
        <v>0</v>
      </c>
      <c r="K87" s="202">
        <f t="shared" si="4"/>
        <v>0</v>
      </c>
      <c r="L87" s="202">
        <f t="shared" si="4"/>
        <v>0</v>
      </c>
      <c r="M87" s="202">
        <f t="shared" si="4"/>
        <v>0</v>
      </c>
      <c r="N87" s="202">
        <f t="shared" si="4"/>
        <v>0</v>
      </c>
      <c r="O87" s="202">
        <f t="shared" si="4"/>
        <v>0</v>
      </c>
      <c r="P87" s="202">
        <f t="shared" si="4"/>
        <v>0</v>
      </c>
      <c r="Q87" s="202">
        <f t="shared" si="4"/>
        <v>0</v>
      </c>
    </row>
    <row r="88" spans="1:17" x14ac:dyDescent="0.25">
      <c r="A88" s="129" t="s">
        <v>79</v>
      </c>
      <c r="B88" s="201">
        <f t="shared" ref="B88:Q88" si="5">IF(B$10=0,0,B$10/B$5)</f>
        <v>1.2006348325861397E-2</v>
      </c>
      <c r="C88" s="201">
        <f t="shared" si="5"/>
        <v>1.2165341180358859E-2</v>
      </c>
      <c r="D88" s="201">
        <f t="shared" si="5"/>
        <v>1.2113360879994877E-2</v>
      </c>
      <c r="E88" s="201">
        <f t="shared" si="5"/>
        <v>1.2857293367413624E-2</v>
      </c>
      <c r="F88" s="201">
        <f t="shared" si="5"/>
        <v>1.5157449650846595E-2</v>
      </c>
      <c r="G88" s="201">
        <f t="shared" si="5"/>
        <v>1.6229324397344699E-2</v>
      </c>
      <c r="H88" s="201">
        <f t="shared" si="5"/>
        <v>1.5084367913354203E-2</v>
      </c>
      <c r="I88" s="201">
        <f t="shared" si="5"/>
        <v>1.7004333475727246E-2</v>
      </c>
      <c r="J88" s="201">
        <f t="shared" si="5"/>
        <v>1.5900016712218207E-2</v>
      </c>
      <c r="K88" s="201">
        <f t="shared" si="5"/>
        <v>1.637767778833675E-2</v>
      </c>
      <c r="L88" s="201">
        <f t="shared" si="5"/>
        <v>2.0496175643751762E-2</v>
      </c>
      <c r="M88" s="201">
        <f t="shared" si="5"/>
        <v>1.9122300513857118E-2</v>
      </c>
      <c r="N88" s="201">
        <f t="shared" si="5"/>
        <v>1.7849159444142462E-2</v>
      </c>
      <c r="O88" s="201">
        <f t="shared" si="5"/>
        <v>1.7686710457638095E-2</v>
      </c>
      <c r="P88" s="201">
        <f t="shared" si="5"/>
        <v>1.9875016342390316E-2</v>
      </c>
      <c r="Q88" s="201">
        <f t="shared" si="5"/>
        <v>2.0091539844753439E-2</v>
      </c>
    </row>
    <row r="89" spans="1:17" x14ac:dyDescent="0.25">
      <c r="A89" s="127" t="s">
        <v>263</v>
      </c>
      <c r="B89" s="200">
        <f t="shared" ref="B89:Q89" si="6">IF(B$15=0,0,B$15/B$5)</f>
        <v>1.9534532095895601E-2</v>
      </c>
      <c r="C89" s="200">
        <f t="shared" si="6"/>
        <v>1.9563842055276788E-2</v>
      </c>
      <c r="D89" s="200">
        <f t="shared" si="6"/>
        <v>1.919331453471982E-2</v>
      </c>
      <c r="E89" s="200">
        <f t="shared" si="6"/>
        <v>1.9328077761152258E-2</v>
      </c>
      <c r="F89" s="200">
        <f t="shared" si="6"/>
        <v>2.1111351923399472E-2</v>
      </c>
      <c r="G89" s="200">
        <f t="shared" si="6"/>
        <v>2.2008812769380902E-2</v>
      </c>
      <c r="H89" s="200">
        <f t="shared" si="6"/>
        <v>2.2401099756145078E-2</v>
      </c>
      <c r="I89" s="200">
        <f t="shared" si="6"/>
        <v>2.364416053753917E-2</v>
      </c>
      <c r="J89" s="200">
        <f t="shared" si="6"/>
        <v>2.2945885870831947E-2</v>
      </c>
      <c r="K89" s="200">
        <f t="shared" si="6"/>
        <v>2.4107799508490447E-2</v>
      </c>
      <c r="L89" s="200">
        <f t="shared" si="6"/>
        <v>2.6315305019449238E-2</v>
      </c>
      <c r="M89" s="200">
        <f t="shared" si="6"/>
        <v>2.8682880368173656E-2</v>
      </c>
      <c r="N89" s="200">
        <f t="shared" si="6"/>
        <v>2.8863224998512012E-2</v>
      </c>
      <c r="O89" s="200">
        <f t="shared" si="6"/>
        <v>2.8727042655062176E-2</v>
      </c>
      <c r="P89" s="200">
        <f t="shared" si="6"/>
        <v>3.0253873837221751E-2</v>
      </c>
      <c r="Q89" s="200">
        <f t="shared" si="6"/>
        <v>2.96044408131696E-2</v>
      </c>
    </row>
    <row r="90" spans="1:17" x14ac:dyDescent="0.25">
      <c r="A90" s="142" t="s">
        <v>277</v>
      </c>
      <c r="B90" s="199">
        <f t="shared" ref="B90:Q90" si="7">IF(B$16=0,0,B$16/B$5)</f>
        <v>1.9534532095895601E-2</v>
      </c>
      <c r="C90" s="199">
        <f t="shared" si="7"/>
        <v>1.9563842055276788E-2</v>
      </c>
      <c r="D90" s="199">
        <f t="shared" si="7"/>
        <v>1.919331453471982E-2</v>
      </c>
      <c r="E90" s="199">
        <f t="shared" si="7"/>
        <v>1.9328077761152258E-2</v>
      </c>
      <c r="F90" s="199">
        <f t="shared" si="7"/>
        <v>2.1111351923399472E-2</v>
      </c>
      <c r="G90" s="199">
        <f t="shared" si="7"/>
        <v>2.2008812769380902E-2</v>
      </c>
      <c r="H90" s="199">
        <f t="shared" si="7"/>
        <v>2.2401099756145078E-2</v>
      </c>
      <c r="I90" s="199">
        <f t="shared" si="7"/>
        <v>2.364416053753917E-2</v>
      </c>
      <c r="J90" s="199">
        <f t="shared" si="7"/>
        <v>2.2945885870831947E-2</v>
      </c>
      <c r="K90" s="199">
        <f t="shared" si="7"/>
        <v>2.4107799508490447E-2</v>
      </c>
      <c r="L90" s="199">
        <f t="shared" si="7"/>
        <v>2.6315305019449238E-2</v>
      </c>
      <c r="M90" s="199">
        <f t="shared" si="7"/>
        <v>2.8682880368173656E-2</v>
      </c>
      <c r="N90" s="199">
        <f t="shared" si="7"/>
        <v>2.8863224998512012E-2</v>
      </c>
      <c r="O90" s="199">
        <f t="shared" si="7"/>
        <v>2.8727042655062176E-2</v>
      </c>
      <c r="P90" s="199">
        <f t="shared" si="7"/>
        <v>3.0253873837221751E-2</v>
      </c>
      <c r="Q90" s="199">
        <f t="shared" si="7"/>
        <v>2.96044408131696E-2</v>
      </c>
    </row>
    <row r="91" spans="1:17" x14ac:dyDescent="0.25">
      <c r="A91" s="142" t="s">
        <v>276</v>
      </c>
      <c r="B91" s="199">
        <f t="shared" ref="B91:Q91" si="8">IF(B$22=0,0,B$22/B$5)</f>
        <v>0</v>
      </c>
      <c r="C91" s="199">
        <f t="shared" si="8"/>
        <v>0</v>
      </c>
      <c r="D91" s="199">
        <f t="shared" si="8"/>
        <v>0</v>
      </c>
      <c r="E91" s="199">
        <f t="shared" si="8"/>
        <v>0</v>
      </c>
      <c r="F91" s="199">
        <f t="shared" si="8"/>
        <v>0</v>
      </c>
      <c r="G91" s="199">
        <f t="shared" si="8"/>
        <v>0</v>
      </c>
      <c r="H91" s="199">
        <f t="shared" si="8"/>
        <v>0</v>
      </c>
      <c r="I91" s="199">
        <f t="shared" si="8"/>
        <v>0</v>
      </c>
      <c r="J91" s="199">
        <f t="shared" si="8"/>
        <v>0</v>
      </c>
      <c r="K91" s="199">
        <f t="shared" si="8"/>
        <v>0</v>
      </c>
      <c r="L91" s="199">
        <f t="shared" si="8"/>
        <v>0</v>
      </c>
      <c r="M91" s="199">
        <f t="shared" si="8"/>
        <v>0</v>
      </c>
      <c r="N91" s="199">
        <f t="shared" si="8"/>
        <v>0</v>
      </c>
      <c r="O91" s="199">
        <f t="shared" si="8"/>
        <v>0</v>
      </c>
      <c r="P91" s="199">
        <f t="shared" si="8"/>
        <v>0</v>
      </c>
      <c r="Q91" s="199">
        <f t="shared" si="8"/>
        <v>0</v>
      </c>
    </row>
    <row r="92" spans="1:17" x14ac:dyDescent="0.25">
      <c r="A92" s="142" t="s">
        <v>275</v>
      </c>
      <c r="B92" s="199">
        <f t="shared" ref="B92:Q92" si="9">IF(B$23=0,0,B$23/B$5)</f>
        <v>0</v>
      </c>
      <c r="C92" s="199">
        <f t="shared" si="9"/>
        <v>0</v>
      </c>
      <c r="D92" s="199">
        <f t="shared" si="9"/>
        <v>0</v>
      </c>
      <c r="E92" s="199">
        <f t="shared" si="9"/>
        <v>0</v>
      </c>
      <c r="F92" s="199">
        <f t="shared" si="9"/>
        <v>0</v>
      </c>
      <c r="G92" s="199">
        <f t="shared" si="9"/>
        <v>0</v>
      </c>
      <c r="H92" s="199">
        <f t="shared" si="9"/>
        <v>0</v>
      </c>
      <c r="I92" s="199">
        <f t="shared" si="9"/>
        <v>0</v>
      </c>
      <c r="J92" s="199">
        <f t="shared" si="9"/>
        <v>0</v>
      </c>
      <c r="K92" s="199">
        <f t="shared" si="9"/>
        <v>0</v>
      </c>
      <c r="L92" s="199">
        <f t="shared" si="9"/>
        <v>0</v>
      </c>
      <c r="M92" s="199">
        <f t="shared" si="9"/>
        <v>0</v>
      </c>
      <c r="N92" s="199">
        <f t="shared" si="9"/>
        <v>0</v>
      </c>
      <c r="O92" s="199">
        <f t="shared" si="9"/>
        <v>0</v>
      </c>
      <c r="P92" s="199">
        <f t="shared" si="9"/>
        <v>0</v>
      </c>
      <c r="Q92" s="199">
        <f t="shared" si="9"/>
        <v>0</v>
      </c>
    </row>
    <row r="93" spans="1:17" x14ac:dyDescent="0.25">
      <c r="A93" s="127" t="s">
        <v>262</v>
      </c>
      <c r="B93" s="200">
        <f t="shared" ref="B93:Q93" si="10">IF(B$24=0,0,B$24/B$5)</f>
        <v>4.7358072834856234E-2</v>
      </c>
      <c r="C93" s="200">
        <f t="shared" si="10"/>
        <v>4.7316350854931404E-2</v>
      </c>
      <c r="D93" s="200">
        <f t="shared" si="10"/>
        <v>4.6304616828939348E-2</v>
      </c>
      <c r="E93" s="200">
        <f t="shared" si="10"/>
        <v>4.6100087522988858E-2</v>
      </c>
      <c r="F93" s="200">
        <f t="shared" si="10"/>
        <v>4.9498982688817861E-2</v>
      </c>
      <c r="G93" s="200">
        <f t="shared" si="10"/>
        <v>5.1264612364124523E-2</v>
      </c>
      <c r="H93" s="200">
        <f t="shared" si="10"/>
        <v>5.3288139200345259E-2</v>
      </c>
      <c r="I93" s="200">
        <f t="shared" si="10"/>
        <v>5.5418545509761684E-2</v>
      </c>
      <c r="J93" s="200">
        <f t="shared" si="10"/>
        <v>5.4282182001633685E-2</v>
      </c>
      <c r="K93" s="200">
        <f t="shared" si="10"/>
        <v>5.7315596534761093E-2</v>
      </c>
      <c r="L93" s="200">
        <f t="shared" si="10"/>
        <v>6.0615874445201778E-2</v>
      </c>
      <c r="M93" s="200">
        <f t="shared" si="10"/>
        <v>6.8403805889301783E-2</v>
      </c>
      <c r="N93" s="200">
        <f t="shared" si="10"/>
        <v>6.9964163206514732E-2</v>
      </c>
      <c r="O93" s="200">
        <f t="shared" si="10"/>
        <v>6.9717484179724912E-2</v>
      </c>
      <c r="P93" s="200">
        <f t="shared" si="10"/>
        <v>7.2535531135477629E-2</v>
      </c>
      <c r="Q93" s="200">
        <f t="shared" si="10"/>
        <v>7.0519849195119E-2</v>
      </c>
    </row>
    <row r="94" spans="1:17" x14ac:dyDescent="0.25">
      <c r="A94" s="142" t="s">
        <v>274</v>
      </c>
      <c r="B94" s="199">
        <f t="shared" ref="B94:Q94" si="11">IF(B$25=0,0,B$25/B$5)</f>
        <v>4.7358072834856234E-2</v>
      </c>
      <c r="C94" s="199">
        <f t="shared" si="11"/>
        <v>4.7316350854931404E-2</v>
      </c>
      <c r="D94" s="199">
        <f t="shared" si="11"/>
        <v>4.6304616828939348E-2</v>
      </c>
      <c r="E94" s="199">
        <f t="shared" si="11"/>
        <v>4.6100087522988858E-2</v>
      </c>
      <c r="F94" s="199">
        <f t="shared" si="11"/>
        <v>4.9498982688817861E-2</v>
      </c>
      <c r="G94" s="199">
        <f t="shared" si="11"/>
        <v>5.1264612364124523E-2</v>
      </c>
      <c r="H94" s="199">
        <f t="shared" si="11"/>
        <v>5.3288139200345259E-2</v>
      </c>
      <c r="I94" s="199">
        <f t="shared" si="11"/>
        <v>5.5418545509761684E-2</v>
      </c>
      <c r="J94" s="199">
        <f t="shared" si="11"/>
        <v>5.4282182001633685E-2</v>
      </c>
      <c r="K94" s="199">
        <f t="shared" si="11"/>
        <v>5.7315596534761093E-2</v>
      </c>
      <c r="L94" s="199">
        <f t="shared" si="11"/>
        <v>6.0615874445201778E-2</v>
      </c>
      <c r="M94" s="199">
        <f t="shared" si="11"/>
        <v>6.8403805889301783E-2</v>
      </c>
      <c r="N94" s="199">
        <f t="shared" si="11"/>
        <v>6.9964163206514732E-2</v>
      </c>
      <c r="O94" s="199">
        <f t="shared" si="11"/>
        <v>6.9717484179724912E-2</v>
      </c>
      <c r="P94" s="199">
        <f t="shared" si="11"/>
        <v>7.2535531135477629E-2</v>
      </c>
      <c r="Q94" s="199">
        <f t="shared" si="11"/>
        <v>7.0519849195119E-2</v>
      </c>
    </row>
    <row r="95" spans="1:17" x14ac:dyDescent="0.25">
      <c r="A95" s="142" t="s">
        <v>273</v>
      </c>
      <c r="B95" s="199">
        <f t="shared" ref="B95:Q95" si="12">IF(B$31=0,0,B$31/B$5)</f>
        <v>0</v>
      </c>
      <c r="C95" s="199">
        <f t="shared" si="12"/>
        <v>0</v>
      </c>
      <c r="D95" s="199">
        <f t="shared" si="12"/>
        <v>0</v>
      </c>
      <c r="E95" s="199">
        <f t="shared" si="12"/>
        <v>0</v>
      </c>
      <c r="F95" s="199">
        <f t="shared" si="12"/>
        <v>0</v>
      </c>
      <c r="G95" s="199">
        <f t="shared" si="12"/>
        <v>0</v>
      </c>
      <c r="H95" s="199">
        <f t="shared" si="12"/>
        <v>0</v>
      </c>
      <c r="I95" s="199">
        <f t="shared" si="12"/>
        <v>0</v>
      </c>
      <c r="J95" s="199">
        <f t="shared" si="12"/>
        <v>0</v>
      </c>
      <c r="K95" s="199">
        <f t="shared" si="12"/>
        <v>0</v>
      </c>
      <c r="L95" s="199">
        <f t="shared" si="12"/>
        <v>0</v>
      </c>
      <c r="M95" s="199">
        <f t="shared" si="12"/>
        <v>0</v>
      </c>
      <c r="N95" s="199">
        <f t="shared" si="12"/>
        <v>0</v>
      </c>
      <c r="O95" s="199">
        <f t="shared" si="12"/>
        <v>0</v>
      </c>
      <c r="P95" s="199">
        <f t="shared" si="12"/>
        <v>0</v>
      </c>
      <c r="Q95" s="199">
        <f t="shared" si="12"/>
        <v>0</v>
      </c>
    </row>
    <row r="96" spans="1:17" x14ac:dyDescent="0.25">
      <c r="A96" s="142" t="s">
        <v>272</v>
      </c>
      <c r="B96" s="199">
        <f t="shared" ref="B96:Q96" si="13">IF(B$32=0,0,B$32/B$5)</f>
        <v>0</v>
      </c>
      <c r="C96" s="199">
        <f t="shared" si="13"/>
        <v>0</v>
      </c>
      <c r="D96" s="199">
        <f t="shared" si="13"/>
        <v>0</v>
      </c>
      <c r="E96" s="199">
        <f t="shared" si="13"/>
        <v>0</v>
      </c>
      <c r="F96" s="199">
        <f t="shared" si="13"/>
        <v>0</v>
      </c>
      <c r="G96" s="199">
        <f t="shared" si="13"/>
        <v>0</v>
      </c>
      <c r="H96" s="199">
        <f t="shared" si="13"/>
        <v>0</v>
      </c>
      <c r="I96" s="199">
        <f t="shared" si="13"/>
        <v>0</v>
      </c>
      <c r="J96" s="199">
        <f t="shared" si="13"/>
        <v>0</v>
      </c>
      <c r="K96" s="199">
        <f t="shared" si="13"/>
        <v>0</v>
      </c>
      <c r="L96" s="199">
        <f t="shared" si="13"/>
        <v>0</v>
      </c>
      <c r="M96" s="199">
        <f t="shared" si="13"/>
        <v>0</v>
      </c>
      <c r="N96" s="199">
        <f t="shared" si="13"/>
        <v>0</v>
      </c>
      <c r="O96" s="199">
        <f t="shared" si="13"/>
        <v>0</v>
      </c>
      <c r="P96" s="199">
        <f t="shared" si="13"/>
        <v>0</v>
      </c>
      <c r="Q96" s="199">
        <f t="shared" si="13"/>
        <v>0</v>
      </c>
    </row>
    <row r="97" spans="1:17" x14ac:dyDescent="0.25">
      <c r="A97" s="127" t="s">
        <v>261</v>
      </c>
      <c r="B97" s="200">
        <f t="shared" ref="B97:Q97" si="14">IF(B$33=0,0,B$33/B$5)</f>
        <v>0.79447007468173969</v>
      </c>
      <c r="C97" s="200">
        <f t="shared" si="14"/>
        <v>0.79392300587141218</v>
      </c>
      <c r="D97" s="200">
        <f t="shared" si="14"/>
        <v>0.79677426997971834</v>
      </c>
      <c r="E97" s="200">
        <f t="shared" si="14"/>
        <v>0.79579413098670782</v>
      </c>
      <c r="F97" s="200">
        <f t="shared" si="14"/>
        <v>0.78196009818926282</v>
      </c>
      <c r="G97" s="200">
        <f t="shared" si="14"/>
        <v>0.77302396370182691</v>
      </c>
      <c r="H97" s="200">
        <f t="shared" si="14"/>
        <v>0.76940357076973609</v>
      </c>
      <c r="I97" s="200">
        <f t="shared" si="14"/>
        <v>0.75945809261105324</v>
      </c>
      <c r="J97" s="200">
        <f t="shared" si="14"/>
        <v>0.76555826085645129</v>
      </c>
      <c r="K97" s="200">
        <f t="shared" si="14"/>
        <v>0.75460120924646001</v>
      </c>
      <c r="L97" s="200">
        <f t="shared" si="14"/>
        <v>0.73428861571315118</v>
      </c>
      <c r="M97" s="200">
        <f t="shared" si="14"/>
        <v>0.7190944843440884</v>
      </c>
      <c r="N97" s="200">
        <f t="shared" si="14"/>
        <v>0.71961520010908231</v>
      </c>
      <c r="O97" s="200">
        <f t="shared" si="14"/>
        <v>0.72056991150065408</v>
      </c>
      <c r="P97" s="200">
        <f t="shared" si="14"/>
        <v>0.7114012051570473</v>
      </c>
      <c r="Q97" s="200">
        <f t="shared" si="14"/>
        <v>0.71425765179456224</v>
      </c>
    </row>
    <row r="98" spans="1:17" x14ac:dyDescent="0.25">
      <c r="A98" s="127" t="s">
        <v>260</v>
      </c>
      <c r="B98" s="200">
        <f t="shared" ref="B98:Q98" si="15">IF(B$44=0,0,B$44/B$5)</f>
        <v>0.10264531446977758</v>
      </c>
      <c r="C98" s="200">
        <f t="shared" si="15"/>
        <v>0.10298252291296886</v>
      </c>
      <c r="D98" s="200">
        <f t="shared" si="15"/>
        <v>0.10184027209458049</v>
      </c>
      <c r="E98" s="200">
        <f t="shared" si="15"/>
        <v>0.10209515720457919</v>
      </c>
      <c r="F98" s="200">
        <f t="shared" si="15"/>
        <v>0.10705537730858664</v>
      </c>
      <c r="G98" s="200">
        <f t="shared" si="15"/>
        <v>0.11125925199562454</v>
      </c>
      <c r="H98" s="200">
        <f t="shared" si="15"/>
        <v>0.11315388810181647</v>
      </c>
      <c r="I98" s="200">
        <f t="shared" si="15"/>
        <v>0.1167952157500049</v>
      </c>
      <c r="J98" s="200">
        <f t="shared" si="15"/>
        <v>0.11423916540591858</v>
      </c>
      <c r="K98" s="200">
        <f t="shared" si="15"/>
        <v>0.1192475145910344</v>
      </c>
      <c r="L98" s="200">
        <f t="shared" si="15"/>
        <v>0.12771110747807488</v>
      </c>
      <c r="M98" s="200">
        <f t="shared" si="15"/>
        <v>0.13273153627358947</v>
      </c>
      <c r="N98" s="200">
        <f t="shared" si="15"/>
        <v>0.13184378928280577</v>
      </c>
      <c r="O98" s="200">
        <f t="shared" si="15"/>
        <v>0.13149739445618611</v>
      </c>
      <c r="P98" s="200">
        <f t="shared" si="15"/>
        <v>0.13329940514885483</v>
      </c>
      <c r="Q98" s="200">
        <f t="shared" si="15"/>
        <v>0.13307438472392372</v>
      </c>
    </row>
    <row r="99" spans="1:17" x14ac:dyDescent="0.25">
      <c r="A99" s="142" t="s">
        <v>271</v>
      </c>
      <c r="B99" s="199">
        <f t="shared" ref="B99:Q99" si="16">IF(B$45=0,0,B$45/B$5)</f>
        <v>4.9487481309602205E-2</v>
      </c>
      <c r="C99" s="199">
        <f t="shared" si="16"/>
        <v>4.9561733206701188E-2</v>
      </c>
      <c r="D99" s="199">
        <f t="shared" si="16"/>
        <v>4.8623063487956891E-2</v>
      </c>
      <c r="E99" s="199">
        <f t="shared" si="16"/>
        <v>4.896446366158573E-2</v>
      </c>
      <c r="F99" s="199">
        <f t="shared" si="16"/>
        <v>5.3482091539278666E-2</v>
      </c>
      <c r="G99" s="199">
        <f t="shared" si="16"/>
        <v>5.5755659015764951E-2</v>
      </c>
      <c r="H99" s="199">
        <f t="shared" si="16"/>
        <v>5.6749452715567548E-2</v>
      </c>
      <c r="I99" s="199">
        <f t="shared" si="16"/>
        <v>5.9898540028432569E-2</v>
      </c>
      <c r="J99" s="199">
        <f t="shared" si="16"/>
        <v>5.8129577539440931E-2</v>
      </c>
      <c r="K99" s="199">
        <f t="shared" si="16"/>
        <v>6.1073092088175789E-2</v>
      </c>
      <c r="L99" s="199">
        <f t="shared" si="16"/>
        <v>6.6665439382604733E-2</v>
      </c>
      <c r="M99" s="199">
        <f t="shared" si="16"/>
        <v>7.2663296932706609E-2</v>
      </c>
      <c r="N99" s="199">
        <f t="shared" si="16"/>
        <v>7.3120169996230444E-2</v>
      </c>
      <c r="O99" s="199">
        <f t="shared" si="16"/>
        <v>7.2775174726157507E-2</v>
      </c>
      <c r="P99" s="199">
        <f t="shared" si="16"/>
        <v>7.6643147054295105E-2</v>
      </c>
      <c r="Q99" s="199">
        <f t="shared" si="16"/>
        <v>7.4997916726696326E-2</v>
      </c>
    </row>
    <row r="100" spans="1:17" x14ac:dyDescent="0.25">
      <c r="A100" s="142" t="s">
        <v>270</v>
      </c>
      <c r="B100" s="199">
        <f t="shared" ref="B100:Q100" si="17">IF(B$51=0,0,B$51/B$5)</f>
        <v>5.3157833160175368E-2</v>
      </c>
      <c r="C100" s="199">
        <f t="shared" si="17"/>
        <v>5.3420789706267686E-2</v>
      </c>
      <c r="D100" s="199">
        <f t="shared" si="17"/>
        <v>5.3217208606623601E-2</v>
      </c>
      <c r="E100" s="199">
        <f t="shared" si="17"/>
        <v>5.3130693542993455E-2</v>
      </c>
      <c r="F100" s="199">
        <f t="shared" si="17"/>
        <v>5.3573285769307963E-2</v>
      </c>
      <c r="G100" s="199">
        <f t="shared" si="17"/>
        <v>5.5503592979859587E-2</v>
      </c>
      <c r="H100" s="199">
        <f t="shared" si="17"/>
        <v>5.6404435386248904E-2</v>
      </c>
      <c r="I100" s="199">
        <f t="shared" si="17"/>
        <v>5.689667572157233E-2</v>
      </c>
      <c r="J100" s="199">
        <f t="shared" si="17"/>
        <v>5.6109587866477656E-2</v>
      </c>
      <c r="K100" s="199">
        <f t="shared" si="17"/>
        <v>5.8174422502858598E-2</v>
      </c>
      <c r="L100" s="199">
        <f t="shared" si="17"/>
        <v>6.1045668095470136E-2</v>
      </c>
      <c r="M100" s="199">
        <f t="shared" si="17"/>
        <v>6.0068239340882852E-2</v>
      </c>
      <c r="N100" s="199">
        <f t="shared" si="17"/>
        <v>5.8723619286575338E-2</v>
      </c>
      <c r="O100" s="199">
        <f t="shared" si="17"/>
        <v>5.8722219730028592E-2</v>
      </c>
      <c r="P100" s="199">
        <f t="shared" si="17"/>
        <v>5.6656258094559722E-2</v>
      </c>
      <c r="Q100" s="199">
        <f t="shared" si="17"/>
        <v>5.8076467997227391E-2</v>
      </c>
    </row>
    <row r="101" spans="1:17" x14ac:dyDescent="0.25">
      <c r="A101" s="142" t="s">
        <v>269</v>
      </c>
      <c r="B101" s="199">
        <f t="shared" ref="B101:Q101" si="18">IF(B$62=0,0,B$62/B$5)</f>
        <v>0</v>
      </c>
      <c r="C101" s="199">
        <f t="shared" si="18"/>
        <v>0</v>
      </c>
      <c r="D101" s="199">
        <f t="shared" si="18"/>
        <v>0</v>
      </c>
      <c r="E101" s="199">
        <f t="shared" si="18"/>
        <v>0</v>
      </c>
      <c r="F101" s="199">
        <f t="shared" si="18"/>
        <v>0</v>
      </c>
      <c r="G101" s="199">
        <f t="shared" si="18"/>
        <v>0</v>
      </c>
      <c r="H101" s="199">
        <f t="shared" si="18"/>
        <v>0</v>
      </c>
      <c r="I101" s="199">
        <f t="shared" si="18"/>
        <v>0</v>
      </c>
      <c r="J101" s="199">
        <f t="shared" si="18"/>
        <v>0</v>
      </c>
      <c r="K101" s="199">
        <f t="shared" si="18"/>
        <v>0</v>
      </c>
      <c r="L101" s="199">
        <f t="shared" si="18"/>
        <v>0</v>
      </c>
      <c r="M101" s="199">
        <f t="shared" si="18"/>
        <v>0</v>
      </c>
      <c r="N101" s="199">
        <f t="shared" si="18"/>
        <v>0</v>
      </c>
      <c r="O101" s="199">
        <f t="shared" si="18"/>
        <v>0</v>
      </c>
      <c r="P101" s="199">
        <f t="shared" si="18"/>
        <v>0</v>
      </c>
      <c r="Q101" s="199">
        <f t="shared" si="18"/>
        <v>0</v>
      </c>
    </row>
    <row r="102" spans="1:17" x14ac:dyDescent="0.25">
      <c r="A102" s="142" t="s">
        <v>268</v>
      </c>
      <c r="B102" s="199">
        <f t="shared" ref="B102:Q102" si="19">IF(B$63=0,0,B$63/B$5)</f>
        <v>0</v>
      </c>
      <c r="C102" s="199">
        <f t="shared" si="19"/>
        <v>0</v>
      </c>
      <c r="D102" s="199">
        <f t="shared" si="19"/>
        <v>0</v>
      </c>
      <c r="E102" s="199">
        <f t="shared" si="19"/>
        <v>0</v>
      </c>
      <c r="F102" s="199">
        <f t="shared" si="19"/>
        <v>0</v>
      </c>
      <c r="G102" s="199">
        <f t="shared" si="19"/>
        <v>0</v>
      </c>
      <c r="H102" s="199">
        <f t="shared" si="19"/>
        <v>0</v>
      </c>
      <c r="I102" s="199">
        <f t="shared" si="19"/>
        <v>0</v>
      </c>
      <c r="J102" s="199">
        <f t="shared" si="19"/>
        <v>0</v>
      </c>
      <c r="K102" s="199">
        <f t="shared" si="19"/>
        <v>0</v>
      </c>
      <c r="L102" s="199">
        <f t="shared" si="19"/>
        <v>0</v>
      </c>
      <c r="M102" s="199">
        <f t="shared" si="19"/>
        <v>0</v>
      </c>
      <c r="N102" s="199">
        <f t="shared" si="19"/>
        <v>0</v>
      </c>
      <c r="O102" s="199">
        <f t="shared" si="19"/>
        <v>0</v>
      </c>
      <c r="P102" s="199">
        <f t="shared" si="19"/>
        <v>0</v>
      </c>
      <c r="Q102" s="199">
        <f t="shared" si="19"/>
        <v>0</v>
      </c>
    </row>
    <row r="103" spans="1:17" x14ac:dyDescent="0.25">
      <c r="A103" s="142" t="s">
        <v>267</v>
      </c>
      <c r="B103" s="199">
        <f t="shared" ref="B103:Q103" si="20">IF(B$64=0,0,B$64/B$5)</f>
        <v>0</v>
      </c>
      <c r="C103" s="199">
        <f t="shared" si="20"/>
        <v>0</v>
      </c>
      <c r="D103" s="199">
        <f t="shared" si="20"/>
        <v>0</v>
      </c>
      <c r="E103" s="199">
        <f t="shared" si="20"/>
        <v>0</v>
      </c>
      <c r="F103" s="199">
        <f t="shared" si="20"/>
        <v>0</v>
      </c>
      <c r="G103" s="199">
        <f t="shared" si="20"/>
        <v>0</v>
      </c>
      <c r="H103" s="199">
        <f t="shared" si="20"/>
        <v>0</v>
      </c>
      <c r="I103" s="199">
        <f t="shared" si="20"/>
        <v>0</v>
      </c>
      <c r="J103" s="199">
        <f t="shared" si="20"/>
        <v>0</v>
      </c>
      <c r="K103" s="199">
        <f t="shared" si="20"/>
        <v>0</v>
      </c>
      <c r="L103" s="199">
        <f t="shared" si="20"/>
        <v>0</v>
      </c>
      <c r="M103" s="199">
        <f t="shared" si="20"/>
        <v>0</v>
      </c>
      <c r="N103" s="199">
        <f t="shared" si="20"/>
        <v>0</v>
      </c>
      <c r="O103" s="199">
        <f t="shared" si="20"/>
        <v>0</v>
      </c>
      <c r="P103" s="199">
        <f t="shared" si="20"/>
        <v>0</v>
      </c>
      <c r="Q103" s="199">
        <f t="shared" si="20"/>
        <v>0</v>
      </c>
    </row>
    <row r="104" spans="1:17" x14ac:dyDescent="0.25">
      <c r="A104" s="127" t="s">
        <v>259</v>
      </c>
      <c r="B104" s="200">
        <f t="shared" ref="B104:Q104" si="21">IF(B$65=0,0,B$65/B$5)</f>
        <v>2.3985657591869509E-2</v>
      </c>
      <c r="C104" s="200">
        <f t="shared" si="21"/>
        <v>2.4048937125051868E-2</v>
      </c>
      <c r="D104" s="200">
        <f t="shared" si="21"/>
        <v>2.3774165682047183E-2</v>
      </c>
      <c r="E104" s="200">
        <f t="shared" si="21"/>
        <v>2.3825253157158163E-2</v>
      </c>
      <c r="F104" s="200">
        <f t="shared" si="21"/>
        <v>2.5216740239086495E-2</v>
      </c>
      <c r="G104" s="200">
        <f t="shared" si="21"/>
        <v>2.6214034771698327E-2</v>
      </c>
      <c r="H104" s="200">
        <f t="shared" si="21"/>
        <v>2.6668934258602832E-2</v>
      </c>
      <c r="I104" s="200">
        <f t="shared" si="21"/>
        <v>2.7679652115913722E-2</v>
      </c>
      <c r="J104" s="200">
        <f t="shared" si="21"/>
        <v>2.7074489152946354E-2</v>
      </c>
      <c r="K104" s="200">
        <f t="shared" si="21"/>
        <v>2.8350202330917215E-2</v>
      </c>
      <c r="L104" s="200">
        <f t="shared" si="21"/>
        <v>3.0572921700371253E-2</v>
      </c>
      <c r="M104" s="200">
        <f t="shared" si="21"/>
        <v>3.1964992610989569E-2</v>
      </c>
      <c r="N104" s="200">
        <f t="shared" si="21"/>
        <v>3.1864462958942706E-2</v>
      </c>
      <c r="O104" s="200">
        <f t="shared" si="21"/>
        <v>3.1801456750734682E-2</v>
      </c>
      <c r="P104" s="200">
        <f t="shared" si="21"/>
        <v>3.2634968379008193E-2</v>
      </c>
      <c r="Q104" s="200">
        <f t="shared" si="21"/>
        <v>3.2452133628472053E-2</v>
      </c>
    </row>
    <row r="105" spans="1:17" x14ac:dyDescent="0.25">
      <c r="A105" s="142" t="s">
        <v>266</v>
      </c>
      <c r="B105" s="199">
        <f t="shared" ref="B105:Q105" si="22">IF(B$66=0,0,B$66/B$5)</f>
        <v>1.4288563805789524E-2</v>
      </c>
      <c r="C105" s="199">
        <f t="shared" si="22"/>
        <v>1.4303874598759364E-2</v>
      </c>
      <c r="D105" s="199">
        <f t="shared" si="22"/>
        <v>1.4066240580268835E-2</v>
      </c>
      <c r="E105" s="199">
        <f t="shared" si="22"/>
        <v>1.4133110201416546E-2</v>
      </c>
      <c r="F105" s="199">
        <f t="shared" si="22"/>
        <v>1.5443859260885807E-2</v>
      </c>
      <c r="G105" s="199">
        <f t="shared" si="22"/>
        <v>1.6089025632060674E-2</v>
      </c>
      <c r="H105" s="199">
        <f t="shared" si="22"/>
        <v>1.6379592737791677E-2</v>
      </c>
      <c r="I105" s="199">
        <f t="shared" si="22"/>
        <v>1.7300515725500953E-2</v>
      </c>
      <c r="J105" s="199">
        <f t="shared" si="22"/>
        <v>1.6838933948879906E-2</v>
      </c>
      <c r="K105" s="199">
        <f t="shared" si="22"/>
        <v>1.7737978366455669E-2</v>
      </c>
      <c r="L105" s="199">
        <f t="shared" si="22"/>
        <v>1.943692285384243E-2</v>
      </c>
      <c r="M105" s="199">
        <f t="shared" si="22"/>
        <v>2.1007297087583122E-2</v>
      </c>
      <c r="N105" s="199">
        <f t="shared" si="22"/>
        <v>2.1152054084711276E-2</v>
      </c>
      <c r="O105" s="199">
        <f t="shared" si="22"/>
        <v>2.1089303184710643E-2</v>
      </c>
      <c r="P105" s="199">
        <f t="shared" si="22"/>
        <v>2.2299689161440355E-2</v>
      </c>
      <c r="Q105" s="199">
        <f t="shared" si="22"/>
        <v>2.1857778602065468E-2</v>
      </c>
    </row>
    <row r="106" spans="1:17" x14ac:dyDescent="0.25">
      <c r="A106" s="142" t="s">
        <v>265</v>
      </c>
      <c r="B106" s="199">
        <f t="shared" ref="B106:Q106" si="23">IF(B$67=0,0,B$67/B$5)</f>
        <v>9.6970937860799845E-3</v>
      </c>
      <c r="C106" s="199">
        <f t="shared" si="23"/>
        <v>9.7450625262925049E-3</v>
      </c>
      <c r="D106" s="199">
        <f t="shared" si="23"/>
        <v>9.7079251017783471E-3</v>
      </c>
      <c r="E106" s="199">
        <f t="shared" si="23"/>
        <v>9.6921429557416151E-3</v>
      </c>
      <c r="F106" s="199">
        <f t="shared" si="23"/>
        <v>9.7728809782006865E-3</v>
      </c>
      <c r="G106" s="199">
        <f t="shared" si="23"/>
        <v>1.0125009139637651E-2</v>
      </c>
      <c r="H106" s="199">
        <f t="shared" si="23"/>
        <v>1.0289341520811153E-2</v>
      </c>
      <c r="I106" s="199">
        <f t="shared" si="23"/>
        <v>1.0379136390412772E-2</v>
      </c>
      <c r="J106" s="199">
        <f t="shared" si="23"/>
        <v>1.0235555204066453E-2</v>
      </c>
      <c r="K106" s="199">
        <f t="shared" si="23"/>
        <v>1.0612223964461546E-2</v>
      </c>
      <c r="L106" s="199">
        <f t="shared" si="23"/>
        <v>1.1135998846528824E-2</v>
      </c>
      <c r="M106" s="199">
        <f t="shared" si="23"/>
        <v>1.0957695523406447E-2</v>
      </c>
      <c r="N106" s="199">
        <f t="shared" si="23"/>
        <v>1.0712408874231432E-2</v>
      </c>
      <c r="O106" s="199">
        <f t="shared" si="23"/>
        <v>1.071215356602404E-2</v>
      </c>
      <c r="P106" s="199">
        <f t="shared" si="23"/>
        <v>1.0335279217567836E-2</v>
      </c>
      <c r="Q106" s="199">
        <f t="shared" si="23"/>
        <v>1.0594355026406587E-2</v>
      </c>
    </row>
    <row r="107" spans="1:17" x14ac:dyDescent="0.25">
      <c r="A107" s="142" t="s">
        <v>264</v>
      </c>
      <c r="B107" s="199">
        <f t="shared" ref="B107:Q107" si="24">IF(B$78=0,0,B$78/B$5)</f>
        <v>0</v>
      </c>
      <c r="C107" s="199">
        <f t="shared" si="24"/>
        <v>0</v>
      </c>
      <c r="D107" s="199">
        <f t="shared" si="24"/>
        <v>0</v>
      </c>
      <c r="E107" s="199">
        <f t="shared" si="24"/>
        <v>0</v>
      </c>
      <c r="F107" s="199">
        <f t="shared" si="24"/>
        <v>0</v>
      </c>
      <c r="G107" s="199">
        <f t="shared" si="24"/>
        <v>0</v>
      </c>
      <c r="H107" s="199">
        <f t="shared" si="24"/>
        <v>0</v>
      </c>
      <c r="I107" s="199">
        <f t="shared" si="24"/>
        <v>0</v>
      </c>
      <c r="J107" s="199">
        <f t="shared" si="24"/>
        <v>0</v>
      </c>
      <c r="K107" s="199">
        <f t="shared" si="24"/>
        <v>0</v>
      </c>
      <c r="L107" s="199">
        <f t="shared" si="24"/>
        <v>0</v>
      </c>
      <c r="M107" s="199">
        <f t="shared" si="24"/>
        <v>0</v>
      </c>
      <c r="N107" s="199">
        <f t="shared" si="24"/>
        <v>0</v>
      </c>
      <c r="O107" s="199">
        <f t="shared" si="24"/>
        <v>0</v>
      </c>
      <c r="P107" s="199">
        <f t="shared" si="24"/>
        <v>0</v>
      </c>
      <c r="Q107" s="199">
        <f t="shared" si="24"/>
        <v>0</v>
      </c>
    </row>
    <row r="108" spans="1:17" x14ac:dyDescent="0.25">
      <c r="A108" s="72" t="s">
        <v>258</v>
      </c>
      <c r="B108" s="71">
        <f t="shared" ref="B108:Q108" si="25">IF(B$79=0,0,B$79/B$5)</f>
        <v>0</v>
      </c>
      <c r="C108" s="71">
        <f t="shared" si="25"/>
        <v>0</v>
      </c>
      <c r="D108" s="71">
        <f t="shared" si="25"/>
        <v>0</v>
      </c>
      <c r="E108" s="71">
        <f t="shared" si="25"/>
        <v>0</v>
      </c>
      <c r="F108" s="71">
        <f t="shared" si="25"/>
        <v>0</v>
      </c>
      <c r="G108" s="71">
        <f t="shared" si="25"/>
        <v>0</v>
      </c>
      <c r="H108" s="71">
        <f t="shared" si="25"/>
        <v>0</v>
      </c>
      <c r="I108" s="71">
        <f t="shared" si="25"/>
        <v>0</v>
      </c>
      <c r="J108" s="71">
        <f t="shared" si="25"/>
        <v>0</v>
      </c>
      <c r="K108" s="71">
        <f t="shared" si="25"/>
        <v>0</v>
      </c>
      <c r="L108" s="71">
        <f t="shared" si="25"/>
        <v>0</v>
      </c>
      <c r="M108" s="71">
        <f t="shared" si="25"/>
        <v>0</v>
      </c>
      <c r="N108" s="71">
        <f t="shared" si="25"/>
        <v>0</v>
      </c>
      <c r="O108" s="71">
        <f t="shared" si="25"/>
        <v>0</v>
      </c>
      <c r="P108" s="71">
        <f t="shared" si="25"/>
        <v>0</v>
      </c>
      <c r="Q108" s="71">
        <f t="shared" si="25"/>
        <v>0</v>
      </c>
    </row>
    <row r="110" spans="1:17" ht="12.75" x14ac:dyDescent="0.25">
      <c r="A110" s="266" t="s">
        <v>133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>IF(B$5=0,0,B$5/FBT_fec!B$5)</f>
        <v>1.8277624070175087</v>
      </c>
      <c r="C112" s="230">
        <f>IF(C$5=0,0,C$5/FBT_fec!C$5)</f>
        <v>1.8258059796440245</v>
      </c>
      <c r="D112" s="230">
        <f>IF(D$5=0,0,D$5/FBT_fec!D$5)</f>
        <v>1.8566510095900821</v>
      </c>
      <c r="E112" s="230">
        <f>IF(E$5=0,0,E$5/FBT_fec!E$5)</f>
        <v>1.8478664216370098</v>
      </c>
      <c r="F112" s="230">
        <f>IF(F$5=0,0,F$5/FBT_fec!F$5)</f>
        <v>1.6910345615902214</v>
      </c>
      <c r="G112" s="230">
        <f>IF(G$5=0,0,G$5/FBT_fec!G$5)</f>
        <v>1.6232244494937866</v>
      </c>
      <c r="H112" s="230">
        <f>IF(H$5=0,0,H$5/FBT_fec!H$5)</f>
        <v>1.5944291285238714</v>
      </c>
      <c r="I112" s="230">
        <f>IF(I$5=0,0,I$5/FBT_fec!I$5)</f>
        <v>1.509556142074886</v>
      </c>
      <c r="J112" s="230">
        <f>IF(J$5=0,0,J$5/FBT_fec!J$5)</f>
        <v>1.550935460271837</v>
      </c>
      <c r="K112" s="230">
        <f>IF(K$5=0,0,K$5/FBT_fec!K$5)</f>
        <v>1.4723267350399598</v>
      </c>
      <c r="L112" s="230">
        <f>IF(L$5=0,0,L$5/FBT_fec!L$5)</f>
        <v>1.3436334532413032</v>
      </c>
      <c r="M112" s="230">
        <f>IF(M$5=0,0,M$5/FBT_fec!M$5)</f>
        <v>1.2431918140449243</v>
      </c>
      <c r="N112" s="230">
        <f>IF(N$5=0,0,N$5/FBT_fec!N$5)</f>
        <v>1.2216989793618356</v>
      </c>
      <c r="O112" s="230">
        <f>IF(O$5=0,0,O$5/FBT_fec!O$5)</f>
        <v>1.2252937088400224</v>
      </c>
      <c r="P112" s="230">
        <f>IF(P$5=0,0,P$5/FBT_fec!P$5)</f>
        <v>1.1585233311424088</v>
      </c>
      <c r="Q112" s="230">
        <f>IF(Q$5=0,0,Q$5/FBT_fec!Q$5)</f>
        <v>1.1813780982053257</v>
      </c>
    </row>
    <row r="113" spans="1:17" x14ac:dyDescent="0.25">
      <c r="A113" s="132" t="s">
        <v>83</v>
      </c>
      <c r="B113" s="275">
        <f>IF(B$6=0,0,B$6/FBT_fec!B$6)</f>
        <v>0</v>
      </c>
      <c r="C113" s="275">
        <f>IF(C$6=0,0,C$6/FBT_fec!C$6)</f>
        <v>0</v>
      </c>
      <c r="D113" s="275">
        <f>IF(D$6=0,0,D$6/FBT_fec!D$6)</f>
        <v>0</v>
      </c>
      <c r="E113" s="275">
        <f>IF(E$6=0,0,E$6/FBT_fec!E$6)</f>
        <v>0</v>
      </c>
      <c r="F113" s="275">
        <f>IF(F$6=0,0,F$6/FBT_fec!F$6)</f>
        <v>0</v>
      </c>
      <c r="G113" s="275">
        <f>IF(G$6=0,0,G$6/FBT_fec!G$6)</f>
        <v>0</v>
      </c>
      <c r="H113" s="275">
        <f>IF(H$6=0,0,H$6/FBT_fec!H$6)</f>
        <v>0</v>
      </c>
      <c r="I113" s="275">
        <f>IF(I$6=0,0,I$6/FBT_fec!I$6)</f>
        <v>0</v>
      </c>
      <c r="J113" s="275">
        <f>IF(J$6=0,0,J$6/FBT_fec!J$6)</f>
        <v>0</v>
      </c>
      <c r="K113" s="275">
        <f>IF(K$6=0,0,K$6/FBT_fec!K$6)</f>
        <v>0</v>
      </c>
      <c r="L113" s="275">
        <f>IF(L$6=0,0,L$6/FBT_fec!L$6)</f>
        <v>0</v>
      </c>
      <c r="M113" s="275">
        <f>IF(M$6=0,0,M$6/FBT_fec!M$6)</f>
        <v>0</v>
      </c>
      <c r="N113" s="275">
        <f>IF(N$6=0,0,N$6/FBT_fec!N$6)</f>
        <v>0</v>
      </c>
      <c r="O113" s="275">
        <f>IF(O$6=0,0,O$6/FBT_fec!O$6)</f>
        <v>0</v>
      </c>
      <c r="P113" s="275">
        <f>IF(P$6=0,0,P$6/FBT_fec!P$6)</f>
        <v>0</v>
      </c>
      <c r="Q113" s="275">
        <f>IF(Q$6=0,0,Q$6/FBT_fec!Q$6)</f>
        <v>0</v>
      </c>
    </row>
    <row r="114" spans="1:17" x14ac:dyDescent="0.25">
      <c r="A114" s="76" t="s">
        <v>82</v>
      </c>
      <c r="B114" s="274">
        <f>IF(B$7=0,0,B$7/FBT_fec!B$7)</f>
        <v>0</v>
      </c>
      <c r="C114" s="274">
        <f>IF(C$7=0,0,C$7/FBT_fec!C$7)</f>
        <v>0</v>
      </c>
      <c r="D114" s="274">
        <f>IF(D$7=0,0,D$7/FBT_fec!D$7)</f>
        <v>0</v>
      </c>
      <c r="E114" s="274">
        <f>IF(E$7=0,0,E$7/FBT_fec!E$7)</f>
        <v>0</v>
      </c>
      <c r="F114" s="274">
        <f>IF(F$7=0,0,F$7/FBT_fec!F$7)</f>
        <v>0</v>
      </c>
      <c r="G114" s="274">
        <f>IF(G$7=0,0,G$7/FBT_fec!G$7)</f>
        <v>0</v>
      </c>
      <c r="H114" s="274">
        <f>IF(H$7=0,0,H$7/FBT_fec!H$7)</f>
        <v>0</v>
      </c>
      <c r="I114" s="274">
        <f>IF(I$7=0,0,I$7/FBT_fec!I$7)</f>
        <v>0</v>
      </c>
      <c r="J114" s="274">
        <f>IF(J$7=0,0,J$7/FBT_fec!J$7)</f>
        <v>0</v>
      </c>
      <c r="K114" s="274">
        <f>IF(K$7=0,0,K$7/FBT_fec!K$7)</f>
        <v>0</v>
      </c>
      <c r="L114" s="274">
        <f>IF(L$7=0,0,L$7/FBT_fec!L$7)</f>
        <v>0</v>
      </c>
      <c r="M114" s="274">
        <f>IF(M$7=0,0,M$7/FBT_fec!M$7)</f>
        <v>0</v>
      </c>
      <c r="N114" s="274">
        <f>IF(N$7=0,0,N$7/FBT_fec!N$7)</f>
        <v>0</v>
      </c>
      <c r="O114" s="274">
        <f>IF(O$7=0,0,O$7/FBT_fec!O$7)</f>
        <v>0</v>
      </c>
      <c r="P114" s="274">
        <f>IF(P$7=0,0,P$7/FBT_fec!P$7)</f>
        <v>0</v>
      </c>
      <c r="Q114" s="274">
        <f>IF(Q$7=0,0,Q$7/FBT_fec!Q$7)</f>
        <v>0</v>
      </c>
    </row>
    <row r="115" spans="1:17" x14ac:dyDescent="0.25">
      <c r="A115" s="76" t="s">
        <v>81</v>
      </c>
      <c r="B115" s="274">
        <f>IF(B$8=0,0,B$8/FBT_fec!B$8)</f>
        <v>0</v>
      </c>
      <c r="C115" s="274">
        <f>IF(C$8=0,0,C$8/FBT_fec!C$8)</f>
        <v>0</v>
      </c>
      <c r="D115" s="274">
        <f>IF(D$8=0,0,D$8/FBT_fec!D$8)</f>
        <v>0</v>
      </c>
      <c r="E115" s="274">
        <f>IF(E$8=0,0,E$8/FBT_fec!E$8)</f>
        <v>0</v>
      </c>
      <c r="F115" s="274">
        <f>IF(F$8=0,0,F$8/FBT_fec!F$8)</f>
        <v>0</v>
      </c>
      <c r="G115" s="274">
        <f>IF(G$8=0,0,G$8/FBT_fec!G$8)</f>
        <v>0</v>
      </c>
      <c r="H115" s="274">
        <f>IF(H$8=0,0,H$8/FBT_fec!H$8)</f>
        <v>0</v>
      </c>
      <c r="I115" s="274">
        <f>IF(I$8=0,0,I$8/FBT_fec!I$8)</f>
        <v>0</v>
      </c>
      <c r="J115" s="274">
        <f>IF(J$8=0,0,J$8/FBT_fec!J$8)</f>
        <v>0</v>
      </c>
      <c r="K115" s="274">
        <f>IF(K$8=0,0,K$8/FBT_fec!K$8)</f>
        <v>0</v>
      </c>
      <c r="L115" s="274">
        <f>IF(L$8=0,0,L$8/FBT_fec!L$8)</f>
        <v>0</v>
      </c>
      <c r="M115" s="274">
        <f>IF(M$8=0,0,M$8/FBT_fec!M$8)</f>
        <v>0</v>
      </c>
      <c r="N115" s="274">
        <f>IF(N$8=0,0,N$8/FBT_fec!N$8)</f>
        <v>0</v>
      </c>
      <c r="O115" s="274">
        <f>IF(O$8=0,0,O$8/FBT_fec!O$8)</f>
        <v>0</v>
      </c>
      <c r="P115" s="274">
        <f>IF(P$8=0,0,P$8/FBT_fec!P$8)</f>
        <v>0</v>
      </c>
      <c r="Q115" s="274">
        <f>IF(Q$8=0,0,Q$8/FBT_fec!Q$8)</f>
        <v>0</v>
      </c>
    </row>
    <row r="116" spans="1:17" x14ac:dyDescent="0.25">
      <c r="A116" s="76" t="s">
        <v>80</v>
      </c>
      <c r="B116" s="274">
        <f>IF(B$9=0,0,B$9/FBT_fec!B$9)</f>
        <v>0</v>
      </c>
      <c r="C116" s="274">
        <f>IF(C$9=0,0,C$9/FBT_fec!C$9)</f>
        <v>0</v>
      </c>
      <c r="D116" s="274">
        <f>IF(D$9=0,0,D$9/FBT_fec!D$9)</f>
        <v>0</v>
      </c>
      <c r="E116" s="274">
        <f>IF(E$9=0,0,E$9/FBT_fec!E$9)</f>
        <v>0</v>
      </c>
      <c r="F116" s="274">
        <f>IF(F$9=0,0,F$9/FBT_fec!F$9)</f>
        <v>0</v>
      </c>
      <c r="G116" s="274">
        <f>IF(G$9=0,0,G$9/FBT_fec!G$9)</f>
        <v>0</v>
      </c>
      <c r="H116" s="274">
        <f>IF(H$9=0,0,H$9/FBT_fec!H$9)</f>
        <v>0</v>
      </c>
      <c r="I116" s="274">
        <f>IF(I$9=0,0,I$9/FBT_fec!I$9)</f>
        <v>0</v>
      </c>
      <c r="J116" s="274">
        <f>IF(J$9=0,0,J$9/FBT_fec!J$9)</f>
        <v>0</v>
      </c>
      <c r="K116" s="274">
        <f>IF(K$9=0,0,K$9/FBT_fec!K$9)</f>
        <v>0</v>
      </c>
      <c r="L116" s="274">
        <f>IF(L$9=0,0,L$9/FBT_fec!L$9)</f>
        <v>0</v>
      </c>
      <c r="M116" s="274">
        <f>IF(M$9=0,0,M$9/FBT_fec!M$9)</f>
        <v>0</v>
      </c>
      <c r="N116" s="274">
        <f>IF(N$9=0,0,N$9/FBT_fec!N$9)</f>
        <v>0</v>
      </c>
      <c r="O116" s="274">
        <f>IF(O$9=0,0,O$9/FBT_fec!O$9)</f>
        <v>0</v>
      </c>
      <c r="P116" s="274">
        <f>IF(P$9=0,0,P$9/FBT_fec!P$9)</f>
        <v>0</v>
      </c>
      <c r="Q116" s="274">
        <f>IF(Q$9=0,0,Q$9/FBT_fec!Q$9)</f>
        <v>0</v>
      </c>
    </row>
    <row r="117" spans="1:17" x14ac:dyDescent="0.25">
      <c r="A117" s="129" t="s">
        <v>79</v>
      </c>
      <c r="B117" s="273">
        <f>IF(B$10=0,0,B$10/FBT_fec!B$10)</f>
        <v>1.0559247439282566</v>
      </c>
      <c r="C117" s="273">
        <f>IF(C$10=0,0,C$10/FBT_fec!C$10)</f>
        <v>1.0687624969923686</v>
      </c>
      <c r="D117" s="273">
        <f>IF(D$10=0,0,D$10/FBT_fec!D$10)</f>
        <v>1.0821743139096021</v>
      </c>
      <c r="E117" s="273">
        <f>IF(E$10=0,0,E$10/FBT_fec!E$10)</f>
        <v>1.1432005236229441</v>
      </c>
      <c r="F117" s="273">
        <f>IF(F$10=0,0,F$10/FBT_fec!F$10)</f>
        <v>1.2333345724210631</v>
      </c>
      <c r="G117" s="273">
        <f>IF(G$10=0,0,G$10/FBT_fec!G$10)</f>
        <v>1.2675972964018618</v>
      </c>
      <c r="H117" s="273">
        <f>IF(H$10=0,0,H$10/FBT_fec!H$10)</f>
        <v>1.1572698103437704</v>
      </c>
      <c r="I117" s="273">
        <f>IF(I$10=0,0,I$10/FBT_fec!I$10)</f>
        <v>1.2351257342929163</v>
      </c>
      <c r="J117" s="273">
        <f>IF(J$10=0,0,J$10/FBT_fec!J$10)</f>
        <v>1.1865706287728275</v>
      </c>
      <c r="K117" s="273">
        <f>IF(K$10=0,0,K$10/FBT_fec!K$10)</f>
        <v>1.1602693190757991</v>
      </c>
      <c r="L117" s="273">
        <f>IF(L$10=0,0,L$10/FBT_fec!L$10)</f>
        <v>1.3251221999999998</v>
      </c>
      <c r="M117" s="273">
        <f>IF(M$10=0,0,M$10/FBT_fec!M$10)</f>
        <v>1.1438802676503195</v>
      </c>
      <c r="N117" s="273">
        <f>IF(N$10=0,0,N$10/FBT_fec!N$10)</f>
        <v>1.0492627800336245</v>
      </c>
      <c r="O117" s="273">
        <f>IF(O$10=0,0,O$10/FBT_fec!O$10)</f>
        <v>1.0427724711018209</v>
      </c>
      <c r="P117" s="273">
        <f>IF(P$10=0,0,P$10/FBT_fec!P$10)</f>
        <v>1.1079357250326989</v>
      </c>
      <c r="Q117" s="273">
        <f>IF(Q$10=0,0,Q$10/FBT_fec!Q$10)</f>
        <v>1.1421007734001856</v>
      </c>
    </row>
    <row r="118" spans="1:17" x14ac:dyDescent="0.25">
      <c r="A118" s="127" t="s">
        <v>263</v>
      </c>
      <c r="B118" s="296">
        <f>IF(B$15=0,0,B$15/FBT_fec!B$15)</f>
        <v>0.59834279332942419</v>
      </c>
      <c r="C118" s="296">
        <f>IF(C$15=0,0,C$15/FBT_fec!C$15)</f>
        <v>0.59859913352231442</v>
      </c>
      <c r="D118" s="296">
        <f>IF(D$15=0,0,D$15/FBT_fec!D$15)</f>
        <v>0.59718318310218277</v>
      </c>
      <c r="E118" s="296">
        <f>IF(E$15=0,0,E$15/FBT_fec!E$15)</f>
        <v>0.59853086197015359</v>
      </c>
      <c r="F118" s="296">
        <f>IF(F$15=0,0,F$15/FBT_fec!F$15)</f>
        <v>0.59826809099519251</v>
      </c>
      <c r="G118" s="296">
        <f>IF(G$15=0,0,G$15/FBT_fec!G$15)</f>
        <v>0.59869068661086366</v>
      </c>
      <c r="H118" s="296">
        <f>IF(H$15=0,0,H$15/FBT_fec!H$15)</f>
        <v>0.59855197851502839</v>
      </c>
      <c r="I118" s="296">
        <f>IF(I$15=0,0,I$15/FBT_fec!I$15)</f>
        <v>0.59813674056442012</v>
      </c>
      <c r="J118" s="296">
        <f>IF(J$15=0,0,J$15/FBT_fec!J$15)</f>
        <v>0.59638383812056805</v>
      </c>
      <c r="K118" s="296">
        <f>IF(K$15=0,0,K$15/FBT_fec!K$15)</f>
        <v>0.59482481753624517</v>
      </c>
      <c r="L118" s="296">
        <f>IF(L$15=0,0,L$15/FBT_fec!L$15)</f>
        <v>0.59253843657379579</v>
      </c>
      <c r="M118" s="296">
        <f>IF(M$15=0,0,M$15/FBT_fec!M$15)</f>
        <v>0.59756921268980612</v>
      </c>
      <c r="N118" s="296">
        <f>IF(N$15=0,0,N$15/FBT_fec!N$15)</f>
        <v>0.59093046010689798</v>
      </c>
      <c r="O118" s="296">
        <f>IF(O$15=0,0,O$15/FBT_fec!O$15)</f>
        <v>0.58987288572508945</v>
      </c>
      <c r="P118" s="296">
        <f>IF(P$15=0,0,P$15/FBT_fec!P$15)</f>
        <v>0.58737179273344597</v>
      </c>
      <c r="Q118" s="296">
        <f>IF(Q$15=0,0,Q$15/FBT_fec!Q$15)</f>
        <v>0.58610184458362058</v>
      </c>
    </row>
    <row r="119" spans="1:17" x14ac:dyDescent="0.25">
      <c r="A119" s="127" t="s">
        <v>262</v>
      </c>
      <c r="B119" s="296">
        <f>IF(B$24=0,0,B$24/FBT_fec!B$24)</f>
        <v>1.7406935439826552</v>
      </c>
      <c r="C119" s="296">
        <f>IF(C$24=0,0,C$24/FBT_fec!C$24)</f>
        <v>1.7372984228663997</v>
      </c>
      <c r="D119" s="296">
        <f>IF(D$24=0,0,D$24/FBT_fec!D$24)</f>
        <v>1.7288731502968564</v>
      </c>
      <c r="E119" s="296">
        <f>IF(E$24=0,0,E$24/FBT_fec!E$24)</f>
        <v>1.7130927635747957</v>
      </c>
      <c r="F119" s="296">
        <f>IF(F$24=0,0,F$24/FBT_fec!F$24)</f>
        <v>1.6832836847337962</v>
      </c>
      <c r="G119" s="296">
        <f>IF(G$24=0,0,G$24/FBT_fec!G$24)</f>
        <v>1.6734194413875687</v>
      </c>
      <c r="H119" s="296">
        <f>IF(H$24=0,0,H$24/FBT_fec!H$24)</f>
        <v>1.7086154606852064</v>
      </c>
      <c r="I119" s="296">
        <f>IF(I$24=0,0,I$24/FBT_fec!I$24)</f>
        <v>1.6823368184496239</v>
      </c>
      <c r="J119" s="296">
        <f>IF(J$24=0,0,J$24/FBT_fec!J$24)</f>
        <v>1.6930102185252314</v>
      </c>
      <c r="K119" s="296">
        <f>IF(K$24=0,0,K$24/FBT_fec!K$24)</f>
        <v>1.697014573499998</v>
      </c>
      <c r="L119" s="296">
        <f>IF(L$24=0,0,L$24/FBT_fec!L$24)</f>
        <v>1.6378560893944034</v>
      </c>
      <c r="M119" s="296">
        <f>IF(M$24=0,0,M$24/FBT_fec!M$24)</f>
        <v>1.7101214901253283</v>
      </c>
      <c r="N119" s="296">
        <f>IF(N$24=0,0,N$24/FBT_fec!N$24)</f>
        <v>1.7188912946526769</v>
      </c>
      <c r="O119" s="296">
        <f>IF(O$24=0,0,O$24/FBT_fec!O$24)</f>
        <v>1.7178706797933805</v>
      </c>
      <c r="P119" s="296">
        <f>IF(P$24=0,0,P$24/FBT_fec!P$24)</f>
        <v>1.6899121820558507</v>
      </c>
      <c r="Q119" s="296">
        <f>IF(Q$24=0,0,Q$24/FBT_fec!Q$24)</f>
        <v>1.6753627182026591</v>
      </c>
    </row>
    <row r="120" spans="1:17" x14ac:dyDescent="0.25">
      <c r="A120" s="127" t="s">
        <v>261</v>
      </c>
      <c r="B120" s="296">
        <f>IF(B$33=0,0,B$33/FBT_fec!B$33)</f>
        <v>2.5903083140707914</v>
      </c>
      <c r="C120" s="296">
        <f>IF(C$33=0,0,C$33/FBT_fec!C$33)</f>
        <v>2.6003354579045994</v>
      </c>
      <c r="D120" s="296">
        <f>IF(D$33=0,0,D$33/FBT_fec!D$33)</f>
        <v>2.6341883095953933</v>
      </c>
      <c r="E120" s="296">
        <f>IF(E$33=0,0,E$33/FBT_fec!E$33)</f>
        <v>2.6174627387508007</v>
      </c>
      <c r="F120" s="296">
        <f>IF(F$33=0,0,F$33/FBT_fec!F$33)</f>
        <v>2.4152673827599132</v>
      </c>
      <c r="G120" s="296">
        <f>IF(G$33=0,0,G$33/FBT_fec!G$33)</f>
        <v>2.4019508832675109</v>
      </c>
      <c r="H120" s="296">
        <f>IF(H$33=0,0,H$33/FBT_fec!H$33)</f>
        <v>2.3976342025333475</v>
      </c>
      <c r="I120" s="296">
        <f>IF(I$33=0,0,I$33/FBT_fec!I$33)</f>
        <v>2.2898161361069995</v>
      </c>
      <c r="J120" s="296">
        <f>IF(J$33=0,0,J$33/FBT_fec!J$33)</f>
        <v>2.3200388297168919</v>
      </c>
      <c r="K120" s="296">
        <f>IF(K$33=0,0,K$33/FBT_fec!K$33)</f>
        <v>2.2834984865503478</v>
      </c>
      <c r="L120" s="296">
        <f>IF(L$33=0,0,L$33/FBT_fec!L$33)</f>
        <v>2.1867549003436269</v>
      </c>
      <c r="M120" s="296">
        <f>IF(M$33=0,0,M$33/FBT_fec!M$33)</f>
        <v>1.9908910464226837</v>
      </c>
      <c r="N120" s="296">
        <f>IF(N$33=0,0,N$33/FBT_fec!N$33)</f>
        <v>1.9126762913795714</v>
      </c>
      <c r="O120" s="296">
        <f>IF(O$33=0,0,O$33/FBT_fec!O$33)</f>
        <v>1.9182584350293013</v>
      </c>
      <c r="P120" s="296">
        <f>IF(P$33=0,0,P$33/FBT_fec!P$33)</f>
        <v>1.7499156745757454</v>
      </c>
      <c r="Q120" s="296">
        <f>IF(Q$33=0,0,Q$33/FBT_fec!Q$33)</f>
        <v>1.8291678543333805</v>
      </c>
    </row>
    <row r="121" spans="1:17" x14ac:dyDescent="0.25">
      <c r="A121" s="127" t="s">
        <v>260</v>
      </c>
      <c r="B121" s="296">
        <f>IF(B$44=0,0,B$44/FBT_fec!B$44)</f>
        <v>1.9857008700131833</v>
      </c>
      <c r="C121" s="296">
        <f>IF(C$44=0,0,C$44/FBT_fec!C$44)</f>
        <v>1.9900917904238284</v>
      </c>
      <c r="D121" s="296">
        <f>IF(D$44=0,0,D$44/FBT_fec!D$44)</f>
        <v>2.0012658518728639</v>
      </c>
      <c r="E121" s="296">
        <f>IF(E$44=0,0,E$44/FBT_fec!E$44)</f>
        <v>1.9967820864363137</v>
      </c>
      <c r="F121" s="296">
        <f>IF(F$44=0,0,F$44/FBT_fec!F$44)</f>
        <v>1.9160900965479939</v>
      </c>
      <c r="G121" s="296">
        <f>IF(G$44=0,0,G$44/FBT_fec!G$44)</f>
        <v>1.9114795992345837</v>
      </c>
      <c r="H121" s="296">
        <f>IF(H$44=0,0,H$44/FBT_fec!H$44)</f>
        <v>1.9095439440297846</v>
      </c>
      <c r="I121" s="296">
        <f>IF(I$44=0,0,I$44/FBT_fec!I$44)</f>
        <v>1.8660757909375509</v>
      </c>
      <c r="J121" s="296">
        <f>IF(J$44=0,0,J$44/FBT_fec!J$44)</f>
        <v>1.8752695563905146</v>
      </c>
      <c r="K121" s="296">
        <f>IF(K$44=0,0,K$44/FBT_fec!K$44)</f>
        <v>1.8582686072184806</v>
      </c>
      <c r="L121" s="296">
        <f>IF(L$44=0,0,L$44/FBT_fec!L$44)</f>
        <v>1.8162031939544931</v>
      </c>
      <c r="M121" s="296">
        <f>IF(M$44=0,0,M$44/FBT_fec!M$44)</f>
        <v>1.7464944857334952</v>
      </c>
      <c r="N121" s="296">
        <f>IF(N$44=0,0,N$44/FBT_fec!N$44)</f>
        <v>1.7048212238487268</v>
      </c>
      <c r="O121" s="296">
        <f>IF(O$44=0,0,O$44/FBT_fec!O$44)</f>
        <v>1.7053452158667755</v>
      </c>
      <c r="P121" s="296">
        <f>IF(P$44=0,0,P$44/FBT_fec!P$44)</f>
        <v>1.6345113911800846</v>
      </c>
      <c r="Q121" s="296">
        <f>IF(Q$44=0,0,Q$44/FBT_fec!Q$44)</f>
        <v>1.6639425895041451</v>
      </c>
    </row>
    <row r="122" spans="1:17" x14ac:dyDescent="0.25">
      <c r="A122" s="127" t="s">
        <v>259</v>
      </c>
      <c r="B122" s="296">
        <f>IF(B$65=0,0,B$65/FBT_fec!B$65)</f>
        <v>0.51256798912566348</v>
      </c>
      <c r="C122" s="296">
        <f>IF(C$65=0,0,C$65/FBT_fec!C$65)</f>
        <v>0.51337016063236807</v>
      </c>
      <c r="D122" s="296">
        <f>IF(D$65=0,0,D$65/FBT_fec!D$65)</f>
        <v>0.51607838876763157</v>
      </c>
      <c r="E122" s="296">
        <f>IF(E$65=0,0,E$65/FBT_fec!E$65)</f>
        <v>0.51474034310006422</v>
      </c>
      <c r="F122" s="296">
        <f>IF(F$65=0,0,F$65/FBT_fec!F$65)</f>
        <v>0.49856471462079327</v>
      </c>
      <c r="G122" s="296">
        <f>IF(G$65=0,0,G$65/FBT_fec!G$65)</f>
        <v>0.49749939466140097</v>
      </c>
      <c r="H122" s="296">
        <f>IF(H$65=0,0,H$65/FBT_fec!H$65)</f>
        <v>0.497154060202668</v>
      </c>
      <c r="I122" s="296">
        <f>IF(I$65=0,0,I$65/FBT_fec!I$65)</f>
        <v>0.48852861488855998</v>
      </c>
      <c r="J122" s="296">
        <f>IF(J$65=0,0,J$65/FBT_fec!J$65)</f>
        <v>0.49094643037735131</v>
      </c>
      <c r="K122" s="296">
        <f>IF(K$65=0,0,K$65/FBT_fec!K$65)</f>
        <v>0.48802320292402795</v>
      </c>
      <c r="L122" s="296">
        <f>IF(L$65=0,0,L$65/FBT_fec!L$65)</f>
        <v>0.48028371602749026</v>
      </c>
      <c r="M122" s="296">
        <f>IF(M$65=0,0,M$65/FBT_fec!M$65)</f>
        <v>0.4646146077138148</v>
      </c>
      <c r="N122" s="296">
        <f>IF(N$65=0,0,N$65/FBT_fec!N$65)</f>
        <v>0.45514620328369365</v>
      </c>
      <c r="O122" s="296">
        <f>IF(O$65=0,0,O$65/FBT_fec!O$65)</f>
        <v>0.45558280905757076</v>
      </c>
      <c r="P122" s="296">
        <f>IF(P$65=0,0,P$65/FBT_fec!P$65)</f>
        <v>0.44204663660087834</v>
      </c>
      <c r="Q122" s="296">
        <f>IF(Q$65=0,0,Q$65/FBT_fec!Q$65)</f>
        <v>0.44824172487915082</v>
      </c>
    </row>
    <row r="123" spans="1:17" x14ac:dyDescent="0.25">
      <c r="A123" s="72" t="s">
        <v>258</v>
      </c>
      <c r="B123" s="295">
        <f>IF(B$79=0,0,B$79/FBT_fec!B$79)</f>
        <v>0</v>
      </c>
      <c r="C123" s="295">
        <f>IF(C$79=0,0,C$79/FBT_fec!C$79)</f>
        <v>0</v>
      </c>
      <c r="D123" s="295">
        <f>IF(D$79=0,0,D$79/FBT_fec!D$79)</f>
        <v>0</v>
      </c>
      <c r="E123" s="295">
        <f>IF(E$79=0,0,E$79/FBT_fec!E$79)</f>
        <v>0</v>
      </c>
      <c r="F123" s="295">
        <f>IF(F$79=0,0,F$79/FBT_fec!F$79)</f>
        <v>0</v>
      </c>
      <c r="G123" s="295">
        <f>IF(G$79=0,0,G$79/FBT_fec!G$79)</f>
        <v>0</v>
      </c>
      <c r="H123" s="295">
        <f>IF(H$79=0,0,H$79/FBT_fec!H$79)</f>
        <v>0</v>
      </c>
      <c r="I123" s="295">
        <f>IF(I$79=0,0,I$79/FBT_fec!I$79)</f>
        <v>0</v>
      </c>
      <c r="J123" s="295">
        <f>IF(J$79=0,0,J$79/FBT_fec!J$79)</f>
        <v>0</v>
      </c>
      <c r="K123" s="295">
        <f>IF(K$79=0,0,K$79/FBT_fec!K$79)</f>
        <v>0</v>
      </c>
      <c r="L123" s="295">
        <f>IF(L$79=0,0,L$79/FBT_fec!L$79)</f>
        <v>0</v>
      </c>
      <c r="M123" s="295">
        <f>IF(M$79=0,0,M$79/FBT_fec!M$79)</f>
        <v>0</v>
      </c>
      <c r="N123" s="295">
        <f>IF(N$79=0,0,N$79/FBT_fec!N$79)</f>
        <v>0</v>
      </c>
      <c r="O123" s="295">
        <f>IF(O$79=0,0,O$79/FBT_fec!O$79)</f>
        <v>0</v>
      </c>
      <c r="P123" s="295">
        <f>IF(P$79=0,0,P$79/FBT_fec!P$79)</f>
        <v>0</v>
      </c>
      <c r="Q123" s="295">
        <f>IF(Q$79=0,0,Q$79/FBT_fec!Q$79)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23133.871556859827</v>
      </c>
      <c r="C3" s="46">
        <v>21173.250804053645</v>
      </c>
      <c r="D3" s="46">
        <v>19924.333215838324</v>
      </c>
      <c r="E3" s="46">
        <v>18641.707710115981</v>
      </c>
      <c r="F3" s="46">
        <v>19581.133833118929</v>
      </c>
      <c r="G3" s="46">
        <v>18654.555745431193</v>
      </c>
      <c r="H3" s="46">
        <v>20316.097204458249</v>
      </c>
      <c r="I3" s="46">
        <v>21444.851785901334</v>
      </c>
      <c r="J3" s="46">
        <v>20528.247262941142</v>
      </c>
      <c r="K3" s="46">
        <v>16254.72724188511</v>
      </c>
      <c r="L3" s="46">
        <v>17528</v>
      </c>
      <c r="M3" s="46">
        <v>16972.473441017337</v>
      </c>
      <c r="N3" s="46">
        <v>15345.766789566849</v>
      </c>
      <c r="O3" s="46">
        <v>15276.860062984215</v>
      </c>
      <c r="P3" s="46">
        <v>16728.976444410342</v>
      </c>
      <c r="Q3" s="46">
        <v>17830.75066743941</v>
      </c>
    </row>
    <row r="5" spans="1:17" x14ac:dyDescent="0.25">
      <c r="A5" s="31" t="s">
        <v>257</v>
      </c>
      <c r="B5" s="46">
        <v>12926.309157996027</v>
      </c>
      <c r="C5" s="46">
        <v>12422.764097089745</v>
      </c>
      <c r="D5" s="46">
        <v>12164.150121413844</v>
      </c>
      <c r="E5" s="46">
        <v>12094.035003656054</v>
      </c>
      <c r="F5" s="46">
        <v>16242.25790299915</v>
      </c>
      <c r="G5" s="46">
        <v>16321.25732278951</v>
      </c>
      <c r="H5" s="46">
        <v>17079.612024869952</v>
      </c>
      <c r="I5" s="46">
        <v>16781.006731054222</v>
      </c>
      <c r="J5" s="46">
        <v>16490.726591218714</v>
      </c>
      <c r="K5" s="46">
        <v>14617.931246655016</v>
      </c>
      <c r="L5" s="46">
        <v>18292.643358866917</v>
      </c>
      <c r="M5" s="46">
        <v>14896.569822164738</v>
      </c>
      <c r="N5" s="46">
        <v>13433.124344168044</v>
      </c>
      <c r="O5" s="46">
        <v>12975.657133198123</v>
      </c>
      <c r="P5" s="46">
        <v>14429.438586136444</v>
      </c>
      <c r="Q5" s="46">
        <v>15915.818248780639</v>
      </c>
    </row>
    <row r="6" spans="1:17" x14ac:dyDescent="0.25">
      <c r="A6" s="294" t="s">
        <v>256</v>
      </c>
      <c r="B6" s="293">
        <v>16157.886447495033</v>
      </c>
      <c r="C6" s="293">
        <v>15638.632178643138</v>
      </c>
      <c r="D6" s="293">
        <v>15951.730369969251</v>
      </c>
      <c r="E6" s="293">
        <v>15645.054841633757</v>
      </c>
      <c r="F6" s="293">
        <v>19004.349299184749</v>
      </c>
      <c r="G6" s="293">
        <v>18107.76737943025</v>
      </c>
      <c r="H6" s="293">
        <v>18598.056233971987</v>
      </c>
      <c r="I6" s="293">
        <v>18856.556455533442</v>
      </c>
      <c r="J6" s="293">
        <v>17688.210154371751</v>
      </c>
      <c r="K6" s="293">
        <v>19500.043910540153</v>
      </c>
      <c r="L6" s="293">
        <v>19569.097651520377</v>
      </c>
      <c r="M6" s="293">
        <v>16700.182032141314</v>
      </c>
      <c r="N6" s="293">
        <v>15651.04955077882</v>
      </c>
      <c r="O6" s="293">
        <v>15317.007260949857</v>
      </c>
      <c r="P6" s="293">
        <v>16441.371243508282</v>
      </c>
      <c r="Q6" s="293">
        <v>17109.12199759049</v>
      </c>
    </row>
    <row r="7" spans="1:17" x14ac:dyDescent="0.25">
      <c r="A7" s="292" t="s">
        <v>255</v>
      </c>
      <c r="B7" s="291"/>
      <c r="C7" s="291">
        <v>0</v>
      </c>
      <c r="D7" s="291">
        <v>313.09819132611301</v>
      </c>
      <c r="E7" s="291">
        <v>0</v>
      </c>
      <c r="F7" s="291">
        <v>3359.2944575509919</v>
      </c>
      <c r="G7" s="291">
        <v>0</v>
      </c>
      <c r="H7" s="291">
        <v>1330.5328788856173</v>
      </c>
      <c r="I7" s="291">
        <v>2517.9171696066419</v>
      </c>
      <c r="J7" s="291">
        <v>0</v>
      </c>
      <c r="K7" s="291">
        <v>1811.833756168402</v>
      </c>
      <c r="L7" s="291">
        <v>69.053740980223665</v>
      </c>
      <c r="M7" s="291">
        <v>0</v>
      </c>
      <c r="N7" s="291">
        <v>0</v>
      </c>
      <c r="O7" s="291">
        <v>0</v>
      </c>
      <c r="P7" s="291">
        <v>2533.7489996222862</v>
      </c>
      <c r="Q7" s="291">
        <v>1224.0122871054227</v>
      </c>
    </row>
    <row r="8" spans="1:17" x14ac:dyDescent="0.25">
      <c r="A8" s="290" t="s">
        <v>254</v>
      </c>
      <c r="B8" s="289"/>
      <c r="C8" s="289">
        <f>B6+C7-C6</f>
        <v>519.25426885189518</v>
      </c>
      <c r="D8" s="289">
        <f t="shared" ref="D8:Q8" si="0">C6+D7-D6</f>
        <v>0</v>
      </c>
      <c r="E8" s="289">
        <f t="shared" si="0"/>
        <v>306.67552833549416</v>
      </c>
      <c r="F8" s="289">
        <f t="shared" si="0"/>
        <v>0</v>
      </c>
      <c r="G8" s="289">
        <f t="shared" si="0"/>
        <v>896.58191975449881</v>
      </c>
      <c r="H8" s="289">
        <f t="shared" si="0"/>
        <v>840.24402434387957</v>
      </c>
      <c r="I8" s="289">
        <f t="shared" si="0"/>
        <v>2259.4169480451856</v>
      </c>
      <c r="J8" s="289">
        <f t="shared" si="0"/>
        <v>1168.3463011616914</v>
      </c>
      <c r="K8" s="289">
        <f t="shared" si="0"/>
        <v>0</v>
      </c>
      <c r="L8" s="289">
        <f t="shared" si="0"/>
        <v>0</v>
      </c>
      <c r="M8" s="289">
        <f t="shared" si="0"/>
        <v>2868.9156193790623</v>
      </c>
      <c r="N8" s="289">
        <f t="shared" si="0"/>
        <v>1049.1324813624942</v>
      </c>
      <c r="O8" s="289">
        <f t="shared" si="0"/>
        <v>334.04228982896348</v>
      </c>
      <c r="P8" s="289">
        <f t="shared" si="0"/>
        <v>1409.3850170638616</v>
      </c>
      <c r="Q8" s="289">
        <f t="shared" si="0"/>
        <v>556.26153302321472</v>
      </c>
    </row>
    <row r="9" spans="1:17" x14ac:dyDescent="0.25">
      <c r="A9" s="288" t="s">
        <v>253</v>
      </c>
      <c r="B9" s="287">
        <f>B6-B5</f>
        <v>3231.5772894990059</v>
      </c>
      <c r="C9" s="287">
        <f t="shared" ref="C9:Q9" si="1">C6-C5</f>
        <v>3215.8680815533935</v>
      </c>
      <c r="D9" s="287">
        <f t="shared" si="1"/>
        <v>3787.5802485554068</v>
      </c>
      <c r="E9" s="287">
        <f t="shared" si="1"/>
        <v>3551.019837977703</v>
      </c>
      <c r="F9" s="287">
        <f t="shared" si="1"/>
        <v>2762.0913961855986</v>
      </c>
      <c r="G9" s="287">
        <f t="shared" si="1"/>
        <v>1786.51005664074</v>
      </c>
      <c r="H9" s="287">
        <f t="shared" si="1"/>
        <v>1518.4442091020355</v>
      </c>
      <c r="I9" s="287">
        <f t="shared" si="1"/>
        <v>2075.5497244792205</v>
      </c>
      <c r="J9" s="287">
        <f t="shared" si="1"/>
        <v>1197.4835631530368</v>
      </c>
      <c r="K9" s="287">
        <f t="shared" si="1"/>
        <v>4882.1126638851365</v>
      </c>
      <c r="L9" s="287">
        <f t="shared" si="1"/>
        <v>1276.4542926534596</v>
      </c>
      <c r="M9" s="287">
        <f t="shared" si="1"/>
        <v>1803.6122099765762</v>
      </c>
      <c r="N9" s="287">
        <f t="shared" si="1"/>
        <v>2217.9252066107765</v>
      </c>
      <c r="O9" s="287">
        <f t="shared" si="1"/>
        <v>2341.3501277517335</v>
      </c>
      <c r="P9" s="287">
        <f t="shared" si="1"/>
        <v>2011.9326573718372</v>
      </c>
      <c r="Q9" s="287">
        <f t="shared" si="1"/>
        <v>1193.3037488098507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405.08143900609093</v>
      </c>
      <c r="C12" s="38">
        <v>389.30146999999999</v>
      </c>
      <c r="D12" s="38">
        <v>381.19709</v>
      </c>
      <c r="E12" s="38">
        <v>378.99984000000001</v>
      </c>
      <c r="F12" s="38">
        <v>476.59353999999996</v>
      </c>
      <c r="G12" s="38">
        <v>478.48048551175361</v>
      </c>
      <c r="H12" s="38">
        <v>494.09553999999997</v>
      </c>
      <c r="I12" s="38">
        <v>475.30448999999999</v>
      </c>
      <c r="J12" s="38">
        <v>464.29446000000002</v>
      </c>
      <c r="K12" s="38">
        <v>408.80268999999998</v>
      </c>
      <c r="L12" s="38">
        <v>497.03869587776933</v>
      </c>
      <c r="M12" s="38">
        <v>415.76044256967191</v>
      </c>
      <c r="N12" s="38">
        <v>375.25140634145282</v>
      </c>
      <c r="O12" s="38">
        <v>364.86025064287065</v>
      </c>
      <c r="P12" s="38">
        <v>373.96138827668824</v>
      </c>
      <c r="Q12" s="38">
        <v>398.49012858028738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1.027034227430569</v>
      </c>
      <c r="N14" s="51">
        <v>0</v>
      </c>
      <c r="O14" s="51">
        <v>0</v>
      </c>
      <c r="P14" s="51">
        <v>0</v>
      </c>
      <c r="Q14" s="51">
        <v>0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1.027034227430569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</row>
    <row r="21" spans="1:17" x14ac:dyDescent="0.25">
      <c r="A21" s="53" t="s">
        <v>66</v>
      </c>
      <c r="B21" s="51">
        <v>0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  <c r="P21" s="51">
        <v>0</v>
      </c>
      <c r="Q21" s="51">
        <v>0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112.20142</v>
      </c>
      <c r="G29" s="51">
        <v>114.24001338696658</v>
      </c>
      <c r="H29" s="51">
        <v>113.50327</v>
      </c>
      <c r="I29" s="51">
        <v>90.199870000000004</v>
      </c>
      <c r="J29" s="51">
        <v>98.294280000000001</v>
      </c>
      <c r="K29" s="51">
        <v>96.700469999999996</v>
      </c>
      <c r="L29" s="51">
        <v>171.32474248258538</v>
      </c>
      <c r="M29" s="51">
        <v>101.31853722543832</v>
      </c>
      <c r="N29" s="51">
        <v>90.307289604025598</v>
      </c>
      <c r="O29" s="51">
        <v>78.962463302037193</v>
      </c>
      <c r="P29" s="51">
        <v>86.772717902488552</v>
      </c>
      <c r="Q29" s="51">
        <v>95.992485551892528</v>
      </c>
    </row>
    <row r="30" spans="1:17" x14ac:dyDescent="0.25">
      <c r="A30" s="63" t="s">
        <v>21</v>
      </c>
      <c r="B30" s="62">
        <v>405.08143900609093</v>
      </c>
      <c r="C30" s="62">
        <v>389.30146999999999</v>
      </c>
      <c r="D30" s="62">
        <v>381.19709</v>
      </c>
      <c r="E30" s="62">
        <v>378.99984000000001</v>
      </c>
      <c r="F30" s="62">
        <v>364.39211999999998</v>
      </c>
      <c r="G30" s="62">
        <v>364.240472124787</v>
      </c>
      <c r="H30" s="62">
        <v>380.59226999999998</v>
      </c>
      <c r="I30" s="62">
        <v>385.10462000000001</v>
      </c>
      <c r="J30" s="62">
        <v>366.00018</v>
      </c>
      <c r="K30" s="62">
        <v>312.10221999999999</v>
      </c>
      <c r="L30" s="62">
        <v>325.71395339518392</v>
      </c>
      <c r="M30" s="62">
        <v>313.414871116803</v>
      </c>
      <c r="N30" s="62">
        <v>284.94411673742724</v>
      </c>
      <c r="O30" s="62">
        <v>285.89778734083347</v>
      </c>
      <c r="P30" s="62">
        <v>287.18867037419966</v>
      </c>
      <c r="Q30" s="62">
        <v>302.49764302839486</v>
      </c>
    </row>
    <row r="32" spans="1:17" x14ac:dyDescent="0.25">
      <c r="A32" s="31" t="s">
        <v>63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3.0916905835491346</v>
      </c>
      <c r="N32" s="70">
        <v>0</v>
      </c>
      <c r="O32" s="70">
        <v>0</v>
      </c>
      <c r="P32" s="70">
        <v>0</v>
      </c>
      <c r="Q32" s="70">
        <v>0</v>
      </c>
    </row>
    <row r="34" spans="1:17" x14ac:dyDescent="0.25">
      <c r="A34" s="184" t="s">
        <v>252</v>
      </c>
      <c r="B34" s="190">
        <f t="shared" ref="B34:Q34" si="2">IF(B$12=0,"",B$12/B$3*1000)</f>
        <v>17.510317631463341</v>
      </c>
      <c r="C34" s="190">
        <f t="shared" si="2"/>
        <v>18.386476106232479</v>
      </c>
      <c r="D34" s="190">
        <f t="shared" si="2"/>
        <v>19.132238247098648</v>
      </c>
      <c r="E34" s="190">
        <f t="shared" si="2"/>
        <v>20.330746833581912</v>
      </c>
      <c r="F34" s="190">
        <f t="shared" si="2"/>
        <v>24.339425084460853</v>
      </c>
      <c r="G34" s="190">
        <f t="shared" si="2"/>
        <v>25.649524547318226</v>
      </c>
      <c r="H34" s="190">
        <f t="shared" si="2"/>
        <v>24.320396532242111</v>
      </c>
      <c r="I34" s="190">
        <f t="shared" si="2"/>
        <v>22.164037072640593</v>
      </c>
      <c r="J34" s="190">
        <f t="shared" si="2"/>
        <v>22.617345458332093</v>
      </c>
      <c r="K34" s="190">
        <f t="shared" si="2"/>
        <v>25.149772365702884</v>
      </c>
      <c r="L34" s="190">
        <f t="shared" si="2"/>
        <v>28.356840248617605</v>
      </c>
      <c r="M34" s="190">
        <f t="shared" si="2"/>
        <v>24.496161034779092</v>
      </c>
      <c r="N34" s="190">
        <f t="shared" si="2"/>
        <v>24.453089342956495</v>
      </c>
      <c r="O34" s="190">
        <f t="shared" si="2"/>
        <v>23.883196490548862</v>
      </c>
      <c r="P34" s="190">
        <f t="shared" si="2"/>
        <v>22.354110517122525</v>
      </c>
      <c r="Q34" s="190">
        <f t="shared" si="2"/>
        <v>22.348477414804918</v>
      </c>
    </row>
    <row r="35" spans="1:17" x14ac:dyDescent="0.25">
      <c r="A35" s="286" t="s">
        <v>251</v>
      </c>
      <c r="B35" s="285">
        <f t="shared" ref="B35:Q35" si="3">IF(B$12=0,"",B$12/B$5*1000)</f>
        <v>31.337749550536891</v>
      </c>
      <c r="C35" s="285">
        <f t="shared" si="3"/>
        <v>31.337749550536891</v>
      </c>
      <c r="D35" s="285">
        <f t="shared" si="3"/>
        <v>31.337749550536891</v>
      </c>
      <c r="E35" s="285">
        <f t="shared" si="3"/>
        <v>31.337749550536898</v>
      </c>
      <c r="F35" s="285">
        <f t="shared" si="3"/>
        <v>29.342813225000967</v>
      </c>
      <c r="G35" s="285">
        <f t="shared" si="3"/>
        <v>29.316398611254492</v>
      </c>
      <c r="H35" s="285">
        <f t="shared" si="3"/>
        <v>28.928967430907559</v>
      </c>
      <c r="I35" s="285">
        <f t="shared" si="3"/>
        <v>28.323955625404857</v>
      </c>
      <c r="J35" s="285">
        <f t="shared" si="3"/>
        <v>28.154881922985496</v>
      </c>
      <c r="K35" s="285">
        <f t="shared" si="3"/>
        <v>27.96583751162089</v>
      </c>
      <c r="L35" s="285">
        <f t="shared" si="3"/>
        <v>27.171507481276173</v>
      </c>
      <c r="M35" s="285">
        <f t="shared" si="3"/>
        <v>27.909810616337879</v>
      </c>
      <c r="N35" s="285">
        <f t="shared" si="3"/>
        <v>27.934782462157976</v>
      </c>
      <c r="O35" s="285">
        <f t="shared" si="3"/>
        <v>28.11882642223787</v>
      </c>
      <c r="P35" s="285">
        <f t="shared" si="3"/>
        <v>25.916558433256295</v>
      </c>
      <c r="Q35" s="285">
        <f t="shared" si="3"/>
        <v>25.037363605909295</v>
      </c>
    </row>
    <row r="36" spans="1:17" x14ac:dyDescent="0.25">
      <c r="A36" s="286" t="s">
        <v>250</v>
      </c>
      <c r="B36" s="285">
        <f>IF(TRE_ued!B$5=0,"",TRE_ued!B$5/B$5*1000)</f>
        <v>17.035318416505643</v>
      </c>
      <c r="C36" s="285">
        <f>IF(TRE_ued!C$5=0,"",TRE_ued!C$5/C$5*1000)</f>
        <v>17.035318416505646</v>
      </c>
      <c r="D36" s="285">
        <f>IF(TRE_ued!D$5=0,"",TRE_ued!D$5/D$5*1000)</f>
        <v>17.035318416505646</v>
      </c>
      <c r="E36" s="285">
        <f>IF(TRE_ued!E$5=0,"",TRE_ued!E$5/E$5*1000)</f>
        <v>17.035318416505646</v>
      </c>
      <c r="F36" s="285">
        <f>IF(TRE_ued!F$5=0,"",TRE_ued!F$5/F$5*1000)</f>
        <v>17.035318416505646</v>
      </c>
      <c r="G36" s="285">
        <f>IF(TRE_ued!G$5=0,"",TRE_ued!G$5/G$5*1000)</f>
        <v>17.035318416505643</v>
      </c>
      <c r="H36" s="285">
        <f>IF(TRE_ued!H$5=0,"",TRE_ued!H$5/H$5*1000)</f>
        <v>17.035318416505646</v>
      </c>
      <c r="I36" s="285">
        <f>IF(TRE_ued!I$5=0,"",TRE_ued!I$5/I$5*1000)</f>
        <v>17.03531841650565</v>
      </c>
      <c r="J36" s="285">
        <f>IF(TRE_ued!J$5=0,"",TRE_ued!J$5/J$5*1000)</f>
        <v>17.035318416505643</v>
      </c>
      <c r="K36" s="285">
        <f>IF(TRE_ued!K$5=0,"",TRE_ued!K$5/K$5*1000)</f>
        <v>17.035318416505646</v>
      </c>
      <c r="L36" s="285">
        <f>IF(TRE_ued!L$5=0,"",TRE_ued!L$5/L$5*1000)</f>
        <v>17.03531841650565</v>
      </c>
      <c r="M36" s="285">
        <f>IF(TRE_ued!M$5=0,"",TRE_ued!M$5/M$5*1000)</f>
        <v>17.035318416505646</v>
      </c>
      <c r="N36" s="285">
        <f>IF(TRE_ued!N$5=0,"",TRE_ued!N$5/N$5*1000)</f>
        <v>17.035318416505643</v>
      </c>
      <c r="O36" s="285">
        <f>IF(TRE_ued!O$5=0,"",TRE_ued!O$5/O$5*1000)</f>
        <v>17.035318416505646</v>
      </c>
      <c r="P36" s="285">
        <f>IF(TRE_ued!P$5=0,"",TRE_ued!P$5/P$5*1000)</f>
        <v>17.035318416505646</v>
      </c>
      <c r="Q36" s="285">
        <f>IF(TRE_ued!Q$5=0,"",TRE_ued!Q$5/Q$5*1000)</f>
        <v>17.035318416505646</v>
      </c>
    </row>
    <row r="37" spans="1:17" x14ac:dyDescent="0.25">
      <c r="A37" s="284" t="s">
        <v>60</v>
      </c>
      <c r="B37" s="283">
        <f t="shared" ref="B37:Q37" si="4">IF(B$12=0,"",B$32/B$12)</f>
        <v>0</v>
      </c>
      <c r="C37" s="283">
        <f t="shared" si="4"/>
        <v>0</v>
      </c>
      <c r="D37" s="283">
        <f t="shared" si="4"/>
        <v>0</v>
      </c>
      <c r="E37" s="283">
        <f t="shared" si="4"/>
        <v>0</v>
      </c>
      <c r="F37" s="283">
        <f t="shared" si="4"/>
        <v>0</v>
      </c>
      <c r="G37" s="283">
        <f t="shared" si="4"/>
        <v>0</v>
      </c>
      <c r="H37" s="283">
        <f t="shared" si="4"/>
        <v>0</v>
      </c>
      <c r="I37" s="283">
        <f t="shared" si="4"/>
        <v>0</v>
      </c>
      <c r="J37" s="283">
        <f t="shared" si="4"/>
        <v>0</v>
      </c>
      <c r="K37" s="283">
        <f t="shared" si="4"/>
        <v>0</v>
      </c>
      <c r="L37" s="283">
        <f t="shared" si="4"/>
        <v>0</v>
      </c>
      <c r="M37" s="283">
        <f t="shared" si="4"/>
        <v>7.4362307400878767E-3</v>
      </c>
      <c r="N37" s="283">
        <f t="shared" si="4"/>
        <v>0</v>
      </c>
      <c r="O37" s="283">
        <f t="shared" si="4"/>
        <v>0</v>
      </c>
      <c r="P37" s="283">
        <f t="shared" si="4"/>
        <v>0</v>
      </c>
      <c r="Q37" s="283">
        <f t="shared" si="4"/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405.08143900609093</v>
      </c>
      <c r="C5" s="96">
        <v>389.30147000000005</v>
      </c>
      <c r="D5" s="96">
        <v>381.19709</v>
      </c>
      <c r="E5" s="96">
        <v>378.99984000000001</v>
      </c>
      <c r="F5" s="96">
        <v>476.59354000000002</v>
      </c>
      <c r="G5" s="96">
        <v>478.48048551175361</v>
      </c>
      <c r="H5" s="96">
        <v>494.09553999999997</v>
      </c>
      <c r="I5" s="96">
        <v>475.30448999999993</v>
      </c>
      <c r="J5" s="96">
        <v>464.29446000000007</v>
      </c>
      <c r="K5" s="96">
        <v>408.80269000000004</v>
      </c>
      <c r="L5" s="96">
        <v>497.03869587776938</v>
      </c>
      <c r="M5" s="96">
        <v>415.76044256967191</v>
      </c>
      <c r="N5" s="96">
        <v>375.25140634145282</v>
      </c>
      <c r="O5" s="96">
        <v>364.86025064287071</v>
      </c>
      <c r="P5" s="96">
        <v>373.96138827668818</v>
      </c>
      <c r="Q5" s="96">
        <v>398.49012858028732</v>
      </c>
    </row>
    <row r="6" spans="1:17" x14ac:dyDescent="0.25">
      <c r="A6" s="132" t="s">
        <v>83</v>
      </c>
      <c r="B6" s="160">
        <v>22.944899952109747</v>
      </c>
      <c r="C6" s="160">
        <v>22.051080153847639</v>
      </c>
      <c r="D6" s="160">
        <v>21.592026318327214</v>
      </c>
      <c r="E6" s="160">
        <v>21.467568180863616</v>
      </c>
      <c r="F6" s="160">
        <v>26.995537292335399</v>
      </c>
      <c r="G6" s="160">
        <v>27.10241895072118</v>
      </c>
      <c r="H6" s="160">
        <v>27.986897548058661</v>
      </c>
      <c r="I6" s="160">
        <v>26.922522040499032</v>
      </c>
      <c r="J6" s="160">
        <v>26.298884390155031</v>
      </c>
      <c r="K6" s="160">
        <v>23.155681596317962</v>
      </c>
      <c r="L6" s="160">
        <v>28.153605796465634</v>
      </c>
      <c r="M6" s="160">
        <v>23.549787376613306</v>
      </c>
      <c r="N6" s="160">
        <v>21.255246837571477</v>
      </c>
      <c r="O6" s="160">
        <v>20.666663888730962</v>
      </c>
      <c r="P6" s="160">
        <v>21.182176751948539</v>
      </c>
      <c r="Q6" s="160">
        <v>22.571550438381259</v>
      </c>
    </row>
    <row r="7" spans="1:17" x14ac:dyDescent="0.25">
      <c r="A7" s="76" t="s">
        <v>82</v>
      </c>
      <c r="B7" s="159">
        <v>22.426760121948259</v>
      </c>
      <c r="C7" s="159">
        <v>21.553124488334202</v>
      </c>
      <c r="D7" s="159">
        <v>21.10443696850345</v>
      </c>
      <c r="E7" s="159">
        <v>20.982789334391018</v>
      </c>
      <c r="F7" s="159">
        <v>26.385926305276694</v>
      </c>
      <c r="G7" s="159">
        <v>26.49039437090596</v>
      </c>
      <c r="H7" s="159">
        <v>27.354899745820919</v>
      </c>
      <c r="I7" s="159">
        <v>26.314559877809344</v>
      </c>
      <c r="J7" s="159">
        <v>25.705005161228662</v>
      </c>
      <c r="K7" s="159">
        <v>22.632781912526287</v>
      </c>
      <c r="L7" s="159">
        <v>27.517843402371039</v>
      </c>
      <c r="M7" s="159">
        <v>23.017988028735317</v>
      </c>
      <c r="N7" s="159">
        <v>20.775262614086238</v>
      </c>
      <c r="O7" s="159">
        <v>20.199970996643323</v>
      </c>
      <c r="P7" s="159">
        <v>20.703842591084346</v>
      </c>
      <c r="Q7" s="159">
        <v>22.061841556013743</v>
      </c>
    </row>
    <row r="8" spans="1:17" x14ac:dyDescent="0.25">
      <c r="A8" s="76" t="s">
        <v>81</v>
      </c>
      <c r="B8" s="159">
        <v>26.92781715631077</v>
      </c>
      <c r="C8" s="159">
        <v>25.878842606474933</v>
      </c>
      <c r="D8" s="159">
        <v>25.340103375813761</v>
      </c>
      <c r="E8" s="159">
        <v>25.194041027482335</v>
      </c>
      <c r="F8" s="159">
        <v>31.681589100916351</v>
      </c>
      <c r="G8" s="159">
        <v>31.807023936560991</v>
      </c>
      <c r="H8" s="159">
        <v>32.845035782221011</v>
      </c>
      <c r="I8" s="159">
        <v>31.595899411478818</v>
      </c>
      <c r="J8" s="159">
        <v>30.864006892648703</v>
      </c>
      <c r="K8" s="159">
        <v>27.175187577929165</v>
      </c>
      <c r="L8" s="159">
        <v>33.040682276253293</v>
      </c>
      <c r="M8" s="159">
        <v>27.637704669491487</v>
      </c>
      <c r="N8" s="159">
        <v>24.944863636319759</v>
      </c>
      <c r="O8" s="159">
        <v>24.254110830215577</v>
      </c>
      <c r="P8" s="159">
        <v>24.85910959470889</v>
      </c>
      <c r="Q8" s="159">
        <v>26.48965933204212</v>
      </c>
    </row>
    <row r="9" spans="1:17" x14ac:dyDescent="0.25">
      <c r="A9" s="76" t="s">
        <v>80</v>
      </c>
      <c r="B9" s="159">
        <v>18.841619504431112</v>
      </c>
      <c r="C9" s="159">
        <v>18.107643214295511</v>
      </c>
      <c r="D9" s="159">
        <v>17.730682856264824</v>
      </c>
      <c r="E9" s="159">
        <v>17.628481806131081</v>
      </c>
      <c r="F9" s="159">
        <v>22.167873603349289</v>
      </c>
      <c r="G9" s="159">
        <v>22.255641409855777</v>
      </c>
      <c r="H9" s="159">
        <v>22.98194700393676</v>
      </c>
      <c r="I9" s="159">
        <v>22.107915808981375</v>
      </c>
      <c r="J9" s="159">
        <v>21.595804475266942</v>
      </c>
      <c r="K9" s="159">
        <v>19.01470666310161</v>
      </c>
      <c r="L9" s="159">
        <v>23.118842496673285</v>
      </c>
      <c r="M9" s="159">
        <v>19.338333751139491</v>
      </c>
      <c r="N9" s="159">
        <v>17.454130295715697</v>
      </c>
      <c r="O9" s="159">
        <v>16.970804764029111</v>
      </c>
      <c r="P9" s="159">
        <v>17.394127473592388</v>
      </c>
      <c r="Q9" s="159">
        <v>18.535036800016673</v>
      </c>
    </row>
    <row r="10" spans="1:17" x14ac:dyDescent="0.25">
      <c r="A10" s="129" t="s">
        <v>79</v>
      </c>
      <c r="B10" s="158">
        <v>19.359759334592599</v>
      </c>
      <c r="C10" s="158">
        <v>18.605598879808944</v>
      </c>
      <c r="D10" s="158">
        <v>18.218272206088589</v>
      </c>
      <c r="E10" s="158">
        <v>18.113260652603675</v>
      </c>
      <c r="F10" s="158">
        <v>22.77748459040799</v>
      </c>
      <c r="G10" s="158">
        <v>22.867665989670996</v>
      </c>
      <c r="H10" s="158">
        <v>23.613944806174494</v>
      </c>
      <c r="I10" s="158">
        <v>22.715877971671059</v>
      </c>
      <c r="J10" s="158">
        <v>22.189683704193307</v>
      </c>
      <c r="K10" s="158">
        <v>19.537606346893277</v>
      </c>
      <c r="L10" s="158">
        <v>23.754604890767876</v>
      </c>
      <c r="M10" s="158">
        <v>19.870133099017476</v>
      </c>
      <c r="N10" s="158">
        <v>17.934114519200932</v>
      </c>
      <c r="O10" s="158">
        <v>17.437497656116751</v>
      </c>
      <c r="P10" s="158">
        <v>17.872461634456577</v>
      </c>
      <c r="Q10" s="158">
        <v>19.044745682384189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19.359759334592599</v>
      </c>
      <c r="C14" s="157">
        <v>18.605598879808944</v>
      </c>
      <c r="D14" s="157">
        <v>18.218272206088589</v>
      </c>
      <c r="E14" s="157">
        <v>18.113260652603675</v>
      </c>
      <c r="F14" s="157">
        <v>22.77748459040799</v>
      </c>
      <c r="G14" s="157">
        <v>22.867665989670996</v>
      </c>
      <c r="H14" s="157">
        <v>23.613944806174494</v>
      </c>
      <c r="I14" s="157">
        <v>22.715877971671059</v>
      </c>
      <c r="J14" s="157">
        <v>22.189683704193307</v>
      </c>
      <c r="K14" s="157">
        <v>19.537606346893277</v>
      </c>
      <c r="L14" s="157">
        <v>23.754604890767876</v>
      </c>
      <c r="M14" s="157">
        <v>19.870133099017476</v>
      </c>
      <c r="N14" s="157">
        <v>17.934114519200932</v>
      </c>
      <c r="O14" s="157">
        <v>17.437497656116751</v>
      </c>
      <c r="P14" s="157">
        <v>17.872461634456577</v>
      </c>
      <c r="Q14" s="157">
        <v>19.044745682384189</v>
      </c>
    </row>
    <row r="15" spans="1:17" x14ac:dyDescent="0.25">
      <c r="A15" s="156" t="s">
        <v>283</v>
      </c>
      <c r="B15" s="204">
        <v>18.763094454566776</v>
      </c>
      <c r="C15" s="204">
        <v>18.032177111926032</v>
      </c>
      <c r="D15" s="204">
        <v>17.656787788216697</v>
      </c>
      <c r="E15" s="204">
        <v>17.555012675065495</v>
      </c>
      <c r="F15" s="204">
        <v>22.075485930427654</v>
      </c>
      <c r="G15" s="204">
        <v>22.162887952486539</v>
      </c>
      <c r="H15" s="204">
        <v>22.886166567757204</v>
      </c>
      <c r="I15" s="204">
        <v>22.015778018443331</v>
      </c>
      <c r="J15" s="204">
        <v>21.505800979395371</v>
      </c>
      <c r="K15" s="204">
        <v>18.935460248613481</v>
      </c>
      <c r="L15" s="204">
        <v>23.022491529633005</v>
      </c>
      <c r="M15" s="204">
        <v>19.257738576093935</v>
      </c>
      <c r="N15" s="204">
        <v>17.381387798634311</v>
      </c>
      <c r="O15" s="204">
        <v>16.900076592811139</v>
      </c>
      <c r="P15" s="204">
        <v>17.321635046553979</v>
      </c>
      <c r="Q15" s="204">
        <v>18.457789475888493</v>
      </c>
    </row>
    <row r="16" spans="1:17" x14ac:dyDescent="0.25">
      <c r="A16" s="152" t="s">
        <v>289</v>
      </c>
      <c r="B16" s="264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288</v>
      </c>
      <c r="B22" s="264">
        <v>18.763094454566776</v>
      </c>
      <c r="C22" s="264">
        <v>18.032177111926032</v>
      </c>
      <c r="D22" s="264">
        <v>17.656787788216697</v>
      </c>
      <c r="E22" s="264">
        <v>17.555012675065495</v>
      </c>
      <c r="F22" s="264">
        <v>22.075485930427654</v>
      </c>
      <c r="G22" s="264">
        <v>22.162887952486539</v>
      </c>
      <c r="H22" s="264">
        <v>22.886166567757204</v>
      </c>
      <c r="I22" s="264">
        <v>22.015778018443331</v>
      </c>
      <c r="J22" s="264">
        <v>21.505800979395371</v>
      </c>
      <c r="K22" s="264">
        <v>18.935460248613481</v>
      </c>
      <c r="L22" s="264">
        <v>23.022491529633005</v>
      </c>
      <c r="M22" s="264">
        <v>19.257738576093935</v>
      </c>
      <c r="N22" s="264">
        <v>17.381387798634311</v>
      </c>
      <c r="O22" s="264">
        <v>16.900076592811139</v>
      </c>
      <c r="P22" s="264">
        <v>17.321635046553979</v>
      </c>
      <c r="Q22" s="264">
        <v>18.457789475888493</v>
      </c>
    </row>
    <row r="23" spans="1:17" x14ac:dyDescent="0.25">
      <c r="A23" s="156" t="s">
        <v>282</v>
      </c>
      <c r="B23" s="204">
        <v>18.763094454566779</v>
      </c>
      <c r="C23" s="204">
        <v>18.032177111926035</v>
      </c>
      <c r="D23" s="204">
        <v>17.656787788216697</v>
      </c>
      <c r="E23" s="204">
        <v>17.555012675065495</v>
      </c>
      <c r="F23" s="204">
        <v>22.075485930427657</v>
      </c>
      <c r="G23" s="204">
        <v>22.162887952486543</v>
      </c>
      <c r="H23" s="204">
        <v>22.886166567757204</v>
      </c>
      <c r="I23" s="204">
        <v>22.015778018443335</v>
      </c>
      <c r="J23" s="204">
        <v>21.505800979395374</v>
      </c>
      <c r="K23" s="204">
        <v>18.935460248613484</v>
      </c>
      <c r="L23" s="204">
        <v>23.022491529633008</v>
      </c>
      <c r="M23" s="204">
        <v>19.257738576093939</v>
      </c>
      <c r="N23" s="204">
        <v>17.381387798634314</v>
      </c>
      <c r="O23" s="204">
        <v>16.900076592811143</v>
      </c>
      <c r="P23" s="204">
        <v>17.321635046553983</v>
      </c>
      <c r="Q23" s="204">
        <v>18.457789475888497</v>
      </c>
    </row>
    <row r="24" spans="1:17" x14ac:dyDescent="0.25">
      <c r="A24" s="152" t="s">
        <v>287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286</v>
      </c>
      <c r="B25" s="151">
        <v>18.763094454566779</v>
      </c>
      <c r="C25" s="151">
        <v>18.032177111926035</v>
      </c>
      <c r="D25" s="151">
        <v>17.656787788216697</v>
      </c>
      <c r="E25" s="151">
        <v>17.555012675065495</v>
      </c>
      <c r="F25" s="151">
        <v>22.075485930427657</v>
      </c>
      <c r="G25" s="151">
        <v>22.162887952486543</v>
      </c>
      <c r="H25" s="151">
        <v>22.886166567757204</v>
      </c>
      <c r="I25" s="151">
        <v>22.015778018443335</v>
      </c>
      <c r="J25" s="151">
        <v>21.505800979395374</v>
      </c>
      <c r="K25" s="151">
        <v>18.935460248613484</v>
      </c>
      <c r="L25" s="151">
        <v>23.022491529633008</v>
      </c>
      <c r="M25" s="151">
        <v>19.257738576093939</v>
      </c>
      <c r="N25" s="151">
        <v>17.381387798634314</v>
      </c>
      <c r="O25" s="151">
        <v>16.900076592811143</v>
      </c>
      <c r="P25" s="151">
        <v>17.321635046553983</v>
      </c>
      <c r="Q25" s="151">
        <v>18.457789475888497</v>
      </c>
    </row>
    <row r="26" spans="1:17" x14ac:dyDescent="0.25">
      <c r="A26" s="156" t="s">
        <v>281</v>
      </c>
      <c r="B26" s="204">
        <v>75.052377818267104</v>
      </c>
      <c r="C26" s="204">
        <v>72.128708447704128</v>
      </c>
      <c r="D26" s="204">
        <v>70.627151152866787</v>
      </c>
      <c r="E26" s="204">
        <v>70.220050700261979</v>
      </c>
      <c r="F26" s="204">
        <v>88.301943721710614</v>
      </c>
      <c r="G26" s="204">
        <v>88.651551809946156</v>
      </c>
      <c r="H26" s="204">
        <v>91.544666271028817</v>
      </c>
      <c r="I26" s="204">
        <v>88.063112073773326</v>
      </c>
      <c r="J26" s="204">
        <v>86.023203917581483</v>
      </c>
      <c r="K26" s="204">
        <v>75.741840994453923</v>
      </c>
      <c r="L26" s="204">
        <v>92.089966118532018</v>
      </c>
      <c r="M26" s="204">
        <v>77.03095430437574</v>
      </c>
      <c r="N26" s="204">
        <v>69.525551194537243</v>
      </c>
      <c r="O26" s="204">
        <v>67.600306371244557</v>
      </c>
      <c r="P26" s="204">
        <v>69.286540186215916</v>
      </c>
      <c r="Q26" s="204">
        <v>73.831157903553972</v>
      </c>
    </row>
    <row r="27" spans="1:17" x14ac:dyDescent="0.25">
      <c r="A27" s="152" t="s">
        <v>285</v>
      </c>
      <c r="B27" s="264">
        <v>0</v>
      </c>
      <c r="C27" s="264">
        <v>0</v>
      </c>
      <c r="D27" s="264">
        <v>0</v>
      </c>
      <c r="E27" s="264">
        <v>0</v>
      </c>
      <c r="F27" s="264">
        <v>0</v>
      </c>
      <c r="G27" s="264">
        <v>0</v>
      </c>
      <c r="H27" s="264">
        <v>0</v>
      </c>
      <c r="I27" s="264">
        <v>0</v>
      </c>
      <c r="J27" s="264">
        <v>0</v>
      </c>
      <c r="K27" s="264">
        <v>0</v>
      </c>
      <c r="L27" s="264">
        <v>0</v>
      </c>
      <c r="M27" s="264">
        <v>0</v>
      </c>
      <c r="N27" s="264">
        <v>0</v>
      </c>
      <c r="O27" s="264">
        <v>0</v>
      </c>
      <c r="P27" s="264">
        <v>0</v>
      </c>
      <c r="Q27" s="264">
        <v>0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152" t="s">
        <v>284</v>
      </c>
      <c r="B33" s="264">
        <v>75.052377818267104</v>
      </c>
      <c r="C33" s="264">
        <v>72.128708447704128</v>
      </c>
      <c r="D33" s="264">
        <v>70.627151152866787</v>
      </c>
      <c r="E33" s="264">
        <v>70.220050700261979</v>
      </c>
      <c r="F33" s="264">
        <v>88.301943721710614</v>
      </c>
      <c r="G33" s="264">
        <v>88.651551809946156</v>
      </c>
      <c r="H33" s="264">
        <v>91.544666271028817</v>
      </c>
      <c r="I33" s="264">
        <v>88.063112073773326</v>
      </c>
      <c r="J33" s="264">
        <v>86.023203917581483</v>
      </c>
      <c r="K33" s="264">
        <v>75.741840994453923</v>
      </c>
      <c r="L33" s="264">
        <v>92.089966118532018</v>
      </c>
      <c r="M33" s="264">
        <v>77.03095430437574</v>
      </c>
      <c r="N33" s="264">
        <v>69.525551194537243</v>
      </c>
      <c r="O33" s="264">
        <v>67.600306371244557</v>
      </c>
      <c r="P33" s="264">
        <v>69.286540186215916</v>
      </c>
      <c r="Q33" s="264">
        <v>73.831157903553972</v>
      </c>
    </row>
    <row r="34" spans="1:17" x14ac:dyDescent="0.25">
      <c r="A34" s="156" t="s">
        <v>280</v>
      </c>
      <c r="B34" s="204">
        <v>0</v>
      </c>
      <c r="C34" s="204">
        <v>0</v>
      </c>
      <c r="D34" s="204">
        <v>0</v>
      </c>
      <c r="E34" s="204">
        <v>0</v>
      </c>
      <c r="F34" s="204">
        <v>112.20141999999998</v>
      </c>
      <c r="G34" s="204">
        <v>114.24001338696661</v>
      </c>
      <c r="H34" s="204">
        <v>113.50326999999999</v>
      </c>
      <c r="I34" s="204">
        <v>90.199869999999976</v>
      </c>
      <c r="J34" s="204">
        <v>98.294280000000072</v>
      </c>
      <c r="K34" s="204">
        <v>96.700469999999996</v>
      </c>
      <c r="L34" s="204">
        <v>171.32474248258541</v>
      </c>
      <c r="M34" s="204">
        <v>102.34557145286892</v>
      </c>
      <c r="N34" s="204">
        <v>90.307289604025584</v>
      </c>
      <c r="O34" s="204">
        <v>78.962463302037179</v>
      </c>
      <c r="P34" s="204">
        <v>86.772717902488566</v>
      </c>
      <c r="Q34" s="204">
        <v>95.992485551892514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1.0270342274305693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112.20141999999998</v>
      </c>
      <c r="G44" s="87">
        <v>114.24001338696661</v>
      </c>
      <c r="H44" s="87">
        <v>113.50326999999999</v>
      </c>
      <c r="I44" s="87">
        <v>90.199869999999976</v>
      </c>
      <c r="J44" s="87">
        <v>98.294280000000072</v>
      </c>
      <c r="K44" s="87">
        <v>96.700469999999996</v>
      </c>
      <c r="L44" s="87">
        <v>171.32474248258541</v>
      </c>
      <c r="M44" s="87">
        <v>101.31853722543835</v>
      </c>
      <c r="N44" s="87">
        <v>90.307289604025584</v>
      </c>
      <c r="O44" s="87">
        <v>78.962463302037179</v>
      </c>
      <c r="P44" s="87">
        <v>86.772717902488566</v>
      </c>
      <c r="Q44" s="87">
        <v>95.992485551892514</v>
      </c>
    </row>
    <row r="45" spans="1:17" x14ac:dyDescent="0.25">
      <c r="A45" s="156" t="s">
        <v>279</v>
      </c>
      <c r="B45" s="204">
        <v>25.017459272755701</v>
      </c>
      <c r="C45" s="204">
        <v>24.042902815901375</v>
      </c>
      <c r="D45" s="204">
        <v>23.542383717622258</v>
      </c>
      <c r="E45" s="204">
        <v>23.406683566753991</v>
      </c>
      <c r="F45" s="204">
        <v>29.433981240570205</v>
      </c>
      <c r="G45" s="204">
        <v>29.550517269982048</v>
      </c>
      <c r="H45" s="204">
        <v>30.514888757009601</v>
      </c>
      <c r="I45" s="204">
        <v>29.354370691257774</v>
      </c>
      <c r="J45" s="204">
        <v>28.674401305860492</v>
      </c>
      <c r="K45" s="204">
        <v>25.247280331484639</v>
      </c>
      <c r="L45" s="204">
        <v>30.696655372844003</v>
      </c>
      <c r="M45" s="204">
        <v>25.676984768125244</v>
      </c>
      <c r="N45" s="204">
        <v>23.175183731512412</v>
      </c>
      <c r="O45" s="204">
        <v>22.533435457081517</v>
      </c>
      <c r="P45" s="204">
        <v>23.095513395405302</v>
      </c>
      <c r="Q45" s="204">
        <v>24.610385967851322</v>
      </c>
    </row>
    <row r="46" spans="1:17" x14ac:dyDescent="0.25">
      <c r="A46" s="72" t="s">
        <v>278</v>
      </c>
      <c r="B46" s="306">
        <v>156.98455693654208</v>
      </c>
      <c r="C46" s="306">
        <v>150.86921516978123</v>
      </c>
      <c r="D46" s="306">
        <v>147.72845782807974</v>
      </c>
      <c r="E46" s="306">
        <v>146.87693938138131</v>
      </c>
      <c r="F46" s="306">
        <v>72.496812284578141</v>
      </c>
      <c r="G46" s="306">
        <v>71.189482482170845</v>
      </c>
      <c r="H46" s="306">
        <v>77.9776569502353</v>
      </c>
      <c r="I46" s="306">
        <v>93.998806087642592</v>
      </c>
      <c r="J46" s="306">
        <v>81.637588194274613</v>
      </c>
      <c r="K46" s="306">
        <v>61.726214080066171</v>
      </c>
      <c r="L46" s="306">
        <v>21.296769982010773</v>
      </c>
      <c r="M46" s="306">
        <v>58.77750796711706</v>
      </c>
      <c r="N46" s="306">
        <v>55.116988311214854</v>
      </c>
      <c r="O46" s="306">
        <v>62.434844191149409</v>
      </c>
      <c r="P46" s="306">
        <v>58.151628653679722</v>
      </c>
      <c r="Q46" s="306">
        <v>58.437686396374588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0.99999999999999989</v>
      </c>
      <c r="D50" s="77">
        <f t="shared" si="0"/>
        <v>1</v>
      </c>
      <c r="E50" s="77">
        <f t="shared" si="0"/>
        <v>0.99999999999999978</v>
      </c>
      <c r="F50" s="77">
        <f t="shared" si="0"/>
        <v>0.99999999999999989</v>
      </c>
      <c r="G50" s="77">
        <f t="shared" si="0"/>
        <v>1.0000000000000002</v>
      </c>
      <c r="H50" s="77">
        <f t="shared" si="0"/>
        <v>1</v>
      </c>
      <c r="I50" s="77">
        <f t="shared" si="0"/>
        <v>1</v>
      </c>
      <c r="J50" s="77">
        <f t="shared" si="0"/>
        <v>0.99999999999999978</v>
      </c>
      <c r="K50" s="77">
        <f t="shared" si="0"/>
        <v>0.99999999999999978</v>
      </c>
      <c r="L50" s="77">
        <f t="shared" si="0"/>
        <v>0.99999999999999989</v>
      </c>
      <c r="M50" s="77">
        <f t="shared" si="0"/>
        <v>1</v>
      </c>
      <c r="N50" s="77">
        <f t="shared" si="0"/>
        <v>1</v>
      </c>
      <c r="O50" s="77">
        <f t="shared" si="0"/>
        <v>0.99999999999999989</v>
      </c>
      <c r="P50" s="77">
        <f t="shared" si="0"/>
        <v>1</v>
      </c>
      <c r="Q50" s="77">
        <f t="shared" si="0"/>
        <v>1.0000000000000002</v>
      </c>
    </row>
    <row r="51" spans="1:17" x14ac:dyDescent="0.25">
      <c r="A51" s="132" t="s">
        <v>83</v>
      </c>
      <c r="B51" s="203">
        <f t="shared" ref="B51:Q51" si="1">IF(B$6=0,0,B$6/B$5)</f>
        <v>5.6642684020298296E-2</v>
      </c>
      <c r="C51" s="203">
        <f t="shared" si="1"/>
        <v>5.6642684020298296E-2</v>
      </c>
      <c r="D51" s="203">
        <f t="shared" si="1"/>
        <v>5.6642684020298303E-2</v>
      </c>
      <c r="E51" s="203">
        <f t="shared" si="1"/>
        <v>5.664268402029831E-2</v>
      </c>
      <c r="F51" s="203">
        <f t="shared" si="1"/>
        <v>5.6642684020298296E-2</v>
      </c>
      <c r="G51" s="203">
        <f t="shared" si="1"/>
        <v>5.6642684020298303E-2</v>
      </c>
      <c r="H51" s="203">
        <f t="shared" si="1"/>
        <v>5.6642684020298303E-2</v>
      </c>
      <c r="I51" s="203">
        <f t="shared" si="1"/>
        <v>5.6642684020298303E-2</v>
      </c>
      <c r="J51" s="203">
        <f t="shared" si="1"/>
        <v>5.6642684020298296E-2</v>
      </c>
      <c r="K51" s="203">
        <f t="shared" si="1"/>
        <v>5.6642684020298296E-2</v>
      </c>
      <c r="L51" s="203">
        <f t="shared" si="1"/>
        <v>5.6642684020298296E-2</v>
      </c>
      <c r="M51" s="203">
        <f t="shared" si="1"/>
        <v>5.6642684020298303E-2</v>
      </c>
      <c r="N51" s="203">
        <f t="shared" si="1"/>
        <v>5.664268402029831E-2</v>
      </c>
      <c r="O51" s="203">
        <f t="shared" si="1"/>
        <v>5.664268402029829E-2</v>
      </c>
      <c r="P51" s="203">
        <f t="shared" si="1"/>
        <v>5.6642684020298317E-2</v>
      </c>
      <c r="Q51" s="203">
        <f t="shared" si="1"/>
        <v>5.664268402029831E-2</v>
      </c>
    </row>
    <row r="52" spans="1:17" x14ac:dyDescent="0.25">
      <c r="A52" s="76" t="s">
        <v>82</v>
      </c>
      <c r="B52" s="202">
        <f t="shared" ref="B52:Q52" si="2">IF(B$7=0,0,B$7/B$5)</f>
        <v>5.5363583621541951E-2</v>
      </c>
      <c r="C52" s="202">
        <f t="shared" si="2"/>
        <v>5.5363583621541937E-2</v>
      </c>
      <c r="D52" s="202">
        <f t="shared" si="2"/>
        <v>5.5363583621541944E-2</v>
      </c>
      <c r="E52" s="202">
        <f t="shared" si="2"/>
        <v>5.5363583621541944E-2</v>
      </c>
      <c r="F52" s="202">
        <f t="shared" si="2"/>
        <v>5.5363583621541937E-2</v>
      </c>
      <c r="G52" s="202">
        <f t="shared" si="2"/>
        <v>5.5363583621541944E-2</v>
      </c>
      <c r="H52" s="202">
        <f t="shared" si="2"/>
        <v>5.5363583621541944E-2</v>
      </c>
      <c r="I52" s="202">
        <f t="shared" si="2"/>
        <v>5.5363583621541944E-2</v>
      </c>
      <c r="J52" s="202">
        <f t="shared" si="2"/>
        <v>5.5363583621541937E-2</v>
      </c>
      <c r="K52" s="202">
        <f t="shared" si="2"/>
        <v>5.5363583621541937E-2</v>
      </c>
      <c r="L52" s="202">
        <f t="shared" si="2"/>
        <v>5.5363583621541944E-2</v>
      </c>
      <c r="M52" s="202">
        <f t="shared" si="2"/>
        <v>5.5363583621541944E-2</v>
      </c>
      <c r="N52" s="202">
        <f t="shared" si="2"/>
        <v>5.5363583621541944E-2</v>
      </c>
      <c r="O52" s="202">
        <f t="shared" si="2"/>
        <v>5.5363583621541937E-2</v>
      </c>
      <c r="P52" s="202">
        <f t="shared" si="2"/>
        <v>5.5363583621541958E-2</v>
      </c>
      <c r="Q52" s="202">
        <f t="shared" si="2"/>
        <v>5.5363583621541958E-2</v>
      </c>
    </row>
    <row r="53" spans="1:17" x14ac:dyDescent="0.25">
      <c r="A53" s="76" t="s">
        <v>81</v>
      </c>
      <c r="B53" s="202">
        <f t="shared" ref="B53:Q53" si="3">IF(B$8=0,0,B$8/B$5)</f>
        <v>6.6475070352225829E-2</v>
      </c>
      <c r="C53" s="202">
        <f t="shared" si="3"/>
        <v>6.6475070352225815E-2</v>
      </c>
      <c r="D53" s="202">
        <f t="shared" si="3"/>
        <v>6.6475070352225829E-2</v>
      </c>
      <c r="E53" s="202">
        <f t="shared" si="3"/>
        <v>6.6475070352225829E-2</v>
      </c>
      <c r="F53" s="202">
        <f t="shared" si="3"/>
        <v>6.6475070352225815E-2</v>
      </c>
      <c r="G53" s="202">
        <f t="shared" si="3"/>
        <v>6.6475070352225829E-2</v>
      </c>
      <c r="H53" s="202">
        <f t="shared" si="3"/>
        <v>6.6475070352225829E-2</v>
      </c>
      <c r="I53" s="202">
        <f t="shared" si="3"/>
        <v>6.6475070352225843E-2</v>
      </c>
      <c r="J53" s="202">
        <f t="shared" si="3"/>
        <v>6.6475070352225829E-2</v>
      </c>
      <c r="K53" s="202">
        <f t="shared" si="3"/>
        <v>6.6475070352225815E-2</v>
      </c>
      <c r="L53" s="202">
        <f t="shared" si="3"/>
        <v>6.6475070352225815E-2</v>
      </c>
      <c r="M53" s="202">
        <f t="shared" si="3"/>
        <v>6.6475070352225829E-2</v>
      </c>
      <c r="N53" s="202">
        <f t="shared" si="3"/>
        <v>6.6475070352225829E-2</v>
      </c>
      <c r="O53" s="202">
        <f t="shared" si="3"/>
        <v>6.6475070352225815E-2</v>
      </c>
      <c r="P53" s="202">
        <f t="shared" si="3"/>
        <v>6.6475070352225843E-2</v>
      </c>
      <c r="Q53" s="202">
        <f t="shared" si="3"/>
        <v>6.6475070352225843E-2</v>
      </c>
    </row>
    <row r="54" spans="1:17" x14ac:dyDescent="0.25">
      <c r="A54" s="76" t="s">
        <v>80</v>
      </c>
      <c r="B54" s="202">
        <f t="shared" ref="B54:Q54" si="4">IF(B$9=0,0,B$9/B$5)</f>
        <v>4.651316424337034E-2</v>
      </c>
      <c r="C54" s="202">
        <f t="shared" si="4"/>
        <v>4.6513164243370334E-2</v>
      </c>
      <c r="D54" s="202">
        <f t="shared" si="4"/>
        <v>4.6513164243370334E-2</v>
      </c>
      <c r="E54" s="202">
        <f t="shared" si="4"/>
        <v>4.651316424337034E-2</v>
      </c>
      <c r="F54" s="202">
        <f t="shared" si="4"/>
        <v>4.6513164243370334E-2</v>
      </c>
      <c r="G54" s="202">
        <f t="shared" si="4"/>
        <v>4.6513164243370334E-2</v>
      </c>
      <c r="H54" s="202">
        <f t="shared" si="4"/>
        <v>4.651316424337034E-2</v>
      </c>
      <c r="I54" s="202">
        <f t="shared" si="4"/>
        <v>4.6513164243370347E-2</v>
      </c>
      <c r="J54" s="202">
        <f t="shared" si="4"/>
        <v>4.6513164243370334E-2</v>
      </c>
      <c r="K54" s="202">
        <f t="shared" si="4"/>
        <v>4.6513164243370334E-2</v>
      </c>
      <c r="L54" s="202">
        <f t="shared" si="4"/>
        <v>4.6513164243370334E-2</v>
      </c>
      <c r="M54" s="202">
        <f t="shared" si="4"/>
        <v>4.651316424337034E-2</v>
      </c>
      <c r="N54" s="202">
        <f t="shared" si="4"/>
        <v>4.651316424337034E-2</v>
      </c>
      <c r="O54" s="202">
        <f t="shared" si="4"/>
        <v>4.6513164243370334E-2</v>
      </c>
      <c r="P54" s="202">
        <f t="shared" si="4"/>
        <v>4.6513164243370347E-2</v>
      </c>
      <c r="Q54" s="202">
        <f t="shared" si="4"/>
        <v>4.6513164243370347E-2</v>
      </c>
    </row>
    <row r="55" spans="1:17" x14ac:dyDescent="0.25">
      <c r="A55" s="129" t="s">
        <v>79</v>
      </c>
      <c r="B55" s="201">
        <f t="shared" ref="B55:Q55" si="5">IF(B$10=0,0,B$10/B$5)</f>
        <v>4.7792264642126693E-2</v>
      </c>
      <c r="C55" s="201">
        <f t="shared" si="5"/>
        <v>4.7792264642126686E-2</v>
      </c>
      <c r="D55" s="201">
        <f t="shared" si="5"/>
        <v>4.77922646421267E-2</v>
      </c>
      <c r="E55" s="201">
        <f t="shared" si="5"/>
        <v>4.7792264642126693E-2</v>
      </c>
      <c r="F55" s="201">
        <f t="shared" si="5"/>
        <v>4.7792264642126686E-2</v>
      </c>
      <c r="G55" s="201">
        <f t="shared" si="5"/>
        <v>4.7792264642126693E-2</v>
      </c>
      <c r="H55" s="201">
        <f t="shared" si="5"/>
        <v>4.7792264642126693E-2</v>
      </c>
      <c r="I55" s="201">
        <f t="shared" si="5"/>
        <v>4.77922646421267E-2</v>
      </c>
      <c r="J55" s="201">
        <f t="shared" si="5"/>
        <v>4.7792264642126686E-2</v>
      </c>
      <c r="K55" s="201">
        <f t="shared" si="5"/>
        <v>4.7792264642126679E-2</v>
      </c>
      <c r="L55" s="201">
        <f t="shared" si="5"/>
        <v>4.7792264642126686E-2</v>
      </c>
      <c r="M55" s="201">
        <f t="shared" si="5"/>
        <v>4.7792264642126693E-2</v>
      </c>
      <c r="N55" s="201">
        <f t="shared" si="5"/>
        <v>4.7792264642126693E-2</v>
      </c>
      <c r="O55" s="201">
        <f t="shared" si="5"/>
        <v>4.7792264642126686E-2</v>
      </c>
      <c r="P55" s="201">
        <f t="shared" si="5"/>
        <v>4.7792264642126693E-2</v>
      </c>
      <c r="Q55" s="201">
        <f t="shared" si="5"/>
        <v>4.77922646421267E-2</v>
      </c>
    </row>
    <row r="56" spans="1:17" x14ac:dyDescent="0.25">
      <c r="A56" s="127" t="s">
        <v>283</v>
      </c>
      <c r="B56" s="200">
        <f t="shared" ref="B56:Q56" si="6">IF(B$15=0,0,B$15/B$5)</f>
        <v>4.6319314211492789E-2</v>
      </c>
      <c r="C56" s="200">
        <f t="shared" si="6"/>
        <v>4.6319314211492775E-2</v>
      </c>
      <c r="D56" s="200">
        <f t="shared" si="6"/>
        <v>4.6319314211492789E-2</v>
      </c>
      <c r="E56" s="200">
        <f t="shared" si="6"/>
        <v>4.6319314211492789E-2</v>
      </c>
      <c r="F56" s="200">
        <f t="shared" si="6"/>
        <v>4.6319314211492782E-2</v>
      </c>
      <c r="G56" s="200">
        <f t="shared" si="6"/>
        <v>4.6319314211492789E-2</v>
      </c>
      <c r="H56" s="200">
        <f t="shared" si="6"/>
        <v>4.6319314211492796E-2</v>
      </c>
      <c r="I56" s="200">
        <f t="shared" si="6"/>
        <v>4.6319314211492796E-2</v>
      </c>
      <c r="J56" s="200">
        <f t="shared" si="6"/>
        <v>4.6319314211492782E-2</v>
      </c>
      <c r="K56" s="200">
        <f t="shared" si="6"/>
        <v>4.6319314211492782E-2</v>
      </c>
      <c r="L56" s="200">
        <f t="shared" si="6"/>
        <v>4.6319314211492789E-2</v>
      </c>
      <c r="M56" s="200">
        <f t="shared" si="6"/>
        <v>4.6319314211492789E-2</v>
      </c>
      <c r="N56" s="200">
        <f t="shared" si="6"/>
        <v>4.6319314211492789E-2</v>
      </c>
      <c r="O56" s="200">
        <f t="shared" si="6"/>
        <v>4.6319314211492782E-2</v>
      </c>
      <c r="P56" s="200">
        <f t="shared" si="6"/>
        <v>4.6319314211492796E-2</v>
      </c>
      <c r="Q56" s="200">
        <f t="shared" si="6"/>
        <v>4.6319314211492796E-2</v>
      </c>
    </row>
    <row r="57" spans="1:17" x14ac:dyDescent="0.25">
      <c r="A57" s="142" t="s">
        <v>289</v>
      </c>
      <c r="B57" s="199">
        <f t="shared" ref="B57:Q57" si="7">IF(B$16=0,0,B$16/B$5)</f>
        <v>0</v>
      </c>
      <c r="C57" s="199">
        <f t="shared" si="7"/>
        <v>0</v>
      </c>
      <c r="D57" s="199">
        <f t="shared" si="7"/>
        <v>0</v>
      </c>
      <c r="E57" s="199">
        <f t="shared" si="7"/>
        <v>0</v>
      </c>
      <c r="F57" s="199">
        <f t="shared" si="7"/>
        <v>0</v>
      </c>
      <c r="G57" s="199">
        <f t="shared" si="7"/>
        <v>0</v>
      </c>
      <c r="H57" s="199">
        <f t="shared" si="7"/>
        <v>0</v>
      </c>
      <c r="I57" s="199">
        <f t="shared" si="7"/>
        <v>0</v>
      </c>
      <c r="J57" s="199">
        <f t="shared" si="7"/>
        <v>0</v>
      </c>
      <c r="K57" s="199">
        <f t="shared" si="7"/>
        <v>0</v>
      </c>
      <c r="L57" s="199">
        <f t="shared" si="7"/>
        <v>0</v>
      </c>
      <c r="M57" s="199">
        <f t="shared" si="7"/>
        <v>0</v>
      </c>
      <c r="N57" s="199">
        <f t="shared" si="7"/>
        <v>0</v>
      </c>
      <c r="O57" s="199">
        <f t="shared" si="7"/>
        <v>0</v>
      </c>
      <c r="P57" s="199">
        <f t="shared" si="7"/>
        <v>0</v>
      </c>
      <c r="Q57" s="199">
        <f t="shared" si="7"/>
        <v>0</v>
      </c>
    </row>
    <row r="58" spans="1:17" x14ac:dyDescent="0.25">
      <c r="A58" s="142" t="s">
        <v>288</v>
      </c>
      <c r="B58" s="199">
        <f t="shared" ref="B58:Q58" si="8">IF(B$22=0,0,B$22/B$5)</f>
        <v>4.6319314211492789E-2</v>
      </c>
      <c r="C58" s="199">
        <f t="shared" si="8"/>
        <v>4.6319314211492775E-2</v>
      </c>
      <c r="D58" s="199">
        <f t="shared" si="8"/>
        <v>4.6319314211492789E-2</v>
      </c>
      <c r="E58" s="199">
        <f t="shared" si="8"/>
        <v>4.6319314211492789E-2</v>
      </c>
      <c r="F58" s="199">
        <f t="shared" si="8"/>
        <v>4.6319314211492782E-2</v>
      </c>
      <c r="G58" s="199">
        <f t="shared" si="8"/>
        <v>4.6319314211492789E-2</v>
      </c>
      <c r="H58" s="199">
        <f t="shared" si="8"/>
        <v>4.6319314211492796E-2</v>
      </c>
      <c r="I58" s="199">
        <f t="shared" si="8"/>
        <v>4.6319314211492796E-2</v>
      </c>
      <c r="J58" s="199">
        <f t="shared" si="8"/>
        <v>4.6319314211492782E-2</v>
      </c>
      <c r="K58" s="199">
        <f t="shared" si="8"/>
        <v>4.6319314211492782E-2</v>
      </c>
      <c r="L58" s="199">
        <f t="shared" si="8"/>
        <v>4.6319314211492789E-2</v>
      </c>
      <c r="M58" s="199">
        <f t="shared" si="8"/>
        <v>4.6319314211492789E-2</v>
      </c>
      <c r="N58" s="199">
        <f t="shared" si="8"/>
        <v>4.6319314211492789E-2</v>
      </c>
      <c r="O58" s="199">
        <f t="shared" si="8"/>
        <v>4.6319314211492782E-2</v>
      </c>
      <c r="P58" s="199">
        <f t="shared" si="8"/>
        <v>4.6319314211492796E-2</v>
      </c>
      <c r="Q58" s="199">
        <f t="shared" si="8"/>
        <v>4.6319314211492796E-2</v>
      </c>
    </row>
    <row r="59" spans="1:17" x14ac:dyDescent="0.25">
      <c r="A59" s="127" t="s">
        <v>282</v>
      </c>
      <c r="B59" s="200">
        <f t="shared" ref="B59:Q59" si="9">IF(B$23=0,0,B$23/B$5)</f>
        <v>4.6319314211492796E-2</v>
      </c>
      <c r="C59" s="200">
        <f t="shared" si="9"/>
        <v>4.6319314211492789E-2</v>
      </c>
      <c r="D59" s="200">
        <f t="shared" si="9"/>
        <v>4.6319314211492789E-2</v>
      </c>
      <c r="E59" s="200">
        <f t="shared" si="9"/>
        <v>4.6319314211492789E-2</v>
      </c>
      <c r="F59" s="200">
        <f t="shared" si="9"/>
        <v>4.6319314211492789E-2</v>
      </c>
      <c r="G59" s="200">
        <f t="shared" si="9"/>
        <v>4.6319314211492796E-2</v>
      </c>
      <c r="H59" s="200">
        <f t="shared" si="9"/>
        <v>4.6319314211492796E-2</v>
      </c>
      <c r="I59" s="200">
        <f t="shared" si="9"/>
        <v>4.6319314211492803E-2</v>
      </c>
      <c r="J59" s="200">
        <f t="shared" si="9"/>
        <v>4.6319314211492789E-2</v>
      </c>
      <c r="K59" s="200">
        <f t="shared" si="9"/>
        <v>4.6319314211492796E-2</v>
      </c>
      <c r="L59" s="200">
        <f t="shared" si="9"/>
        <v>4.6319314211492796E-2</v>
      </c>
      <c r="M59" s="200">
        <f t="shared" si="9"/>
        <v>4.6319314211492796E-2</v>
      </c>
      <c r="N59" s="200">
        <f t="shared" si="9"/>
        <v>4.6319314211492796E-2</v>
      </c>
      <c r="O59" s="200">
        <f t="shared" si="9"/>
        <v>4.6319314211492789E-2</v>
      </c>
      <c r="P59" s="200">
        <f t="shared" si="9"/>
        <v>4.631931421149281E-2</v>
      </c>
      <c r="Q59" s="200">
        <f t="shared" si="9"/>
        <v>4.6319314211492803E-2</v>
      </c>
    </row>
    <row r="60" spans="1:17" x14ac:dyDescent="0.25">
      <c r="A60" s="142" t="s">
        <v>287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286</v>
      </c>
      <c r="B61" s="199">
        <f t="shared" ref="B61:Q61" si="11">IF(B$25=0,0,B$25/B$5)</f>
        <v>4.6319314211492796E-2</v>
      </c>
      <c r="C61" s="199">
        <f t="shared" si="11"/>
        <v>4.6319314211492789E-2</v>
      </c>
      <c r="D61" s="199">
        <f t="shared" si="11"/>
        <v>4.6319314211492789E-2</v>
      </c>
      <c r="E61" s="199">
        <f t="shared" si="11"/>
        <v>4.6319314211492789E-2</v>
      </c>
      <c r="F61" s="199">
        <f t="shared" si="11"/>
        <v>4.6319314211492789E-2</v>
      </c>
      <c r="G61" s="199">
        <f t="shared" si="11"/>
        <v>4.6319314211492796E-2</v>
      </c>
      <c r="H61" s="199">
        <f t="shared" si="11"/>
        <v>4.6319314211492796E-2</v>
      </c>
      <c r="I61" s="199">
        <f t="shared" si="11"/>
        <v>4.6319314211492803E-2</v>
      </c>
      <c r="J61" s="199">
        <f t="shared" si="11"/>
        <v>4.6319314211492789E-2</v>
      </c>
      <c r="K61" s="199">
        <f t="shared" si="11"/>
        <v>4.6319314211492796E-2</v>
      </c>
      <c r="L61" s="199">
        <f t="shared" si="11"/>
        <v>4.6319314211492796E-2</v>
      </c>
      <c r="M61" s="199">
        <f t="shared" si="11"/>
        <v>4.6319314211492796E-2</v>
      </c>
      <c r="N61" s="199">
        <f t="shared" si="11"/>
        <v>4.6319314211492796E-2</v>
      </c>
      <c r="O61" s="199">
        <f t="shared" si="11"/>
        <v>4.6319314211492789E-2</v>
      </c>
      <c r="P61" s="199">
        <f t="shared" si="11"/>
        <v>4.631931421149281E-2</v>
      </c>
      <c r="Q61" s="199">
        <f t="shared" si="11"/>
        <v>4.6319314211492803E-2</v>
      </c>
    </row>
    <row r="62" spans="1:17" x14ac:dyDescent="0.25">
      <c r="A62" s="127" t="s">
        <v>281</v>
      </c>
      <c r="B62" s="200">
        <f t="shared" ref="B62:Q62" si="12">IF(B$26=0,0,B$26/B$5)</f>
        <v>0.18527725684597116</v>
      </c>
      <c r="C62" s="200">
        <f t="shared" si="12"/>
        <v>0.1852772568459711</v>
      </c>
      <c r="D62" s="200">
        <f t="shared" si="12"/>
        <v>0.18527725684597116</v>
      </c>
      <c r="E62" s="200">
        <f t="shared" si="12"/>
        <v>0.18527725684597116</v>
      </c>
      <c r="F62" s="200">
        <f t="shared" si="12"/>
        <v>0.18527725684597113</v>
      </c>
      <c r="G62" s="200">
        <f t="shared" si="12"/>
        <v>0.18527725684597116</v>
      </c>
      <c r="H62" s="200">
        <f t="shared" si="12"/>
        <v>0.18527725684597118</v>
      </c>
      <c r="I62" s="200">
        <f t="shared" si="12"/>
        <v>0.18527725684597118</v>
      </c>
      <c r="J62" s="200">
        <f t="shared" si="12"/>
        <v>0.18527725684597113</v>
      </c>
      <c r="K62" s="200">
        <f t="shared" si="12"/>
        <v>0.18527725684597113</v>
      </c>
      <c r="L62" s="200">
        <f t="shared" si="12"/>
        <v>0.18527725684597116</v>
      </c>
      <c r="M62" s="200">
        <f t="shared" si="12"/>
        <v>0.18527725684597116</v>
      </c>
      <c r="N62" s="200">
        <f t="shared" si="12"/>
        <v>0.18527725684597116</v>
      </c>
      <c r="O62" s="200">
        <f t="shared" si="12"/>
        <v>0.18527725684597113</v>
      </c>
      <c r="P62" s="200">
        <f t="shared" si="12"/>
        <v>0.18527725684597118</v>
      </c>
      <c r="Q62" s="200">
        <f t="shared" si="12"/>
        <v>0.18527725684597118</v>
      </c>
    </row>
    <row r="63" spans="1:17" x14ac:dyDescent="0.25">
      <c r="A63" s="142" t="s">
        <v>285</v>
      </c>
      <c r="B63" s="199">
        <f t="shared" ref="B63:Q63" si="13">IF(B$27=0,0,B$27/B$5)</f>
        <v>0</v>
      </c>
      <c r="C63" s="199">
        <f t="shared" si="13"/>
        <v>0</v>
      </c>
      <c r="D63" s="199">
        <f t="shared" si="13"/>
        <v>0</v>
      </c>
      <c r="E63" s="199">
        <f t="shared" si="13"/>
        <v>0</v>
      </c>
      <c r="F63" s="199">
        <f t="shared" si="13"/>
        <v>0</v>
      </c>
      <c r="G63" s="199">
        <f t="shared" si="13"/>
        <v>0</v>
      </c>
      <c r="H63" s="199">
        <f t="shared" si="13"/>
        <v>0</v>
      </c>
      <c r="I63" s="199">
        <f t="shared" si="13"/>
        <v>0</v>
      </c>
      <c r="J63" s="199">
        <f t="shared" si="13"/>
        <v>0</v>
      </c>
      <c r="K63" s="199">
        <f t="shared" si="13"/>
        <v>0</v>
      </c>
      <c r="L63" s="199">
        <f t="shared" si="13"/>
        <v>0</v>
      </c>
      <c r="M63" s="199">
        <f t="shared" si="13"/>
        <v>0</v>
      </c>
      <c r="N63" s="199">
        <f t="shared" si="13"/>
        <v>0</v>
      </c>
      <c r="O63" s="199">
        <f t="shared" si="13"/>
        <v>0</v>
      </c>
      <c r="P63" s="199">
        <f t="shared" si="13"/>
        <v>0</v>
      </c>
      <c r="Q63" s="199">
        <f t="shared" si="13"/>
        <v>0</v>
      </c>
    </row>
    <row r="64" spans="1:17" x14ac:dyDescent="0.25">
      <c r="A64" s="142" t="s">
        <v>284</v>
      </c>
      <c r="B64" s="199">
        <f t="shared" ref="B64:Q64" si="14">IF(B$33=0,0,B$33/B$5)</f>
        <v>0.18527725684597116</v>
      </c>
      <c r="C64" s="199">
        <f t="shared" si="14"/>
        <v>0.1852772568459711</v>
      </c>
      <c r="D64" s="199">
        <f t="shared" si="14"/>
        <v>0.18527725684597116</v>
      </c>
      <c r="E64" s="199">
        <f t="shared" si="14"/>
        <v>0.18527725684597116</v>
      </c>
      <c r="F64" s="199">
        <f t="shared" si="14"/>
        <v>0.18527725684597113</v>
      </c>
      <c r="G64" s="199">
        <f t="shared" si="14"/>
        <v>0.18527725684597116</v>
      </c>
      <c r="H64" s="199">
        <f t="shared" si="14"/>
        <v>0.18527725684597118</v>
      </c>
      <c r="I64" s="199">
        <f t="shared" si="14"/>
        <v>0.18527725684597118</v>
      </c>
      <c r="J64" s="199">
        <f t="shared" si="14"/>
        <v>0.18527725684597113</v>
      </c>
      <c r="K64" s="199">
        <f t="shared" si="14"/>
        <v>0.18527725684597113</v>
      </c>
      <c r="L64" s="199">
        <f t="shared" si="14"/>
        <v>0.18527725684597116</v>
      </c>
      <c r="M64" s="199">
        <f t="shared" si="14"/>
        <v>0.18527725684597116</v>
      </c>
      <c r="N64" s="199">
        <f t="shared" si="14"/>
        <v>0.18527725684597116</v>
      </c>
      <c r="O64" s="199">
        <f t="shared" si="14"/>
        <v>0.18527725684597113</v>
      </c>
      <c r="P64" s="199">
        <f t="shared" si="14"/>
        <v>0.18527725684597118</v>
      </c>
      <c r="Q64" s="199">
        <f t="shared" si="14"/>
        <v>0.18527725684597118</v>
      </c>
    </row>
    <row r="65" spans="1:17" x14ac:dyDescent="0.25">
      <c r="A65" s="127" t="s">
        <v>280</v>
      </c>
      <c r="B65" s="200">
        <f t="shared" ref="B65:Q65" si="15">IF(B$34=0,0,B$34/B$5)</f>
        <v>0</v>
      </c>
      <c r="C65" s="200">
        <f t="shared" si="15"/>
        <v>0</v>
      </c>
      <c r="D65" s="200">
        <f t="shared" si="15"/>
        <v>0</v>
      </c>
      <c r="E65" s="200">
        <f t="shared" si="15"/>
        <v>0</v>
      </c>
      <c r="F65" s="200">
        <f t="shared" si="15"/>
        <v>0.23542371136629334</v>
      </c>
      <c r="G65" s="200">
        <f t="shared" si="15"/>
        <v>0.23875584657289092</v>
      </c>
      <c r="H65" s="200">
        <f t="shared" si="15"/>
        <v>0.22971927655934718</v>
      </c>
      <c r="I65" s="200">
        <f t="shared" si="15"/>
        <v>0.18977281279206934</v>
      </c>
      <c r="J65" s="200">
        <f t="shared" si="15"/>
        <v>0.21170676901895416</v>
      </c>
      <c r="K65" s="200">
        <f t="shared" si="15"/>
        <v>0.23654558143930018</v>
      </c>
      <c r="L65" s="200">
        <f t="shared" si="15"/>
        <v>0.34469095445381015</v>
      </c>
      <c r="M65" s="200">
        <f t="shared" si="15"/>
        <v>0.24616476454639658</v>
      </c>
      <c r="N65" s="200">
        <f t="shared" si="15"/>
        <v>0.24065809768572113</v>
      </c>
      <c r="O65" s="200">
        <f t="shared" si="15"/>
        <v>0.21641837707151751</v>
      </c>
      <c r="P65" s="200">
        <f t="shared" si="15"/>
        <v>0.23203657014527604</v>
      </c>
      <c r="Q65" s="200">
        <f t="shared" si="15"/>
        <v>0.24089049807554283</v>
      </c>
    </row>
    <row r="66" spans="1:17" x14ac:dyDescent="0.25">
      <c r="A66" s="127" t="s">
        <v>279</v>
      </c>
      <c r="B66" s="200">
        <f t="shared" ref="B66:Q66" si="16">IF(B$45=0,0,B$45/B$5)</f>
        <v>6.1759085615323714E-2</v>
      </c>
      <c r="C66" s="200">
        <f t="shared" si="16"/>
        <v>6.17590856153237E-2</v>
      </c>
      <c r="D66" s="200">
        <f t="shared" si="16"/>
        <v>6.1759085615323707E-2</v>
      </c>
      <c r="E66" s="200">
        <f t="shared" si="16"/>
        <v>6.1759085615323714E-2</v>
      </c>
      <c r="F66" s="200">
        <f t="shared" si="16"/>
        <v>6.1759085615323707E-2</v>
      </c>
      <c r="G66" s="200">
        <f t="shared" si="16"/>
        <v>6.1759085615323714E-2</v>
      </c>
      <c r="H66" s="200">
        <f t="shared" si="16"/>
        <v>6.1759085615323714E-2</v>
      </c>
      <c r="I66" s="200">
        <f t="shared" si="16"/>
        <v>6.1759085615323721E-2</v>
      </c>
      <c r="J66" s="200">
        <f t="shared" si="16"/>
        <v>6.1759085615323707E-2</v>
      </c>
      <c r="K66" s="200">
        <f t="shared" si="16"/>
        <v>6.1759085615323707E-2</v>
      </c>
      <c r="L66" s="200">
        <f t="shared" si="16"/>
        <v>6.1759085615323707E-2</v>
      </c>
      <c r="M66" s="200">
        <f t="shared" si="16"/>
        <v>6.1759085615323714E-2</v>
      </c>
      <c r="N66" s="200">
        <f t="shared" si="16"/>
        <v>6.1759085615323714E-2</v>
      </c>
      <c r="O66" s="200">
        <f t="shared" si="16"/>
        <v>6.17590856153237E-2</v>
      </c>
      <c r="P66" s="200">
        <f t="shared" si="16"/>
        <v>6.1759085615323721E-2</v>
      </c>
      <c r="Q66" s="200">
        <f t="shared" si="16"/>
        <v>6.1759085615323721E-2</v>
      </c>
    </row>
    <row r="67" spans="1:17" x14ac:dyDescent="0.25">
      <c r="A67" s="72" t="s">
        <v>278</v>
      </c>
      <c r="B67" s="71">
        <f t="shared" ref="B67:Q67" si="17">IF(B$46=0,0,B$46/B$5)</f>
        <v>0.38753826223615645</v>
      </c>
      <c r="C67" s="71">
        <f t="shared" si="17"/>
        <v>0.38753826223615651</v>
      </c>
      <c r="D67" s="71">
        <f t="shared" si="17"/>
        <v>0.38753826223615645</v>
      </c>
      <c r="E67" s="71">
        <f t="shared" si="17"/>
        <v>0.38753826223615634</v>
      </c>
      <c r="F67" s="71">
        <f t="shared" si="17"/>
        <v>0.15211455086986311</v>
      </c>
      <c r="G67" s="71">
        <f t="shared" si="17"/>
        <v>0.14878241566326558</v>
      </c>
      <c r="H67" s="71">
        <f t="shared" si="17"/>
        <v>0.15781898567680919</v>
      </c>
      <c r="I67" s="71">
        <f t="shared" si="17"/>
        <v>0.19776544944408711</v>
      </c>
      <c r="J67" s="71">
        <f t="shared" si="17"/>
        <v>0.17583149321720229</v>
      </c>
      <c r="K67" s="71">
        <f t="shared" si="17"/>
        <v>0.15099268079685621</v>
      </c>
      <c r="L67" s="71">
        <f t="shared" si="17"/>
        <v>4.2847307782346238E-2</v>
      </c>
      <c r="M67" s="71">
        <f t="shared" si="17"/>
        <v>0.14137349768975987</v>
      </c>
      <c r="N67" s="71">
        <f t="shared" si="17"/>
        <v>0.14688016455043532</v>
      </c>
      <c r="O67" s="71">
        <f t="shared" si="17"/>
        <v>0.17111988516463891</v>
      </c>
      <c r="P67" s="71">
        <f t="shared" si="17"/>
        <v>0.15550169209088036</v>
      </c>
      <c r="Q67" s="71">
        <f t="shared" si="17"/>
        <v>0.14664776416061365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 t="shared" ref="B71:Q71" si="18">SUM(B$72:B$82)</f>
        <v>31.337749550536895</v>
      </c>
      <c r="C71" s="230">
        <f t="shared" si="18"/>
        <v>31.337749550536895</v>
      </c>
      <c r="D71" s="230">
        <f t="shared" si="18"/>
        <v>31.337749550536898</v>
      </c>
      <c r="E71" s="230">
        <f t="shared" si="18"/>
        <v>31.337749550536898</v>
      </c>
      <c r="F71" s="230">
        <f t="shared" si="18"/>
        <v>29.342813225000967</v>
      </c>
      <c r="G71" s="230">
        <f t="shared" si="18"/>
        <v>29.316398611254492</v>
      </c>
      <c r="H71" s="230">
        <f t="shared" si="18"/>
        <v>28.928967430907559</v>
      </c>
      <c r="I71" s="230">
        <f t="shared" si="18"/>
        <v>28.323955625404853</v>
      </c>
      <c r="J71" s="230">
        <f t="shared" si="18"/>
        <v>28.154881922985496</v>
      </c>
      <c r="K71" s="230">
        <f t="shared" si="18"/>
        <v>27.96583751162089</v>
      </c>
      <c r="L71" s="230">
        <f t="shared" si="18"/>
        <v>27.171507481276176</v>
      </c>
      <c r="M71" s="230">
        <f t="shared" si="18"/>
        <v>27.909810616337882</v>
      </c>
      <c r="N71" s="230">
        <f t="shared" si="18"/>
        <v>27.93478246215798</v>
      </c>
      <c r="O71" s="230">
        <f t="shared" si="18"/>
        <v>28.118826422237866</v>
      </c>
      <c r="P71" s="230">
        <f t="shared" si="18"/>
        <v>25.916558433256295</v>
      </c>
      <c r="Q71" s="230">
        <f t="shared" si="18"/>
        <v>25.037363605909292</v>
      </c>
    </row>
    <row r="72" spans="1:17" x14ac:dyDescent="0.25">
      <c r="A72" s="132" t="s">
        <v>83</v>
      </c>
      <c r="B72" s="275">
        <f>IF(B$6=0,0,B$6/TRE!B$5*1000)</f>
        <v>1.7750542456983063</v>
      </c>
      <c r="C72" s="275">
        <f>IF(C$6=0,0,C$6/TRE!C$5*1000)</f>
        <v>1.7750542456983065</v>
      </c>
      <c r="D72" s="275">
        <f>IF(D$6=0,0,D$6/TRE!D$5*1000)</f>
        <v>1.7750542456983065</v>
      </c>
      <c r="E72" s="275">
        <f>IF(E$6=0,0,E$6/TRE!E$5*1000)</f>
        <v>1.7750542456983069</v>
      </c>
      <c r="F72" s="275">
        <f>IF(F$6=0,0,F$6/TRE!F$5*1000)</f>
        <v>1.6620556977703602</v>
      </c>
      <c r="G72" s="275">
        <f>IF(G$6=0,0,G$6/TRE!G$5*1000)</f>
        <v>1.6605595031504004</v>
      </c>
      <c r="H72" s="275">
        <f>IF(H$6=0,0,H$6/TRE!H$5*1000)</f>
        <v>1.6386143612223978</v>
      </c>
      <c r="I72" s="275">
        <f>IF(I$6=0,0,I$6/TRE!I$5*1000)</f>
        <v>1.6043448686947579</v>
      </c>
      <c r="J72" s="275">
        <f>IF(J$6=0,0,J$6/TRE!J$5*1000)</f>
        <v>1.5947680803924762</v>
      </c>
      <c r="K72" s="275">
        <f>IF(K$6=0,0,K$6/TRE!K$5*1000)</f>
        <v>1.5840600975337475</v>
      </c>
      <c r="L72" s="275">
        <f>IF(L$6=0,0,L$6/TRE!L$5*1000)</f>
        <v>1.5390671126170978</v>
      </c>
      <c r="M72" s="275">
        <f>IF(M$6=0,0,M$6/TRE!M$5*1000)</f>
        <v>1.5808865838075938</v>
      </c>
      <c r="N72" s="275">
        <f>IF(N$6=0,0,N$6/TRE!N$5*1000)</f>
        <v>1.582301056179785</v>
      </c>
      <c r="O72" s="275">
        <f>IF(O$6=0,0,O$6/TRE!O$5*1000)</f>
        <v>1.5927258000564344</v>
      </c>
      <c r="P72" s="275">
        <f>IF(P$6=0,0,P$6/TRE!P$5*1000)</f>
        <v>1.4679834302285335</v>
      </c>
      <c r="Q72" s="275">
        <f>IF(Q$6=0,0,Q$6/TRE!Q$5*1000)</f>
        <v>1.4181834754308367</v>
      </c>
    </row>
    <row r="73" spans="1:17" x14ac:dyDescent="0.25">
      <c r="A73" s="76" t="s">
        <v>82</v>
      </c>
      <c r="B73" s="274">
        <f>IF(B$7=0,0,B$7/TRE!B$5*1000)</f>
        <v>1.7349701177520878</v>
      </c>
      <c r="C73" s="274">
        <f>IF(C$7=0,0,C$7/TRE!C$5*1000)</f>
        <v>1.7349701177520878</v>
      </c>
      <c r="D73" s="274">
        <f>IF(D$7=0,0,D$7/TRE!D$5*1000)</f>
        <v>1.7349701177520878</v>
      </c>
      <c r="E73" s="274">
        <f>IF(E$7=0,0,E$7/TRE!E$5*1000)</f>
        <v>1.734970117752088</v>
      </c>
      <c r="F73" s="274">
        <f>IF(F$7=0,0,F$7/TRE!F$5*1000)</f>
        <v>1.624523293673628</v>
      </c>
      <c r="G73" s="274">
        <f>IF(G$7=0,0,G$7/TRE!G$5*1000)</f>
        <v>1.6230608859966442</v>
      </c>
      <c r="H73" s="274">
        <f>IF(H$7=0,0,H$7/TRE!H$5*1000)</f>
        <v>1.6016113074459142</v>
      </c>
      <c r="I73" s="274">
        <f>IF(I$7=0,0,I$7/TRE!I$5*1000)</f>
        <v>1.568115685759945</v>
      </c>
      <c r="J73" s="274">
        <f>IF(J$7=0,0,J$7/TRE!J$5*1000)</f>
        <v>1.5587551596978471</v>
      </c>
      <c r="K73" s="274">
        <f>IF(K$7=0,0,K$7/TRE!K$5*1000)</f>
        <v>1.5482889836210776</v>
      </c>
      <c r="L73" s="274">
        <f>IF(L$7=0,0,L$7/TRE!L$5*1000)</f>
        <v>1.5043120265629861</v>
      </c>
      <c r="M73" s="274">
        <f>IF(M$7=0,0,M$7/TRE!M$5*1000)</f>
        <v>1.5451871339190215</v>
      </c>
      <c r="N73" s="274">
        <f>IF(N$7=0,0,N$7/TRE!N$5*1000)</f>
        <v>1.5465696647932665</v>
      </c>
      <c r="O73" s="274">
        <f>IF(O$7=0,0,O$7/TRE!O$5*1000)</f>
        <v>1.5567589979671894</v>
      </c>
      <c r="P73" s="274">
        <f>IF(P$7=0,0,P$7/TRE!P$5*1000)</f>
        <v>1.4348335500021629</v>
      </c>
      <c r="Q73" s="274">
        <f>IF(Q$7=0,0,Q$7/TRE!Q$5*1000)</f>
        <v>1.3861581736587103</v>
      </c>
    </row>
    <row r="74" spans="1:17" x14ac:dyDescent="0.25">
      <c r="A74" s="76" t="s">
        <v>81</v>
      </c>
      <c r="B74" s="274">
        <f>IF(B$8=0,0,B$8/TRE!B$5*1000)</f>
        <v>2.083179106052373</v>
      </c>
      <c r="C74" s="274">
        <f>IF(C$8=0,0,C$8/TRE!C$5*1000)</f>
        <v>2.083179106052373</v>
      </c>
      <c r="D74" s="274">
        <f>IF(D$8=0,0,D$8/TRE!D$5*1000)</f>
        <v>2.0831791060523734</v>
      </c>
      <c r="E74" s="274">
        <f>IF(E$8=0,0,E$8/TRE!E$5*1000)</f>
        <v>2.0831791060523734</v>
      </c>
      <c r="F74" s="274">
        <f>IF(F$8=0,0,F$8/TRE!F$5*1000)</f>
        <v>1.9505655734641618</v>
      </c>
      <c r="G74" s="274">
        <f>IF(G$8=0,0,G$8/TRE!G$5*1000)</f>
        <v>1.9488096601570379</v>
      </c>
      <c r="H74" s="274">
        <f>IF(H$8=0,0,H$8/TRE!H$5*1000)</f>
        <v>1.9230551451868299</v>
      </c>
      <c r="I74" s="274">
        <f>IF(I$8=0,0,I$8/TRE!I$5*1000)</f>
        <v>1.8828369428521103</v>
      </c>
      <c r="J74" s="274">
        <f>IF(J$8=0,0,J$8/TRE!J$5*1000)</f>
        <v>1.8715977565890722</v>
      </c>
      <c r="K74" s="274">
        <f>IF(K$8=0,0,K$8/TRE!K$5*1000)</f>
        <v>1.8590310160439147</v>
      </c>
      <c r="L74" s="274">
        <f>IF(L$8=0,0,L$8/TRE!L$5*1000)</f>
        <v>1.8062278713938638</v>
      </c>
      <c r="M74" s="274">
        <f>IF(M$8=0,0,M$8/TRE!M$5*1000)</f>
        <v>1.85530662423836</v>
      </c>
      <c r="N74" s="274">
        <f>IF(N$8=0,0,N$8/TRE!N$5*1000)</f>
        <v>1.8569666294460758</v>
      </c>
      <c r="O74" s="274">
        <f>IF(O$8=0,0,O$8/TRE!O$5*1000)</f>
        <v>1.8692009646402887</v>
      </c>
      <c r="P74" s="274">
        <f>IF(P$8=0,0,P$8/TRE!P$5*1000)</f>
        <v>1.7228050451382837</v>
      </c>
      <c r="Q74" s="274">
        <f>IF(Q$8=0,0,Q$8/TRE!Q$5*1000)</f>
        <v>1.6643605071370791</v>
      </c>
    </row>
    <row r="75" spans="1:17" x14ac:dyDescent="0.25">
      <c r="A75" s="76" t="s">
        <v>80</v>
      </c>
      <c r="B75" s="274">
        <f>IF(B$9=0,0,B$9/TRE!B$5*1000)</f>
        <v>1.4576178918617275</v>
      </c>
      <c r="C75" s="274">
        <f>IF(C$9=0,0,C$9/TRE!C$5*1000)</f>
        <v>1.4576178918617275</v>
      </c>
      <c r="D75" s="274">
        <f>IF(D$9=0,0,D$9/TRE!D$5*1000)</f>
        <v>1.4576178918617275</v>
      </c>
      <c r="E75" s="274">
        <f>IF(E$9=0,0,E$9/TRE!E$5*1000)</f>
        <v>1.4576178918617277</v>
      </c>
      <c r="F75" s="274">
        <f>IF(F$9=0,0,F$9/TRE!F$5*1000)</f>
        <v>1.3648270908970093</v>
      </c>
      <c r="G75" s="274">
        <f>IF(G$9=0,0,G$9/TRE!G$5*1000)</f>
        <v>1.3635984636293943</v>
      </c>
      <c r="H75" s="274">
        <f>IF(H$9=0,0,H$9/TRE!H$5*1000)</f>
        <v>1.3455778135049148</v>
      </c>
      <c r="I75" s="274">
        <f>IF(I$9=0,0,I$9/TRE!I$5*1000)</f>
        <v>1.3174368000263892</v>
      </c>
      <c r="J75" s="274">
        <f>IF(J$9=0,0,J$9/TRE!J$5*1000)</f>
        <v>1.309572647136523</v>
      </c>
      <c r="K75" s="274">
        <f>IF(K$9=0,0,K$9/TRE!K$5*1000)</f>
        <v>1.3007795933814299</v>
      </c>
      <c r="L75" s="274">
        <f>IF(L$9=0,0,L$9/TRE!L$5*1000)</f>
        <v>1.2638327902165647</v>
      </c>
      <c r="M75" s="274">
        <f>IF(M$9=0,0,M$9/TRE!M$5*1000)</f>
        <v>1.2981736051990849</v>
      </c>
      <c r="N75" s="274">
        <f>IF(N$9=0,0,N$9/TRE!N$5*1000)</f>
        <v>1.2993351247651752</v>
      </c>
      <c r="O75" s="274">
        <f>IF(O$9=0,0,O$9/TRE!O$5*1000)</f>
        <v>1.3078955917083717</v>
      </c>
      <c r="P75" s="274">
        <f>IF(P$9=0,0,P$9/TRE!P$5*1000)</f>
        <v>1.2054611390289547</v>
      </c>
      <c r="Q75" s="274">
        <f>IF(Q$9=0,0,Q$9/TRE!Q$5*1000)</f>
        <v>1.164567005622642</v>
      </c>
    </row>
    <row r="76" spans="1:17" x14ac:dyDescent="0.25">
      <c r="A76" s="129" t="s">
        <v>79</v>
      </c>
      <c r="B76" s="273">
        <f>IF(B$10=0,0,B$10/TRE!B$5*1000)</f>
        <v>1.4977020198079458</v>
      </c>
      <c r="C76" s="273">
        <f>IF(C$10=0,0,C$10/TRE!C$5*1000)</f>
        <v>1.4977020198079458</v>
      </c>
      <c r="D76" s="273">
        <f>IF(D$10=0,0,D$10/TRE!D$5*1000)</f>
        <v>1.497702019807946</v>
      </c>
      <c r="E76" s="273">
        <f>IF(E$10=0,0,E$10/TRE!E$5*1000)</f>
        <v>1.497702019807946</v>
      </c>
      <c r="F76" s="273">
        <f>IF(F$10=0,0,F$10/TRE!F$5*1000)</f>
        <v>1.4023594949937412</v>
      </c>
      <c r="G76" s="273">
        <f>IF(G$10=0,0,G$10/TRE!G$5*1000)</f>
        <v>1.4010970807831502</v>
      </c>
      <c r="H76" s="273">
        <f>IF(H$10=0,0,H$10/TRE!H$5*1000)</f>
        <v>1.3825808672813982</v>
      </c>
      <c r="I76" s="273">
        <f>IF(I$10=0,0,I$10/TRE!I$5*1000)</f>
        <v>1.3536659829612021</v>
      </c>
      <c r="J76" s="273">
        <f>IF(J$10=0,0,J$10/TRE!J$5*1000)</f>
        <v>1.3455855678311517</v>
      </c>
      <c r="K76" s="273">
        <f>IF(K$10=0,0,K$10/TRE!K$5*1000)</f>
        <v>1.3365507072940994</v>
      </c>
      <c r="L76" s="273">
        <f>IF(L$10=0,0,L$10/TRE!L$5*1000)</f>
        <v>1.298587876270676</v>
      </c>
      <c r="M76" s="273">
        <f>IF(M$10=0,0,M$10/TRE!M$5*1000)</f>
        <v>1.333873055087657</v>
      </c>
      <c r="N76" s="273">
        <f>IF(N$10=0,0,N$10/TRE!N$5*1000)</f>
        <v>1.3350665161516935</v>
      </c>
      <c r="O76" s="273">
        <f>IF(O$10=0,0,O$10/TRE!O$5*1000)</f>
        <v>1.3438623937976168</v>
      </c>
      <c r="P76" s="273">
        <f>IF(P$10=0,0,P$10/TRE!P$5*1000)</f>
        <v>1.238611019255325</v>
      </c>
      <c r="Q76" s="273">
        <f>IF(Q$10=0,0,Q$10/TRE!Q$5*1000)</f>
        <v>1.1965923073947684</v>
      </c>
    </row>
    <row r="77" spans="1:17" x14ac:dyDescent="0.25">
      <c r="A77" s="127" t="s">
        <v>283</v>
      </c>
      <c r="B77" s="296">
        <f>IF(B$15=0,0,B$15/TRE!B$5*1000)</f>
        <v>1.4515430681123851</v>
      </c>
      <c r="C77" s="296">
        <f>IF(C$15=0,0,C$15/TRE!C$5*1000)</f>
        <v>1.4515430681123851</v>
      </c>
      <c r="D77" s="296">
        <f>IF(D$15=0,0,D$15/TRE!D$5*1000)</f>
        <v>1.4515430681123853</v>
      </c>
      <c r="E77" s="296">
        <f>IF(E$15=0,0,E$15/TRE!E$5*1000)</f>
        <v>1.4515430681123855</v>
      </c>
      <c r="F77" s="296">
        <f>IF(F$15=0,0,F$15/TRE!F$5*1000)</f>
        <v>1.3591389856179659</v>
      </c>
      <c r="G77" s="296">
        <f>IF(G$15=0,0,G$15/TRE!G$5*1000)</f>
        <v>1.3579154788240677</v>
      </c>
      <c r="H77" s="296">
        <f>IF(H$15=0,0,H$15/TRE!H$5*1000)</f>
        <v>1.3399699322462488</v>
      </c>
      <c r="I77" s="296">
        <f>IF(I$15=0,0,I$15/TRE!I$5*1000)</f>
        <v>1.3119462003255062</v>
      </c>
      <c r="J77" s="296">
        <f>IF(J$15=0,0,J$15/TRE!J$5*1000)</f>
        <v>1.3041148223782435</v>
      </c>
      <c r="K77" s="296">
        <f>IF(K$15=0,0,K$15/TRE!K$5*1000)</f>
        <v>1.2953584148883195</v>
      </c>
      <c r="L77" s="296">
        <f>IF(L$15=0,0,L$15/TRE!L$5*1000)</f>
        <v>1.258565592625158</v>
      </c>
      <c r="M77" s="296">
        <f>IF(M$15=0,0,M$15/TRE!M$5*1000)</f>
        <v>1.2927632875214117</v>
      </c>
      <c r="N77" s="296">
        <f>IF(N$15=0,0,N$15/TRE!N$5*1000)</f>
        <v>1.2939199662943934</v>
      </c>
      <c r="O77" s="296">
        <f>IF(O$15=0,0,O$15/TRE!O$5*1000)</f>
        <v>1.3024447563100612</v>
      </c>
      <c r="P77" s="296">
        <f>IF(P$15=0,0,P$15/TRE!P$5*1000)</f>
        <v>1.2004372133505117</v>
      </c>
      <c r="Q77" s="296">
        <f>IF(Q$15=0,0,Q$15/TRE!Q$5*1000)</f>
        <v>1.1597135118895066</v>
      </c>
    </row>
    <row r="78" spans="1:17" x14ac:dyDescent="0.25">
      <c r="A78" s="127" t="s">
        <v>282</v>
      </c>
      <c r="B78" s="296">
        <f>IF(B$23=0,0,B$23/TRE!B$5*1000)</f>
        <v>1.4515430681123855</v>
      </c>
      <c r="C78" s="296">
        <f>IF(C$23=0,0,C$23/TRE!C$5*1000)</f>
        <v>1.4515430681123853</v>
      </c>
      <c r="D78" s="296">
        <f>IF(D$23=0,0,D$23/TRE!D$5*1000)</f>
        <v>1.4515430681123853</v>
      </c>
      <c r="E78" s="296">
        <f>IF(E$23=0,0,E$23/TRE!E$5*1000)</f>
        <v>1.4515430681123855</v>
      </c>
      <c r="F78" s="296">
        <f>IF(F$23=0,0,F$23/TRE!F$5*1000)</f>
        <v>1.3591389856179661</v>
      </c>
      <c r="G78" s="296">
        <f>IF(G$23=0,0,G$23/TRE!G$5*1000)</f>
        <v>1.3579154788240679</v>
      </c>
      <c r="H78" s="296">
        <f>IF(H$23=0,0,H$23/TRE!H$5*1000)</f>
        <v>1.3399699322462488</v>
      </c>
      <c r="I78" s="296">
        <f>IF(I$23=0,0,I$23/TRE!I$5*1000)</f>
        <v>1.3119462003255065</v>
      </c>
      <c r="J78" s="296">
        <f>IF(J$23=0,0,J$23/TRE!J$5*1000)</f>
        <v>1.3041148223782437</v>
      </c>
      <c r="K78" s="296">
        <f>IF(K$23=0,0,K$23/TRE!K$5*1000)</f>
        <v>1.2953584148883199</v>
      </c>
      <c r="L78" s="296">
        <f>IF(L$23=0,0,L$23/TRE!L$5*1000)</f>
        <v>1.2585655926251582</v>
      </c>
      <c r="M78" s="296">
        <f>IF(M$23=0,0,M$23/TRE!M$5*1000)</f>
        <v>1.2927632875214119</v>
      </c>
      <c r="N78" s="296">
        <f>IF(N$23=0,0,N$23/TRE!N$5*1000)</f>
        <v>1.2939199662943937</v>
      </c>
      <c r="O78" s="296">
        <f>IF(O$23=0,0,O$23/TRE!O$5*1000)</f>
        <v>1.3024447563100616</v>
      </c>
      <c r="P78" s="296">
        <f>IF(P$23=0,0,P$23/TRE!P$5*1000)</f>
        <v>1.2004372133505119</v>
      </c>
      <c r="Q78" s="296">
        <f>IF(Q$23=0,0,Q$23/TRE!Q$5*1000)</f>
        <v>1.1597135118895068</v>
      </c>
    </row>
    <row r="79" spans="1:17" x14ac:dyDescent="0.25">
      <c r="A79" s="127" t="s">
        <v>281</v>
      </c>
      <c r="B79" s="296">
        <f>IF(B$26=0,0,B$26/TRE!B$5*1000)</f>
        <v>5.8061722724495404</v>
      </c>
      <c r="C79" s="296">
        <f>IF(C$26=0,0,C$26/TRE!C$5*1000)</f>
        <v>5.8061722724495404</v>
      </c>
      <c r="D79" s="296">
        <f>IF(D$26=0,0,D$26/TRE!D$5*1000)</f>
        <v>5.8061722724495413</v>
      </c>
      <c r="E79" s="296">
        <f>IF(E$26=0,0,E$26/TRE!E$5*1000)</f>
        <v>5.8061722724495421</v>
      </c>
      <c r="F79" s="296">
        <f>IF(F$26=0,0,F$26/TRE!F$5*1000)</f>
        <v>5.4365559424718635</v>
      </c>
      <c r="G79" s="296">
        <f>IF(G$26=0,0,G$26/TRE!G$5*1000)</f>
        <v>5.4316619152962708</v>
      </c>
      <c r="H79" s="296">
        <f>IF(H$26=0,0,H$26/TRE!H$5*1000)</f>
        <v>5.3598797289849953</v>
      </c>
      <c r="I79" s="296">
        <f>IF(I$26=0,0,I$26/TRE!I$5*1000)</f>
        <v>5.247784801302025</v>
      </c>
      <c r="J79" s="296">
        <f>IF(J$26=0,0,J$26/TRE!J$5*1000)</f>
        <v>5.216459289512974</v>
      </c>
      <c r="K79" s="296">
        <f>IF(K$26=0,0,K$26/TRE!K$5*1000)</f>
        <v>5.1814336595532779</v>
      </c>
      <c r="L79" s="296">
        <f>IF(L$26=0,0,L$26/TRE!L$5*1000)</f>
        <v>5.034262370500632</v>
      </c>
      <c r="M79" s="296">
        <f>IF(M$26=0,0,M$26/TRE!M$5*1000)</f>
        <v>5.1710531500856467</v>
      </c>
      <c r="N79" s="296">
        <f>IF(N$26=0,0,N$26/TRE!N$5*1000)</f>
        <v>5.1756798651775737</v>
      </c>
      <c r="O79" s="296">
        <f>IF(O$26=0,0,O$26/TRE!O$5*1000)</f>
        <v>5.2097790252402447</v>
      </c>
      <c r="P79" s="296">
        <f>IF(P$26=0,0,P$26/TRE!P$5*1000)</f>
        <v>4.8017488534020467</v>
      </c>
      <c r="Q79" s="296">
        <f>IF(Q$26=0,0,Q$26/TRE!Q$5*1000)</f>
        <v>4.6388540475580262</v>
      </c>
    </row>
    <row r="80" spans="1:17" x14ac:dyDescent="0.25">
      <c r="A80" s="127" t="s">
        <v>280</v>
      </c>
      <c r="B80" s="296">
        <f>IF(B$34=0,0,B$34/TRE!B$5*1000)</f>
        <v>0</v>
      </c>
      <c r="C80" s="296">
        <f>IF(C$34=0,0,C$34/TRE!C$5*1000)</f>
        <v>0</v>
      </c>
      <c r="D80" s="296">
        <f>IF(D$34=0,0,D$34/TRE!D$5*1000)</f>
        <v>0</v>
      </c>
      <c r="E80" s="296">
        <f>IF(E$34=0,0,E$34/TRE!E$5*1000)</f>
        <v>0</v>
      </c>
      <c r="F80" s="296">
        <f>IF(F$34=0,0,F$34/TRE!F$5*1000)</f>
        <v>6.9079939913576833</v>
      </c>
      <c r="G80" s="296">
        <f>IF(G$34=0,0,G$34/TRE!G$5*1000)</f>
        <v>6.9994615688983908</v>
      </c>
      <c r="H80" s="296">
        <f>IF(H$34=0,0,H$34/TRE!H$5*1000)</f>
        <v>6.645541469837001</v>
      </c>
      <c r="I80" s="296">
        <f>IF(I$34=0,0,I$34/TRE!I$5*1000)</f>
        <v>5.3751167284308341</v>
      </c>
      <c r="J80" s="296">
        <f>IF(J$34=0,0,J$34/TRE!J$5*1000)</f>
        <v>5.9605790840254187</v>
      </c>
      <c r="K80" s="296">
        <f>IF(K$34=0,0,K$34/TRE!K$5*1000)</f>
        <v>6.6151952946233559</v>
      </c>
      <c r="L80" s="296">
        <f>IF(L$34=0,0,L$34/TRE!L$5*1000)</f>
        <v>9.3657728476699287</v>
      </c>
      <c r="M80" s="296">
        <f>IF(M$34=0,0,M$34/TRE!M$5*1000)</f>
        <v>6.8704119589053345</v>
      </c>
      <c r="N80" s="296">
        <f>IF(N$34=0,0,N$34/TRE!N$5*1000)</f>
        <v>6.7227316066073834</v>
      </c>
      <c r="O80" s="296">
        <f>IF(O$34=0,0,O$34/TRE!O$5*1000)</f>
        <v>6.0854307794564253</v>
      </c>
      <c r="P80" s="296">
        <f>IF(P$34=0,0,P$34/TRE!P$5*1000)</f>
        <v>6.0135893288224187</v>
      </c>
      <c r="Q80" s="296">
        <f>IF(Q$34=0,0,Q$34/TRE!Q$5*1000)</f>
        <v>6.031262989525958</v>
      </c>
    </row>
    <row r="81" spans="1:17" x14ac:dyDescent="0.25">
      <c r="A81" s="127" t="s">
        <v>279</v>
      </c>
      <c r="B81" s="296">
        <f>IF(B$45=0,0,B$45/TRE!B$5*1000)</f>
        <v>1.9353907574831803</v>
      </c>
      <c r="C81" s="296">
        <f>IF(C$45=0,0,C$45/TRE!C$5*1000)</f>
        <v>1.9353907574831801</v>
      </c>
      <c r="D81" s="296">
        <f>IF(D$45=0,0,D$45/TRE!D$5*1000)</f>
        <v>1.9353907574831801</v>
      </c>
      <c r="E81" s="296">
        <f>IF(E$45=0,0,E$45/TRE!E$5*1000)</f>
        <v>1.9353907574831806</v>
      </c>
      <c r="F81" s="296">
        <f>IF(F$45=0,0,F$45/TRE!F$5*1000)</f>
        <v>1.8121853141572877</v>
      </c>
      <c r="G81" s="296">
        <f>IF(G$45=0,0,G$45/TRE!G$5*1000)</f>
        <v>1.8105539717654235</v>
      </c>
      <c r="H81" s="296">
        <f>IF(H$45=0,0,H$45/TRE!H$5*1000)</f>
        <v>1.7866265763283313</v>
      </c>
      <c r="I81" s="296">
        <f>IF(I$45=0,0,I$45/TRE!I$5*1000)</f>
        <v>1.7492616004340082</v>
      </c>
      <c r="J81" s="296">
        <f>IF(J$45=0,0,J$45/TRE!J$5*1000)</f>
        <v>1.7388197631709912</v>
      </c>
      <c r="K81" s="296">
        <f>IF(K$45=0,0,K$45/TRE!K$5*1000)</f>
        <v>1.7271445531844261</v>
      </c>
      <c r="L81" s="296">
        <f>IF(L$45=0,0,L$45/TRE!L$5*1000)</f>
        <v>1.678087456833544</v>
      </c>
      <c r="M81" s="296">
        <f>IF(M$45=0,0,M$45/TRE!M$5*1000)</f>
        <v>1.7236843833618818</v>
      </c>
      <c r="N81" s="296">
        <f>IF(N$45=0,0,N$45/TRE!N$5*1000)</f>
        <v>1.7252266217258576</v>
      </c>
      <c r="O81" s="296">
        <f>IF(O$45=0,0,O$45/TRE!O$5*1000)</f>
        <v>1.7365930084134149</v>
      </c>
      <c r="P81" s="296">
        <f>IF(P$45=0,0,P$45/TRE!P$5*1000)</f>
        <v>1.6005829511340153</v>
      </c>
      <c r="Q81" s="296">
        <f>IF(Q$45=0,0,Q$45/TRE!Q$5*1000)</f>
        <v>1.5462846825193419</v>
      </c>
    </row>
    <row r="82" spans="1:17" x14ac:dyDescent="0.25">
      <c r="A82" s="72" t="s">
        <v>278</v>
      </c>
      <c r="B82" s="295">
        <f>IF(B$46=0,0,B$46/TRE!B$5*1000)</f>
        <v>12.144577003206962</v>
      </c>
      <c r="C82" s="295">
        <f>IF(C$46=0,0,C$46/TRE!C$5*1000)</f>
        <v>12.144577003206962</v>
      </c>
      <c r="D82" s="295">
        <f>IF(D$46=0,0,D$46/TRE!D$5*1000)</f>
        <v>12.144577003206962</v>
      </c>
      <c r="E82" s="295">
        <f>IF(E$46=0,0,E$46/TRE!E$5*1000)</f>
        <v>12.14457700320696</v>
      </c>
      <c r="F82" s="295">
        <f>IF(F$46=0,0,F$46/TRE!F$5*1000)</f>
        <v>4.4634688549793022</v>
      </c>
      <c r="G82" s="295">
        <f>IF(G$46=0,0,G$46/TRE!G$5*1000)</f>
        <v>4.3617646039296476</v>
      </c>
      <c r="H82" s="295">
        <f>IF(H$46=0,0,H$46/TRE!H$5*1000)</f>
        <v>4.5655402966232792</v>
      </c>
      <c r="I82" s="295">
        <f>IF(I$46=0,0,I$46/TRE!I$5*1000)</f>
        <v>5.6014998142925698</v>
      </c>
      <c r="J82" s="295">
        <f>IF(J$46=0,0,J$46/TRE!J$5*1000)</f>
        <v>4.9505149298725559</v>
      </c>
      <c r="K82" s="295">
        <f>IF(K$46=0,0,K$46/TRE!K$5*1000)</f>
        <v>4.2226367766089217</v>
      </c>
      <c r="L82" s="295">
        <f>IF(L$46=0,0,L$46/TRE!L$5*1000)</f>
        <v>1.1642259439605636</v>
      </c>
      <c r="M82" s="295">
        <f>IF(M$46=0,0,M$46/TRE!M$5*1000)</f>
        <v>3.9457075466904792</v>
      </c>
      <c r="N82" s="295">
        <f>IF(N$46=0,0,N$46/TRE!N$5*1000)</f>
        <v>4.103065444722378</v>
      </c>
      <c r="O82" s="295">
        <f>IF(O$46=0,0,O$46/TRE!O$5*1000)</f>
        <v>4.8116903483377591</v>
      </c>
      <c r="P82" s="295">
        <f>IF(P$46=0,0,P$46/TRE!P$5*1000)</f>
        <v>4.0300686895435289</v>
      </c>
      <c r="Q82" s="295">
        <f>IF(Q$46=0,0,Q$46/TRE!Q$5*1000)</f>
        <v>3.6716733932829175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220.20379245665529</v>
      </c>
      <c r="C5" s="96">
        <v>211.62574200705808</v>
      </c>
      <c r="D5" s="96">
        <v>207.22017058446065</v>
      </c>
      <c r="E5" s="96">
        <v>206.02573722764589</v>
      </c>
      <c r="F5" s="96">
        <v>276.69203518059578</v>
      </c>
      <c r="G5" s="96">
        <v>278.03781545144375</v>
      </c>
      <c r="H5" s="96">
        <v>290.95662927403839</v>
      </c>
      <c r="I5" s="96">
        <v>285.86979301303325</v>
      </c>
      <c r="J5" s="96">
        <v>280.9247784009475</v>
      </c>
      <c r="K5" s="96">
        <v>249.02111337735556</v>
      </c>
      <c r="L5" s="96">
        <v>311.62100429787534</v>
      </c>
      <c r="M5" s="96">
        <v>253.76781023428521</v>
      </c>
      <c r="N5" s="96">
        <v>228.83755053141618</v>
      </c>
      <c r="O5" s="96">
        <v>221.04445092743285</v>
      </c>
      <c r="P5" s="96">
        <v>245.81008088624736</v>
      </c>
      <c r="Q5" s="96">
        <v>271.13103172720946</v>
      </c>
    </row>
    <row r="6" spans="1:17" x14ac:dyDescent="0.25">
      <c r="A6" s="132" t="s">
        <v>83</v>
      </c>
      <c r="B6" s="160">
        <v>10.826823289768081</v>
      </c>
      <c r="C6" s="160">
        <v>10.405063812547516</v>
      </c>
      <c r="D6" s="160">
        <v>10.188453813460859</v>
      </c>
      <c r="E6" s="160">
        <v>10.129726764569625</v>
      </c>
      <c r="F6" s="160">
        <v>12.738164580647274</v>
      </c>
      <c r="G6" s="160">
        <v>12.788597959336023</v>
      </c>
      <c r="H6" s="160">
        <v>13.415561943713042</v>
      </c>
      <c r="I6" s="160">
        <v>13.325171719142036</v>
      </c>
      <c r="J6" s="160">
        <v>13.016505288528464</v>
      </c>
      <c r="K6" s="160">
        <v>11.460792309151529</v>
      </c>
      <c r="L6" s="160">
        <v>13.934490653832645</v>
      </c>
      <c r="M6" s="160">
        <v>11.655853053833699</v>
      </c>
      <c r="N6" s="160">
        <v>10.520181341752956</v>
      </c>
      <c r="O6" s="160">
        <v>10.228865065645508</v>
      </c>
      <c r="P6" s="160">
        <v>11.326815772715426</v>
      </c>
      <c r="Q6" s="160">
        <v>12.463726485203457</v>
      </c>
    </row>
    <row r="7" spans="1:17" x14ac:dyDescent="0.25">
      <c r="A7" s="76" t="s">
        <v>82</v>
      </c>
      <c r="B7" s="159">
        <v>2.6815654331122221</v>
      </c>
      <c r="C7" s="159">
        <v>2.5771049090108464</v>
      </c>
      <c r="D7" s="159">
        <v>2.5234553877735149</v>
      </c>
      <c r="E7" s="159">
        <v>2.508909992500993</v>
      </c>
      <c r="F7" s="159">
        <v>3.1549625320881969</v>
      </c>
      <c r="G7" s="159">
        <v>3.1674537680996515</v>
      </c>
      <c r="H7" s="159">
        <v>3.3227389245407464</v>
      </c>
      <c r="I7" s="159">
        <v>3.3003512587209922</v>
      </c>
      <c r="J7" s="159">
        <v>3.2239013889352983</v>
      </c>
      <c r="K7" s="159">
        <v>2.8385855822864787</v>
      </c>
      <c r="L7" s="159">
        <v>3.4512661253699428</v>
      </c>
      <c r="M7" s="159">
        <v>2.8868978282978426</v>
      </c>
      <c r="N7" s="159">
        <v>2.6056169830329949</v>
      </c>
      <c r="O7" s="159">
        <v>2.5334643640047561</v>
      </c>
      <c r="P7" s="159">
        <v>2.8054025479522355</v>
      </c>
      <c r="Q7" s="159">
        <v>3.0869902663020934</v>
      </c>
    </row>
    <row r="8" spans="1:17" x14ac:dyDescent="0.25">
      <c r="A8" s="76" t="s">
        <v>81</v>
      </c>
      <c r="B8" s="159">
        <v>17.462667543679039</v>
      </c>
      <c r="C8" s="159">
        <v>16.782408400532319</v>
      </c>
      <c r="D8" s="159">
        <v>16.433036447240934</v>
      </c>
      <c r="E8" s="159">
        <v>16.338315133041764</v>
      </c>
      <c r="F8" s="159">
        <v>20.545484786726938</v>
      </c>
      <c r="G8" s="159">
        <v>20.626829175711141</v>
      </c>
      <c r="H8" s="159">
        <v>21.638064265451931</v>
      </c>
      <c r="I8" s="159">
        <v>21.492273168780603</v>
      </c>
      <c r="J8" s="159">
        <v>20.994422680651468</v>
      </c>
      <c r="K8" s="159">
        <v>18.485201108898284</v>
      </c>
      <c r="L8" s="159">
        <v>22.475048420559801</v>
      </c>
      <c r="M8" s="159">
        <v>18.799816102053882</v>
      </c>
      <c r="N8" s="159">
        <v>16.968082359288449</v>
      </c>
      <c r="O8" s="159">
        <v>16.498216070389603</v>
      </c>
      <c r="P8" s="159">
        <v>18.269109310609835</v>
      </c>
      <c r="Q8" s="159">
        <v>20.102841446774683</v>
      </c>
    </row>
    <row r="9" spans="1:17" x14ac:dyDescent="0.25">
      <c r="A9" s="76" t="s">
        <v>80</v>
      </c>
      <c r="B9" s="159">
        <v>8.7949777196872834</v>
      </c>
      <c r="C9" s="159">
        <v>8.4523688947397648</v>
      </c>
      <c r="D9" s="159">
        <v>8.2764096068820781</v>
      </c>
      <c r="E9" s="159">
        <v>8.2287037311401594</v>
      </c>
      <c r="F9" s="159">
        <v>10.347621890382051</v>
      </c>
      <c r="G9" s="159">
        <v>10.38859055035042</v>
      </c>
      <c r="H9" s="159">
        <v>10.897893614237445</v>
      </c>
      <c r="I9" s="159">
        <v>10.824466719764084</v>
      </c>
      <c r="J9" s="159">
        <v>10.573727023788132</v>
      </c>
      <c r="K9" s="159">
        <v>9.3099711994200458</v>
      </c>
      <c r="L9" s="159">
        <v>11.319436140743916</v>
      </c>
      <c r="M9" s="159">
        <v>9.4684253329687653</v>
      </c>
      <c r="N9" s="159">
        <v>8.5458825762149324</v>
      </c>
      <c r="O9" s="159">
        <v>8.3092369702809581</v>
      </c>
      <c r="P9" s="159">
        <v>9.2011377381747703</v>
      </c>
      <c r="Q9" s="159">
        <v>10.124686974916793</v>
      </c>
    </row>
    <row r="10" spans="1:17" x14ac:dyDescent="0.25">
      <c r="A10" s="129" t="s">
        <v>79</v>
      </c>
      <c r="B10" s="158">
        <v>15.55969225430041</v>
      </c>
      <c r="C10" s="158">
        <v>14.953563614786317</v>
      </c>
      <c r="D10" s="158">
        <v>14.642264091852583</v>
      </c>
      <c r="E10" s="158">
        <v>14.557864930316949</v>
      </c>
      <c r="F10" s="158">
        <v>18.306562825941054</v>
      </c>
      <c r="G10" s="158">
        <v>18.379042798204306</v>
      </c>
      <c r="H10" s="158">
        <v>19.280079638867978</v>
      </c>
      <c r="I10" s="158">
        <v>19.1501759691137</v>
      </c>
      <c r="J10" s="158">
        <v>18.706578198923857</v>
      </c>
      <c r="K10" s="158">
        <v>16.470796331309717</v>
      </c>
      <c r="L10" s="158">
        <v>20.025854351845211</v>
      </c>
      <c r="M10" s="158">
        <v>16.751126496208371</v>
      </c>
      <c r="N10" s="158">
        <v>15.119003954909431</v>
      </c>
      <c r="O10" s="158">
        <v>14.700340836136228</v>
      </c>
      <c r="P10" s="158">
        <v>16.278252902785034</v>
      </c>
      <c r="Q10" s="158">
        <v>17.912156064726286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15.55969225430041</v>
      </c>
      <c r="C14" s="157">
        <v>14.953563614786317</v>
      </c>
      <c r="D14" s="157">
        <v>14.642264091852583</v>
      </c>
      <c r="E14" s="157">
        <v>14.557864930316949</v>
      </c>
      <c r="F14" s="157">
        <v>18.306562825941054</v>
      </c>
      <c r="G14" s="157">
        <v>18.379042798204306</v>
      </c>
      <c r="H14" s="157">
        <v>19.280079638867978</v>
      </c>
      <c r="I14" s="157">
        <v>19.1501759691137</v>
      </c>
      <c r="J14" s="157">
        <v>18.706578198923857</v>
      </c>
      <c r="K14" s="157">
        <v>16.470796331309717</v>
      </c>
      <c r="L14" s="157">
        <v>20.025854351845211</v>
      </c>
      <c r="M14" s="157">
        <v>16.751126496208371</v>
      </c>
      <c r="N14" s="157">
        <v>15.119003954909431</v>
      </c>
      <c r="O14" s="157">
        <v>14.700340836136228</v>
      </c>
      <c r="P14" s="157">
        <v>16.278252902785034</v>
      </c>
      <c r="Q14" s="157">
        <v>17.912156064726286</v>
      </c>
    </row>
    <row r="15" spans="1:17" x14ac:dyDescent="0.25">
      <c r="A15" s="156" t="s">
        <v>283</v>
      </c>
      <c r="B15" s="204">
        <v>11.793937601203412</v>
      </c>
      <c r="C15" s="204">
        <v>11.334504134532128</v>
      </c>
      <c r="D15" s="204">
        <v>11.098545280799007</v>
      </c>
      <c r="E15" s="204">
        <v>11.034572393130228</v>
      </c>
      <c r="F15" s="204">
        <v>13.876010921873227</v>
      </c>
      <c r="G15" s="204">
        <v>13.930949300874492</v>
      </c>
      <c r="H15" s="204">
        <v>14.613917325016212</v>
      </c>
      <c r="I15" s="204">
        <v>14.515452924164977</v>
      </c>
      <c r="J15" s="204">
        <v>14.179214627407788</v>
      </c>
      <c r="K15" s="204">
        <v>12.484536390487305</v>
      </c>
      <c r="L15" s="204">
        <v>15.179199740995745</v>
      </c>
      <c r="M15" s="204">
        <v>12.697021086104341</v>
      </c>
      <c r="N15" s="204">
        <v>11.459904625508717</v>
      </c>
      <c r="O15" s="204">
        <v>11.142566299143573</v>
      </c>
      <c r="P15" s="204">
        <v>12.338592296964871</v>
      </c>
      <c r="Q15" s="204">
        <v>13.577058432631409</v>
      </c>
    </row>
    <row r="16" spans="1:17" x14ac:dyDescent="0.25">
      <c r="A16" s="152" t="s">
        <v>289</v>
      </c>
      <c r="B16" s="264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288</v>
      </c>
      <c r="B22" s="264">
        <v>11.793937601203412</v>
      </c>
      <c r="C22" s="264">
        <v>11.334504134532128</v>
      </c>
      <c r="D22" s="264">
        <v>11.098545280799007</v>
      </c>
      <c r="E22" s="264">
        <v>11.034572393130228</v>
      </c>
      <c r="F22" s="264">
        <v>13.876010921873227</v>
      </c>
      <c r="G22" s="264">
        <v>13.930949300874492</v>
      </c>
      <c r="H22" s="264">
        <v>14.613917325016212</v>
      </c>
      <c r="I22" s="264">
        <v>14.515452924164977</v>
      </c>
      <c r="J22" s="264">
        <v>14.179214627407788</v>
      </c>
      <c r="K22" s="264">
        <v>12.484536390487305</v>
      </c>
      <c r="L22" s="264">
        <v>15.179199740995745</v>
      </c>
      <c r="M22" s="264">
        <v>12.697021086104341</v>
      </c>
      <c r="N22" s="264">
        <v>11.459904625508717</v>
      </c>
      <c r="O22" s="264">
        <v>11.142566299143573</v>
      </c>
      <c r="P22" s="264">
        <v>12.338592296964871</v>
      </c>
      <c r="Q22" s="264">
        <v>13.577058432631409</v>
      </c>
    </row>
    <row r="23" spans="1:17" x14ac:dyDescent="0.25">
      <c r="A23" s="156" t="s">
        <v>282</v>
      </c>
      <c r="B23" s="204">
        <v>10.109089372460069</v>
      </c>
      <c r="C23" s="204">
        <v>9.7152892581703991</v>
      </c>
      <c r="D23" s="204">
        <v>9.5130388121134359</v>
      </c>
      <c r="E23" s="204">
        <v>9.4582049083973381</v>
      </c>
      <c r="F23" s="204">
        <v>11.893723647319915</v>
      </c>
      <c r="G23" s="204">
        <v>11.940813686463853</v>
      </c>
      <c r="H23" s="204">
        <v>12.526214850013899</v>
      </c>
      <c r="I23" s="204">
        <v>12.441816792141413</v>
      </c>
      <c r="J23" s="204">
        <v>12.153612537778107</v>
      </c>
      <c r="K23" s="204">
        <v>10.701031191846264</v>
      </c>
      <c r="L23" s="204">
        <v>13.010742635139213</v>
      </c>
      <c r="M23" s="204">
        <v>10.88316093094658</v>
      </c>
      <c r="N23" s="204">
        <v>9.8227753932931865</v>
      </c>
      <c r="O23" s="204">
        <v>9.5507711135516367</v>
      </c>
      <c r="P23" s="204">
        <v>10.57593625454132</v>
      </c>
      <c r="Q23" s="204">
        <v>11.637478656541212</v>
      </c>
    </row>
    <row r="24" spans="1:17" x14ac:dyDescent="0.25">
      <c r="A24" s="152" t="s">
        <v>287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286</v>
      </c>
      <c r="B25" s="151">
        <v>10.109089372460069</v>
      </c>
      <c r="C25" s="151">
        <v>9.7152892581703991</v>
      </c>
      <c r="D25" s="151">
        <v>9.5130388121134359</v>
      </c>
      <c r="E25" s="151">
        <v>9.4582049083973381</v>
      </c>
      <c r="F25" s="151">
        <v>11.893723647319915</v>
      </c>
      <c r="G25" s="151">
        <v>11.940813686463853</v>
      </c>
      <c r="H25" s="151">
        <v>12.526214850013899</v>
      </c>
      <c r="I25" s="151">
        <v>12.441816792141413</v>
      </c>
      <c r="J25" s="151">
        <v>12.153612537778107</v>
      </c>
      <c r="K25" s="151">
        <v>10.701031191846264</v>
      </c>
      <c r="L25" s="151">
        <v>13.010742635139213</v>
      </c>
      <c r="M25" s="151">
        <v>10.88316093094658</v>
      </c>
      <c r="N25" s="151">
        <v>9.8227753932931865</v>
      </c>
      <c r="O25" s="151">
        <v>9.5507711135516367</v>
      </c>
      <c r="P25" s="151">
        <v>10.57593625454132</v>
      </c>
      <c r="Q25" s="151">
        <v>11.637478656541212</v>
      </c>
    </row>
    <row r="26" spans="1:17" x14ac:dyDescent="0.25">
      <c r="A26" s="156" t="s">
        <v>281</v>
      </c>
      <c r="B26" s="204">
        <v>40.436357489840269</v>
      </c>
      <c r="C26" s="204">
        <v>38.861157032681582</v>
      </c>
      <c r="D26" s="204">
        <v>38.052155248453744</v>
      </c>
      <c r="E26" s="204">
        <v>37.832819633589352</v>
      </c>
      <c r="F26" s="204">
        <v>47.574894589279644</v>
      </c>
      <c r="G26" s="204">
        <v>47.763254745855406</v>
      </c>
      <c r="H26" s="204">
        <v>50.104859400055595</v>
      </c>
      <c r="I26" s="204">
        <v>49.767267168565638</v>
      </c>
      <c r="J26" s="204">
        <v>48.614450151112415</v>
      </c>
      <c r="K26" s="204">
        <v>42.804124767385048</v>
      </c>
      <c r="L26" s="204">
        <v>52.042970540556844</v>
      </c>
      <c r="M26" s="204">
        <v>43.532643723786315</v>
      </c>
      <c r="N26" s="204">
        <v>39.291101573172739</v>
      </c>
      <c r="O26" s="204">
        <v>38.20308445420654</v>
      </c>
      <c r="P26" s="204">
        <v>42.303745018165273</v>
      </c>
      <c r="Q26" s="204">
        <v>46.549914626164835</v>
      </c>
    </row>
    <row r="27" spans="1:17" x14ac:dyDescent="0.25">
      <c r="A27" s="152" t="s">
        <v>285</v>
      </c>
      <c r="B27" s="264">
        <v>0</v>
      </c>
      <c r="C27" s="264">
        <v>0</v>
      </c>
      <c r="D27" s="264">
        <v>0</v>
      </c>
      <c r="E27" s="264">
        <v>0</v>
      </c>
      <c r="F27" s="264">
        <v>0</v>
      </c>
      <c r="G27" s="264">
        <v>0</v>
      </c>
      <c r="H27" s="264">
        <v>0</v>
      </c>
      <c r="I27" s="264">
        <v>0</v>
      </c>
      <c r="J27" s="264">
        <v>0</v>
      </c>
      <c r="K27" s="264">
        <v>0</v>
      </c>
      <c r="L27" s="264">
        <v>0</v>
      </c>
      <c r="M27" s="264">
        <v>0</v>
      </c>
      <c r="N27" s="264">
        <v>0</v>
      </c>
      <c r="O27" s="264">
        <v>0</v>
      </c>
      <c r="P27" s="264">
        <v>0</v>
      </c>
      <c r="Q27" s="264">
        <v>0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152" t="s">
        <v>284</v>
      </c>
      <c r="B33" s="264">
        <v>40.436357489840269</v>
      </c>
      <c r="C33" s="264">
        <v>38.861157032681582</v>
      </c>
      <c r="D33" s="264">
        <v>38.052155248453744</v>
      </c>
      <c r="E33" s="264">
        <v>37.832819633589352</v>
      </c>
      <c r="F33" s="264">
        <v>47.574894589279644</v>
      </c>
      <c r="G33" s="264">
        <v>47.763254745855406</v>
      </c>
      <c r="H33" s="264">
        <v>50.104859400055595</v>
      </c>
      <c r="I33" s="264">
        <v>49.767267168565638</v>
      </c>
      <c r="J33" s="264">
        <v>48.614450151112415</v>
      </c>
      <c r="K33" s="264">
        <v>42.804124767385048</v>
      </c>
      <c r="L33" s="264">
        <v>52.042970540556844</v>
      </c>
      <c r="M33" s="264">
        <v>43.532643723786315</v>
      </c>
      <c r="N33" s="264">
        <v>39.291101573172739</v>
      </c>
      <c r="O33" s="264">
        <v>38.20308445420654</v>
      </c>
      <c r="P33" s="264">
        <v>42.303745018165273</v>
      </c>
      <c r="Q33" s="264">
        <v>46.549914626164835</v>
      </c>
    </row>
    <row r="34" spans="1:17" x14ac:dyDescent="0.25">
      <c r="A34" s="156" t="s">
        <v>280</v>
      </c>
      <c r="B34" s="204">
        <v>0</v>
      </c>
      <c r="C34" s="204">
        <v>0</v>
      </c>
      <c r="D34" s="204">
        <v>0</v>
      </c>
      <c r="E34" s="204">
        <v>0</v>
      </c>
      <c r="F34" s="204">
        <v>80.206212953945609</v>
      </c>
      <c r="G34" s="204">
        <v>81.663483773883087</v>
      </c>
      <c r="H34" s="204">
        <v>82.424678550837527</v>
      </c>
      <c r="I34" s="204">
        <v>67.63286148720556</v>
      </c>
      <c r="J34" s="204">
        <v>73.702139750585076</v>
      </c>
      <c r="K34" s="204">
        <v>72.507083361180861</v>
      </c>
      <c r="L34" s="204">
        <v>128.46118933049306</v>
      </c>
      <c r="M34" s="204">
        <v>76.589701209648297</v>
      </c>
      <c r="N34" s="204">
        <v>67.713405895973267</v>
      </c>
      <c r="O34" s="204">
        <v>59.206929491087223</v>
      </c>
      <c r="P34" s="204">
        <v>70.293509647797933</v>
      </c>
      <c r="Q34" s="204">
        <v>80.300552388498659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0.61993989785977444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80.206212953945609</v>
      </c>
      <c r="G44" s="87">
        <v>81.663483773883087</v>
      </c>
      <c r="H44" s="87">
        <v>82.424678550837527</v>
      </c>
      <c r="I44" s="87">
        <v>67.63286148720556</v>
      </c>
      <c r="J44" s="87">
        <v>73.702139750585076</v>
      </c>
      <c r="K44" s="87">
        <v>72.507083361180861</v>
      </c>
      <c r="L44" s="87">
        <v>128.46118933049306</v>
      </c>
      <c r="M44" s="87">
        <v>75.969761311788517</v>
      </c>
      <c r="N44" s="87">
        <v>67.713405895973267</v>
      </c>
      <c r="O44" s="87">
        <v>59.206929491087223</v>
      </c>
      <c r="P44" s="87">
        <v>70.293509647797933</v>
      </c>
      <c r="Q44" s="87">
        <v>80.300552388498659</v>
      </c>
    </row>
    <row r="45" spans="1:17" x14ac:dyDescent="0.25">
      <c r="A45" s="156" t="s">
        <v>279</v>
      </c>
      <c r="B45" s="204">
        <v>14.963930358713871</v>
      </c>
      <c r="C45" s="204">
        <v>14.381009655535818</v>
      </c>
      <c r="D45" s="204">
        <v>14.081629416791452</v>
      </c>
      <c r="E45" s="204">
        <v>14.00046179760516</v>
      </c>
      <c r="F45" s="204">
        <v>17.605626561096713</v>
      </c>
      <c r="G45" s="204">
        <v>17.675331362427155</v>
      </c>
      <c r="H45" s="204">
        <v>18.541868586555111</v>
      </c>
      <c r="I45" s="204">
        <v>18.416938772020565</v>
      </c>
      <c r="J45" s="204">
        <v>17.990325826731308</v>
      </c>
      <c r="K45" s="204">
        <v>15.840149356820307</v>
      </c>
      <c r="L45" s="204">
        <v>19.259088483060257</v>
      </c>
      <c r="M45" s="204">
        <v>16.109746016987593</v>
      </c>
      <c r="N45" s="204">
        <v>14.540115484087149</v>
      </c>
      <c r="O45" s="204">
        <v>14.137482472412211</v>
      </c>
      <c r="P45" s="204">
        <v>15.654978184512894</v>
      </c>
      <c r="Q45" s="204">
        <v>17.226321160233624</v>
      </c>
    </row>
    <row r="46" spans="1:17" x14ac:dyDescent="0.25">
      <c r="A46" s="72" t="s">
        <v>278</v>
      </c>
      <c r="B46" s="306">
        <v>87.574751393890651</v>
      </c>
      <c r="C46" s="306">
        <v>84.163272294521391</v>
      </c>
      <c r="D46" s="306">
        <v>82.411182479093043</v>
      </c>
      <c r="E46" s="306">
        <v>81.936157943354345</v>
      </c>
      <c r="F46" s="306">
        <v>40.442769891295121</v>
      </c>
      <c r="G46" s="306">
        <v>39.713468330238236</v>
      </c>
      <c r="H46" s="306">
        <v>44.190752174748901</v>
      </c>
      <c r="I46" s="306">
        <v>55.003017033413677</v>
      </c>
      <c r="J46" s="306">
        <v>47.769900926505606</v>
      </c>
      <c r="K46" s="306">
        <v>36.118841778569717</v>
      </c>
      <c r="L46" s="306">
        <v>12.461717875278698</v>
      </c>
      <c r="M46" s="306">
        <v>34.393418453449506</v>
      </c>
      <c r="N46" s="306">
        <v>32.251480344182355</v>
      </c>
      <c r="O46" s="306">
        <v>36.533493790574639</v>
      </c>
      <c r="P46" s="306">
        <v>36.762601212027782</v>
      </c>
      <c r="Q46" s="306">
        <v>38.149305225216402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1</v>
      </c>
      <c r="C50" s="77">
        <f t="shared" si="0"/>
        <v>1</v>
      </c>
      <c r="D50" s="77">
        <f t="shared" si="0"/>
        <v>1</v>
      </c>
      <c r="E50" s="77">
        <f t="shared" si="0"/>
        <v>1</v>
      </c>
      <c r="F50" s="77">
        <f t="shared" si="0"/>
        <v>1</v>
      </c>
      <c r="G50" s="77">
        <f t="shared" si="0"/>
        <v>1</v>
      </c>
      <c r="H50" s="77">
        <f t="shared" si="0"/>
        <v>0.99999999999999989</v>
      </c>
      <c r="I50" s="77">
        <f t="shared" si="0"/>
        <v>1</v>
      </c>
      <c r="J50" s="77">
        <f t="shared" si="0"/>
        <v>1</v>
      </c>
      <c r="K50" s="77">
        <f t="shared" si="0"/>
        <v>1</v>
      </c>
      <c r="L50" s="77">
        <f t="shared" si="0"/>
        <v>1</v>
      </c>
      <c r="M50" s="77">
        <f t="shared" si="0"/>
        <v>1</v>
      </c>
      <c r="N50" s="77">
        <f t="shared" si="0"/>
        <v>1</v>
      </c>
      <c r="O50" s="77">
        <f t="shared" si="0"/>
        <v>1.0000000000000002</v>
      </c>
      <c r="P50" s="77">
        <f t="shared" si="0"/>
        <v>1.0000000000000002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4.9167288033421234E-2</v>
      </c>
      <c r="C51" s="203">
        <f t="shared" si="1"/>
        <v>4.9167288033421234E-2</v>
      </c>
      <c r="D51" s="203">
        <f t="shared" si="1"/>
        <v>4.9167288033421234E-2</v>
      </c>
      <c r="E51" s="203">
        <f t="shared" si="1"/>
        <v>4.9167288033421255E-2</v>
      </c>
      <c r="F51" s="203">
        <f t="shared" si="1"/>
        <v>4.6037337404140038E-2</v>
      </c>
      <c r="G51" s="203">
        <f t="shared" si="1"/>
        <v>4.5995894258381596E-2</v>
      </c>
      <c r="H51" s="203">
        <f t="shared" si="1"/>
        <v>4.6108459453857484E-2</v>
      </c>
      <c r="I51" s="203">
        <f t="shared" si="1"/>
        <v>4.6612730847482443E-2</v>
      </c>
      <c r="J51" s="203">
        <f t="shared" si="1"/>
        <v>4.6334486272872545E-2</v>
      </c>
      <c r="K51" s="203">
        <f t="shared" si="1"/>
        <v>4.6023375904613965E-2</v>
      </c>
      <c r="L51" s="203">
        <f t="shared" si="1"/>
        <v>4.4716147055712613E-2</v>
      </c>
      <c r="M51" s="203">
        <f t="shared" si="1"/>
        <v>4.5931172448833067E-2</v>
      </c>
      <c r="N51" s="203">
        <f t="shared" si="1"/>
        <v>4.5972268612920163E-2</v>
      </c>
      <c r="O51" s="203">
        <f t="shared" si="1"/>
        <v>4.6275149739015906E-2</v>
      </c>
      <c r="P51" s="203">
        <f t="shared" si="1"/>
        <v>4.6079541294146903E-2</v>
      </c>
      <c r="Q51" s="203">
        <f t="shared" si="1"/>
        <v>4.5969383901963201E-2</v>
      </c>
    </row>
    <row r="52" spans="1:17" x14ac:dyDescent="0.25">
      <c r="A52" s="76" t="s">
        <v>82</v>
      </c>
      <c r="B52" s="202">
        <f t="shared" ref="B52:Q52" si="2">IF(B$7=0,0,B$7/B$5)</f>
        <v>1.2177653269255382E-2</v>
      </c>
      <c r="C52" s="202">
        <f t="shared" si="2"/>
        <v>1.217765326925538E-2</v>
      </c>
      <c r="D52" s="202">
        <f t="shared" si="2"/>
        <v>1.217765326925538E-2</v>
      </c>
      <c r="E52" s="202">
        <f t="shared" si="2"/>
        <v>1.2177653269255385E-2</v>
      </c>
      <c r="F52" s="202">
        <f t="shared" si="2"/>
        <v>1.1402433503476042E-2</v>
      </c>
      <c r="G52" s="202">
        <f t="shared" si="2"/>
        <v>1.1392168949956422E-2</v>
      </c>
      <c r="H52" s="202">
        <f t="shared" si="2"/>
        <v>1.1420048867184307E-2</v>
      </c>
      <c r="I52" s="202">
        <f t="shared" si="2"/>
        <v>1.1544945773863292E-2</v>
      </c>
      <c r="J52" s="202">
        <f t="shared" si="2"/>
        <v>1.1476030727108068E-2</v>
      </c>
      <c r="K52" s="202">
        <f t="shared" si="2"/>
        <v>1.1398975547848475E-2</v>
      </c>
      <c r="L52" s="202">
        <f t="shared" si="2"/>
        <v>1.1075203782062497E-2</v>
      </c>
      <c r="M52" s="202">
        <f t="shared" si="2"/>
        <v>1.1376138784633802E-2</v>
      </c>
      <c r="N52" s="202">
        <f t="shared" si="2"/>
        <v>1.1386317398443226E-2</v>
      </c>
      <c r="O52" s="202">
        <f t="shared" si="2"/>
        <v>1.146133437584675E-2</v>
      </c>
      <c r="P52" s="202">
        <f t="shared" si="2"/>
        <v>1.141288647657409E-2</v>
      </c>
      <c r="Q52" s="202">
        <f t="shared" si="2"/>
        <v>1.1385602919137556E-2</v>
      </c>
    </row>
    <row r="53" spans="1:17" x14ac:dyDescent="0.25">
      <c r="A53" s="76" t="s">
        <v>81</v>
      </c>
      <c r="B53" s="202">
        <f t="shared" ref="B53:Q53" si="3">IF(B$8=0,0,B$8/B$5)</f>
        <v>7.9302301512887766E-2</v>
      </c>
      <c r="C53" s="202">
        <f t="shared" si="3"/>
        <v>7.9302301512887766E-2</v>
      </c>
      <c r="D53" s="202">
        <f t="shared" si="3"/>
        <v>7.9302301512887766E-2</v>
      </c>
      <c r="E53" s="202">
        <f t="shared" si="3"/>
        <v>7.930230151288778E-2</v>
      </c>
      <c r="F53" s="202">
        <f t="shared" si="3"/>
        <v>7.425397978411985E-2</v>
      </c>
      <c r="G53" s="202">
        <f t="shared" si="3"/>
        <v>7.4187135811795327E-2</v>
      </c>
      <c r="H53" s="202">
        <f t="shared" si="3"/>
        <v>7.4368693091615562E-2</v>
      </c>
      <c r="I53" s="202">
        <f t="shared" si="3"/>
        <v>7.5182036346878867E-2</v>
      </c>
      <c r="J53" s="202">
        <f t="shared" si="3"/>
        <v>7.4733253507055744E-2</v>
      </c>
      <c r="K53" s="202">
        <f t="shared" si="3"/>
        <v>7.4231461172879057E-2</v>
      </c>
      <c r="L53" s="202">
        <f t="shared" si="3"/>
        <v>7.2123021588994474E-2</v>
      </c>
      <c r="M53" s="202">
        <f t="shared" si="3"/>
        <v>7.4082745501477865E-2</v>
      </c>
      <c r="N53" s="202">
        <f t="shared" si="3"/>
        <v>7.414902982436429E-2</v>
      </c>
      <c r="O53" s="202">
        <f t="shared" si="3"/>
        <v>7.4637549149812576E-2</v>
      </c>
      <c r="P53" s="202">
        <f t="shared" si="3"/>
        <v>7.4322050766763154E-2</v>
      </c>
      <c r="Q53" s="202">
        <f t="shared" si="3"/>
        <v>7.4144377051611587E-2</v>
      </c>
    </row>
    <row r="54" spans="1:17" x14ac:dyDescent="0.25">
      <c r="A54" s="76" t="s">
        <v>80</v>
      </c>
      <c r="B54" s="202">
        <f t="shared" ref="B54:Q54" si="4">IF(B$9=0,0,B$9/B$5)</f>
        <v>3.9940173698045998E-2</v>
      </c>
      <c r="C54" s="202">
        <f t="shared" si="4"/>
        <v>3.9940173698045978E-2</v>
      </c>
      <c r="D54" s="202">
        <f t="shared" si="4"/>
        <v>3.9940173698045991E-2</v>
      </c>
      <c r="E54" s="202">
        <f t="shared" si="4"/>
        <v>3.9940173698045998E-2</v>
      </c>
      <c r="F54" s="202">
        <f t="shared" si="4"/>
        <v>3.7397613862026058E-2</v>
      </c>
      <c r="G54" s="202">
        <f t="shared" si="4"/>
        <v>3.7363948258198977E-2</v>
      </c>
      <c r="H54" s="202">
        <f t="shared" si="4"/>
        <v>3.7455388596673737E-2</v>
      </c>
      <c r="I54" s="202">
        <f t="shared" si="4"/>
        <v>3.7865024512298083E-2</v>
      </c>
      <c r="J54" s="202">
        <f t="shared" si="4"/>
        <v>3.7638997471048534E-2</v>
      </c>
      <c r="K54" s="202">
        <f t="shared" si="4"/>
        <v>3.7386272485707375E-2</v>
      </c>
      <c r="L54" s="202">
        <f t="shared" si="4"/>
        <v>3.6324368334054218E-2</v>
      </c>
      <c r="M54" s="202">
        <f t="shared" si="4"/>
        <v>3.7311372645046123E-2</v>
      </c>
      <c r="N54" s="202">
        <f t="shared" si="4"/>
        <v>3.7344756384471538E-2</v>
      </c>
      <c r="O54" s="202">
        <f t="shared" si="4"/>
        <v>3.7590796491013545E-2</v>
      </c>
      <c r="P54" s="202">
        <f t="shared" si="4"/>
        <v>3.7431897442939892E-2</v>
      </c>
      <c r="Q54" s="202">
        <f t="shared" si="4"/>
        <v>3.734241304073025E-2</v>
      </c>
    </row>
    <row r="55" spans="1:17" x14ac:dyDescent="0.25">
      <c r="A55" s="129" t="s">
        <v>79</v>
      </c>
      <c r="B55" s="201">
        <f t="shared" ref="B55:Q55" si="5">IF(B$10=0,0,B$10/B$5)</f>
        <v>7.0660419063232824E-2</v>
      </c>
      <c r="C55" s="201">
        <f t="shared" si="5"/>
        <v>7.0660419063232824E-2</v>
      </c>
      <c r="D55" s="201">
        <f t="shared" si="5"/>
        <v>7.0660419063232838E-2</v>
      </c>
      <c r="E55" s="201">
        <f t="shared" si="5"/>
        <v>7.0660419063232838E-2</v>
      </c>
      <c r="F55" s="201">
        <f t="shared" si="5"/>
        <v>6.6162232729223419E-2</v>
      </c>
      <c r="G55" s="201">
        <f t="shared" si="5"/>
        <v>6.6102673006413412E-2</v>
      </c>
      <c r="H55" s="201">
        <f t="shared" si="5"/>
        <v>6.6264445278230721E-2</v>
      </c>
      <c r="I55" s="201">
        <f t="shared" si="5"/>
        <v>6.6989155332828801E-2</v>
      </c>
      <c r="J55" s="201">
        <f t="shared" si="5"/>
        <v>6.6589278117094572E-2</v>
      </c>
      <c r="K55" s="201">
        <f t="shared" si="5"/>
        <v>6.6142168059262513E-2</v>
      </c>
      <c r="L55" s="201">
        <f t="shared" si="5"/>
        <v>6.4263493396301039E-2</v>
      </c>
      <c r="M55" s="201">
        <f t="shared" si="5"/>
        <v>6.600965851714323E-2</v>
      </c>
      <c r="N55" s="201">
        <f t="shared" si="5"/>
        <v>6.6068719577706742E-2</v>
      </c>
      <c r="O55" s="201">
        <f t="shared" si="5"/>
        <v>6.6504003038566364E-2</v>
      </c>
      <c r="P55" s="201">
        <f t="shared" si="5"/>
        <v>6.6222885750231136E-2</v>
      </c>
      <c r="Q55" s="201">
        <f t="shared" si="5"/>
        <v>6.6064573835827381E-2</v>
      </c>
    </row>
    <row r="56" spans="1:17" x14ac:dyDescent="0.25">
      <c r="A56" s="127" t="s">
        <v>283</v>
      </c>
      <c r="B56" s="200">
        <f t="shared" ref="B56:Q56" si="6">IF(B$15=0,0,B$15/B$5)</f>
        <v>5.3559193825078739E-2</v>
      </c>
      <c r="C56" s="200">
        <f t="shared" si="6"/>
        <v>5.3559193825078726E-2</v>
      </c>
      <c r="D56" s="200">
        <f t="shared" si="6"/>
        <v>5.3559193825078732E-2</v>
      </c>
      <c r="E56" s="200">
        <f t="shared" si="6"/>
        <v>5.3559193825078746E-2</v>
      </c>
      <c r="F56" s="200">
        <f t="shared" si="6"/>
        <v>5.0149657950278224E-2</v>
      </c>
      <c r="G56" s="200">
        <f t="shared" si="6"/>
        <v>5.0104512863673317E-2</v>
      </c>
      <c r="H56" s="200">
        <f t="shared" si="6"/>
        <v>5.0227133031748347E-2</v>
      </c>
      <c r="I56" s="200">
        <f t="shared" si="6"/>
        <v>5.077644885517231E-2</v>
      </c>
      <c r="J56" s="200">
        <f t="shared" si="6"/>
        <v>5.0473349870087371E-2</v>
      </c>
      <c r="K56" s="200">
        <f t="shared" si="6"/>
        <v>5.0134449329076736E-2</v>
      </c>
      <c r="L56" s="200">
        <f t="shared" si="6"/>
        <v>4.8710451258561833E-2</v>
      </c>
      <c r="M56" s="200">
        <f t="shared" si="6"/>
        <v>5.0034009728744208E-2</v>
      </c>
      <c r="N56" s="200">
        <f t="shared" si="6"/>
        <v>5.0078776839273295E-2</v>
      </c>
      <c r="O56" s="200">
        <f t="shared" si="6"/>
        <v>5.0408713054740241E-2</v>
      </c>
      <c r="P56" s="200">
        <f t="shared" si="6"/>
        <v>5.0195631735196235E-2</v>
      </c>
      <c r="Q56" s="200">
        <f t="shared" si="6"/>
        <v>5.007563444929302E-2</v>
      </c>
    </row>
    <row r="57" spans="1:17" x14ac:dyDescent="0.25">
      <c r="A57" s="142" t="s">
        <v>289</v>
      </c>
      <c r="B57" s="199">
        <f t="shared" ref="B57:Q57" si="7">IF(B$16=0,0,B$16/B$5)</f>
        <v>0</v>
      </c>
      <c r="C57" s="199">
        <f t="shared" si="7"/>
        <v>0</v>
      </c>
      <c r="D57" s="199">
        <f t="shared" si="7"/>
        <v>0</v>
      </c>
      <c r="E57" s="199">
        <f t="shared" si="7"/>
        <v>0</v>
      </c>
      <c r="F57" s="199">
        <f t="shared" si="7"/>
        <v>0</v>
      </c>
      <c r="G57" s="199">
        <f t="shared" si="7"/>
        <v>0</v>
      </c>
      <c r="H57" s="199">
        <f t="shared" si="7"/>
        <v>0</v>
      </c>
      <c r="I57" s="199">
        <f t="shared" si="7"/>
        <v>0</v>
      </c>
      <c r="J57" s="199">
        <f t="shared" si="7"/>
        <v>0</v>
      </c>
      <c r="K57" s="199">
        <f t="shared" si="7"/>
        <v>0</v>
      </c>
      <c r="L57" s="199">
        <f t="shared" si="7"/>
        <v>0</v>
      </c>
      <c r="M57" s="199">
        <f t="shared" si="7"/>
        <v>0</v>
      </c>
      <c r="N57" s="199">
        <f t="shared" si="7"/>
        <v>0</v>
      </c>
      <c r="O57" s="199">
        <f t="shared" si="7"/>
        <v>0</v>
      </c>
      <c r="P57" s="199">
        <f t="shared" si="7"/>
        <v>0</v>
      </c>
      <c r="Q57" s="199">
        <f t="shared" si="7"/>
        <v>0</v>
      </c>
    </row>
    <row r="58" spans="1:17" x14ac:dyDescent="0.25">
      <c r="A58" s="142" t="s">
        <v>288</v>
      </c>
      <c r="B58" s="199">
        <f t="shared" ref="B58:Q58" si="8">IF(B$22=0,0,B$22/B$5)</f>
        <v>5.3559193825078739E-2</v>
      </c>
      <c r="C58" s="199">
        <f t="shared" si="8"/>
        <v>5.3559193825078726E-2</v>
      </c>
      <c r="D58" s="199">
        <f t="shared" si="8"/>
        <v>5.3559193825078732E-2</v>
      </c>
      <c r="E58" s="199">
        <f t="shared" si="8"/>
        <v>5.3559193825078746E-2</v>
      </c>
      <c r="F58" s="199">
        <f t="shared" si="8"/>
        <v>5.0149657950278224E-2</v>
      </c>
      <c r="G58" s="199">
        <f t="shared" si="8"/>
        <v>5.0104512863673317E-2</v>
      </c>
      <c r="H58" s="199">
        <f t="shared" si="8"/>
        <v>5.0227133031748347E-2</v>
      </c>
      <c r="I58" s="199">
        <f t="shared" si="8"/>
        <v>5.077644885517231E-2</v>
      </c>
      <c r="J58" s="199">
        <f t="shared" si="8"/>
        <v>5.0473349870087371E-2</v>
      </c>
      <c r="K58" s="199">
        <f t="shared" si="8"/>
        <v>5.0134449329076736E-2</v>
      </c>
      <c r="L58" s="199">
        <f t="shared" si="8"/>
        <v>4.8710451258561833E-2</v>
      </c>
      <c r="M58" s="199">
        <f t="shared" si="8"/>
        <v>5.0034009728744208E-2</v>
      </c>
      <c r="N58" s="199">
        <f t="shared" si="8"/>
        <v>5.0078776839273295E-2</v>
      </c>
      <c r="O58" s="199">
        <f t="shared" si="8"/>
        <v>5.0408713054740241E-2</v>
      </c>
      <c r="P58" s="199">
        <f t="shared" si="8"/>
        <v>5.0195631735196235E-2</v>
      </c>
      <c r="Q58" s="199">
        <f t="shared" si="8"/>
        <v>5.007563444929302E-2</v>
      </c>
    </row>
    <row r="59" spans="1:17" x14ac:dyDescent="0.25">
      <c r="A59" s="127" t="s">
        <v>282</v>
      </c>
      <c r="B59" s="200">
        <f t="shared" ref="B59:Q59" si="9">IF(B$23=0,0,B$23/B$5)</f>
        <v>4.5907880421496065E-2</v>
      </c>
      <c r="C59" s="200">
        <f t="shared" si="9"/>
        <v>4.5907880421496065E-2</v>
      </c>
      <c r="D59" s="200">
        <f t="shared" si="9"/>
        <v>4.5907880421496065E-2</v>
      </c>
      <c r="E59" s="200">
        <f t="shared" si="9"/>
        <v>4.5907880421496065E-2</v>
      </c>
      <c r="F59" s="200">
        <f t="shared" si="9"/>
        <v>4.2985421100238501E-2</v>
      </c>
      <c r="G59" s="200">
        <f t="shared" si="9"/>
        <v>4.2946725311720002E-2</v>
      </c>
      <c r="H59" s="200">
        <f t="shared" si="9"/>
        <v>4.3051828312927164E-2</v>
      </c>
      <c r="I59" s="200">
        <f t="shared" si="9"/>
        <v>4.3522670447290565E-2</v>
      </c>
      <c r="J59" s="200">
        <f t="shared" si="9"/>
        <v>4.326287131721776E-2</v>
      </c>
      <c r="K59" s="200">
        <f t="shared" si="9"/>
        <v>4.297238513920864E-2</v>
      </c>
      <c r="L59" s="200">
        <f t="shared" si="9"/>
        <v>4.1751815364481581E-2</v>
      </c>
      <c r="M59" s="200">
        <f t="shared" si="9"/>
        <v>4.2886294053209331E-2</v>
      </c>
      <c r="N59" s="200">
        <f t="shared" si="9"/>
        <v>4.2924665862234257E-2</v>
      </c>
      <c r="O59" s="200">
        <f t="shared" si="9"/>
        <v>4.3207468332634502E-2</v>
      </c>
      <c r="P59" s="200">
        <f t="shared" si="9"/>
        <v>4.3024827201596776E-2</v>
      </c>
      <c r="Q59" s="200">
        <f t="shared" si="9"/>
        <v>4.2921972385108323E-2</v>
      </c>
    </row>
    <row r="60" spans="1:17" x14ac:dyDescent="0.25">
      <c r="A60" s="142" t="s">
        <v>287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286</v>
      </c>
      <c r="B61" s="199">
        <f t="shared" ref="B61:Q61" si="11">IF(B$25=0,0,B$25/B$5)</f>
        <v>4.5907880421496065E-2</v>
      </c>
      <c r="C61" s="199">
        <f t="shared" si="11"/>
        <v>4.5907880421496065E-2</v>
      </c>
      <c r="D61" s="199">
        <f t="shared" si="11"/>
        <v>4.5907880421496065E-2</v>
      </c>
      <c r="E61" s="199">
        <f t="shared" si="11"/>
        <v>4.5907880421496065E-2</v>
      </c>
      <c r="F61" s="199">
        <f t="shared" si="11"/>
        <v>4.2985421100238501E-2</v>
      </c>
      <c r="G61" s="199">
        <f t="shared" si="11"/>
        <v>4.2946725311720002E-2</v>
      </c>
      <c r="H61" s="199">
        <f t="shared" si="11"/>
        <v>4.3051828312927164E-2</v>
      </c>
      <c r="I61" s="199">
        <f t="shared" si="11"/>
        <v>4.3522670447290565E-2</v>
      </c>
      <c r="J61" s="199">
        <f t="shared" si="11"/>
        <v>4.326287131721776E-2</v>
      </c>
      <c r="K61" s="199">
        <f t="shared" si="11"/>
        <v>4.297238513920864E-2</v>
      </c>
      <c r="L61" s="199">
        <f t="shared" si="11"/>
        <v>4.1751815364481581E-2</v>
      </c>
      <c r="M61" s="199">
        <f t="shared" si="11"/>
        <v>4.2886294053209331E-2</v>
      </c>
      <c r="N61" s="199">
        <f t="shared" si="11"/>
        <v>4.2924665862234257E-2</v>
      </c>
      <c r="O61" s="199">
        <f t="shared" si="11"/>
        <v>4.3207468332634502E-2</v>
      </c>
      <c r="P61" s="199">
        <f t="shared" si="11"/>
        <v>4.3024827201596776E-2</v>
      </c>
      <c r="Q61" s="199">
        <f t="shared" si="11"/>
        <v>4.2921972385108323E-2</v>
      </c>
    </row>
    <row r="62" spans="1:17" x14ac:dyDescent="0.25">
      <c r="A62" s="127" t="s">
        <v>281</v>
      </c>
      <c r="B62" s="200">
        <f t="shared" ref="B62:Q62" si="12">IF(B$26=0,0,B$26/B$5)</f>
        <v>0.18363152168598423</v>
      </c>
      <c r="C62" s="200">
        <f t="shared" si="12"/>
        <v>0.18363152168598421</v>
      </c>
      <c r="D62" s="200">
        <f t="shared" si="12"/>
        <v>0.18363152168598426</v>
      </c>
      <c r="E62" s="200">
        <f t="shared" si="12"/>
        <v>0.18363152168598426</v>
      </c>
      <c r="F62" s="200">
        <f t="shared" si="12"/>
        <v>0.17194168440095395</v>
      </c>
      <c r="G62" s="200">
        <f t="shared" si="12"/>
        <v>0.17178690124687998</v>
      </c>
      <c r="H62" s="200">
        <f t="shared" si="12"/>
        <v>0.17220731325170865</v>
      </c>
      <c r="I62" s="200">
        <f t="shared" si="12"/>
        <v>0.1740906817891622</v>
      </c>
      <c r="J62" s="200">
        <f t="shared" si="12"/>
        <v>0.17305148526887099</v>
      </c>
      <c r="K62" s="200">
        <f t="shared" si="12"/>
        <v>0.17188954055683453</v>
      </c>
      <c r="L62" s="200">
        <f t="shared" si="12"/>
        <v>0.1670072614579263</v>
      </c>
      <c r="M62" s="200">
        <f t="shared" si="12"/>
        <v>0.1715451762128373</v>
      </c>
      <c r="N62" s="200">
        <f t="shared" si="12"/>
        <v>0.171698663448937</v>
      </c>
      <c r="O62" s="200">
        <f t="shared" si="12"/>
        <v>0.17282987333053798</v>
      </c>
      <c r="P62" s="200">
        <f t="shared" si="12"/>
        <v>0.17209930880638707</v>
      </c>
      <c r="Q62" s="200">
        <f t="shared" si="12"/>
        <v>0.17168788954043324</v>
      </c>
    </row>
    <row r="63" spans="1:17" x14ac:dyDescent="0.25">
      <c r="A63" s="142" t="s">
        <v>285</v>
      </c>
      <c r="B63" s="199">
        <f t="shared" ref="B63:Q63" si="13">IF(B$27=0,0,B$27/B$5)</f>
        <v>0</v>
      </c>
      <c r="C63" s="199">
        <f t="shared" si="13"/>
        <v>0</v>
      </c>
      <c r="D63" s="199">
        <f t="shared" si="13"/>
        <v>0</v>
      </c>
      <c r="E63" s="199">
        <f t="shared" si="13"/>
        <v>0</v>
      </c>
      <c r="F63" s="199">
        <f t="shared" si="13"/>
        <v>0</v>
      </c>
      <c r="G63" s="199">
        <f t="shared" si="13"/>
        <v>0</v>
      </c>
      <c r="H63" s="199">
        <f t="shared" si="13"/>
        <v>0</v>
      </c>
      <c r="I63" s="199">
        <f t="shared" si="13"/>
        <v>0</v>
      </c>
      <c r="J63" s="199">
        <f t="shared" si="13"/>
        <v>0</v>
      </c>
      <c r="K63" s="199">
        <f t="shared" si="13"/>
        <v>0</v>
      </c>
      <c r="L63" s="199">
        <f t="shared" si="13"/>
        <v>0</v>
      </c>
      <c r="M63" s="199">
        <f t="shared" si="13"/>
        <v>0</v>
      </c>
      <c r="N63" s="199">
        <f t="shared" si="13"/>
        <v>0</v>
      </c>
      <c r="O63" s="199">
        <f t="shared" si="13"/>
        <v>0</v>
      </c>
      <c r="P63" s="199">
        <f t="shared" si="13"/>
        <v>0</v>
      </c>
      <c r="Q63" s="199">
        <f t="shared" si="13"/>
        <v>0</v>
      </c>
    </row>
    <row r="64" spans="1:17" x14ac:dyDescent="0.25">
      <c r="A64" s="142" t="s">
        <v>284</v>
      </c>
      <c r="B64" s="199">
        <f t="shared" ref="B64:Q64" si="14">IF(B$33=0,0,B$33/B$5)</f>
        <v>0.18363152168598423</v>
      </c>
      <c r="C64" s="199">
        <f t="shared" si="14"/>
        <v>0.18363152168598421</v>
      </c>
      <c r="D64" s="199">
        <f t="shared" si="14"/>
        <v>0.18363152168598426</v>
      </c>
      <c r="E64" s="199">
        <f t="shared" si="14"/>
        <v>0.18363152168598426</v>
      </c>
      <c r="F64" s="199">
        <f t="shared" si="14"/>
        <v>0.17194168440095395</v>
      </c>
      <c r="G64" s="199">
        <f t="shared" si="14"/>
        <v>0.17178690124687998</v>
      </c>
      <c r="H64" s="199">
        <f t="shared" si="14"/>
        <v>0.17220731325170865</v>
      </c>
      <c r="I64" s="199">
        <f t="shared" si="14"/>
        <v>0.1740906817891622</v>
      </c>
      <c r="J64" s="199">
        <f t="shared" si="14"/>
        <v>0.17305148526887099</v>
      </c>
      <c r="K64" s="199">
        <f t="shared" si="14"/>
        <v>0.17188954055683453</v>
      </c>
      <c r="L64" s="199">
        <f t="shared" si="14"/>
        <v>0.1670072614579263</v>
      </c>
      <c r="M64" s="199">
        <f t="shared" si="14"/>
        <v>0.1715451762128373</v>
      </c>
      <c r="N64" s="199">
        <f t="shared" si="14"/>
        <v>0.171698663448937</v>
      </c>
      <c r="O64" s="199">
        <f t="shared" si="14"/>
        <v>0.17282987333053798</v>
      </c>
      <c r="P64" s="199">
        <f t="shared" si="14"/>
        <v>0.17209930880638707</v>
      </c>
      <c r="Q64" s="199">
        <f t="shared" si="14"/>
        <v>0.17168788954043324</v>
      </c>
    </row>
    <row r="65" spans="1:17" x14ac:dyDescent="0.25">
      <c r="A65" s="127" t="s">
        <v>280</v>
      </c>
      <c r="B65" s="200">
        <f t="shared" ref="B65:Q65" si="15">IF(B$34=0,0,B$34/B$5)</f>
        <v>0</v>
      </c>
      <c r="C65" s="200">
        <f t="shared" si="15"/>
        <v>0</v>
      </c>
      <c r="D65" s="200">
        <f t="shared" si="15"/>
        <v>0</v>
      </c>
      <c r="E65" s="200">
        <f t="shared" si="15"/>
        <v>0</v>
      </c>
      <c r="F65" s="200">
        <f t="shared" si="15"/>
        <v>0.28987539486489133</v>
      </c>
      <c r="G65" s="200">
        <f t="shared" si="15"/>
        <v>0.29371358583467477</v>
      </c>
      <c r="H65" s="200">
        <f t="shared" si="15"/>
        <v>0.28328853945171872</v>
      </c>
      <c r="I65" s="200">
        <f t="shared" si="15"/>
        <v>0.2365862470964957</v>
      </c>
      <c r="J65" s="200">
        <f t="shared" si="15"/>
        <v>0.26235542542777884</v>
      </c>
      <c r="K65" s="200">
        <f t="shared" si="15"/>
        <v>0.2911684169177528</v>
      </c>
      <c r="L65" s="200">
        <f t="shared" si="15"/>
        <v>0.41223533574039289</v>
      </c>
      <c r="M65" s="200">
        <f t="shared" si="15"/>
        <v>0.30181015133061456</v>
      </c>
      <c r="N65" s="200">
        <f t="shared" si="15"/>
        <v>0.29590163737868347</v>
      </c>
      <c r="O65" s="200">
        <f t="shared" si="15"/>
        <v>0.26785078405123319</v>
      </c>
      <c r="P65" s="200">
        <f t="shared" si="15"/>
        <v>0.28596674877759554</v>
      </c>
      <c r="Q65" s="200">
        <f t="shared" si="15"/>
        <v>0.29616880029170067</v>
      </c>
    </row>
    <row r="66" spans="1:17" x14ac:dyDescent="0.25">
      <c r="A66" s="127" t="s">
        <v>279</v>
      </c>
      <c r="B66" s="200">
        <f t="shared" ref="B66:Q66" si="16">IF(B$45=0,0,B$45/B$5)</f>
        <v>6.7954916633233539E-2</v>
      </c>
      <c r="C66" s="200">
        <f t="shared" si="16"/>
        <v>6.7954916633233525E-2</v>
      </c>
      <c r="D66" s="200">
        <f t="shared" si="16"/>
        <v>6.7954916633233525E-2</v>
      </c>
      <c r="E66" s="200">
        <f t="shared" si="16"/>
        <v>6.7954916633233553E-2</v>
      </c>
      <c r="F66" s="200">
        <f t="shared" si="16"/>
        <v>6.362896044190644E-2</v>
      </c>
      <c r="G66" s="200">
        <f t="shared" si="16"/>
        <v>6.3571681189222823E-2</v>
      </c>
      <c r="H66" s="200">
        <f t="shared" si="16"/>
        <v>6.3727259395390493E-2</v>
      </c>
      <c r="I66" s="200">
        <f t="shared" si="16"/>
        <v>6.4424221173941615E-2</v>
      </c>
      <c r="J66" s="200">
        <f t="shared" si="16"/>
        <v>6.4039654775680799E-2</v>
      </c>
      <c r="K66" s="200">
        <f t="shared" si="16"/>
        <v>6.3609664024017298E-2</v>
      </c>
      <c r="L66" s="200">
        <f t="shared" si="16"/>
        <v>6.180292155355064E-2</v>
      </c>
      <c r="M66" s="200">
        <f t="shared" si="16"/>
        <v>6.3482228112835298E-2</v>
      </c>
      <c r="N66" s="200">
        <f t="shared" si="16"/>
        <v>6.3539027796449848E-2</v>
      </c>
      <c r="O66" s="200">
        <f t="shared" si="16"/>
        <v>6.3957644777309683E-2</v>
      </c>
      <c r="P66" s="200">
        <f t="shared" si="16"/>
        <v>6.3687291131715187E-2</v>
      </c>
      <c r="Q66" s="200">
        <f t="shared" si="16"/>
        <v>6.3535040790039049E-2</v>
      </c>
    </row>
    <row r="67" spans="1:17" x14ac:dyDescent="0.25">
      <c r="A67" s="72" t="s">
        <v>278</v>
      </c>
      <c r="B67" s="71">
        <f t="shared" ref="B67:Q67" si="17">IF(B$46=0,0,B$46/B$5)</f>
        <v>0.39769865185736425</v>
      </c>
      <c r="C67" s="71">
        <f t="shared" si="17"/>
        <v>0.3976986518573643</v>
      </c>
      <c r="D67" s="71">
        <f t="shared" si="17"/>
        <v>0.39769865185736425</v>
      </c>
      <c r="E67" s="71">
        <f t="shared" si="17"/>
        <v>0.39769865185736419</v>
      </c>
      <c r="F67" s="71">
        <f t="shared" si="17"/>
        <v>0.14616528395874601</v>
      </c>
      <c r="G67" s="71">
        <f t="shared" si="17"/>
        <v>0.14283477326908345</v>
      </c>
      <c r="H67" s="71">
        <f t="shared" si="17"/>
        <v>0.15188089126894477</v>
      </c>
      <c r="I67" s="71">
        <f t="shared" si="17"/>
        <v>0.19240583782458612</v>
      </c>
      <c r="J67" s="71">
        <f t="shared" si="17"/>
        <v>0.17004516724518484</v>
      </c>
      <c r="K67" s="71">
        <f t="shared" si="17"/>
        <v>0.14504329086279855</v>
      </c>
      <c r="L67" s="71">
        <f t="shared" si="17"/>
        <v>3.9989980467961872E-2</v>
      </c>
      <c r="M67" s="71">
        <f t="shared" si="17"/>
        <v>0.13553105266462515</v>
      </c>
      <c r="N67" s="71">
        <f t="shared" si="17"/>
        <v>0.14093613687651615</v>
      </c>
      <c r="O67" s="71">
        <f t="shared" si="17"/>
        <v>0.16527668365928941</v>
      </c>
      <c r="P67" s="71">
        <f t="shared" si="17"/>
        <v>0.14955693061685407</v>
      </c>
      <c r="Q67" s="71">
        <f t="shared" si="17"/>
        <v>0.14070431179415571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53">
        <f>IF(B$5=0,0,B$5/TRE_fec!B$5)</f>
        <v>0.54360375779484738</v>
      </c>
      <c r="C71" s="253">
        <f>IF(C$5=0,0,C$5/TRE_fec!C$5)</f>
        <v>0.54360375779484738</v>
      </c>
      <c r="D71" s="253">
        <f>IF(D$5=0,0,D$5/TRE_fec!D$5)</f>
        <v>0.54360375779484738</v>
      </c>
      <c r="E71" s="253">
        <f>IF(E$5=0,0,E$5/TRE_fec!E$5)</f>
        <v>0.54360375779484738</v>
      </c>
      <c r="F71" s="253">
        <f>IF(F$5=0,0,F$5/TRE_fec!F$5)</f>
        <v>0.58056186657627751</v>
      </c>
      <c r="G71" s="253">
        <f>IF(G$5=0,0,G$5/TRE_fec!G$5)</f>
        <v>0.58108496348408323</v>
      </c>
      <c r="H71" s="253">
        <f>IF(H$5=0,0,H$5/TRE_fec!H$5)</f>
        <v>0.58886714353673053</v>
      </c>
      <c r="I71" s="253">
        <f>IF(I$5=0,0,I$5/TRE_fec!I$5)</f>
        <v>0.60144559756427562</v>
      </c>
      <c r="J71" s="253">
        <f>IF(J$5=0,0,J$5/TRE_fec!J$5)</f>
        <v>0.60505735606009048</v>
      </c>
      <c r="K71" s="253">
        <f>IF(K$5=0,0,K$5/TRE_fec!K$5)</f>
        <v>0.60914744317694081</v>
      </c>
      <c r="L71" s="253">
        <f>IF(L$5=0,0,L$5/TRE_fec!L$5)</f>
        <v>0.62695521874318705</v>
      </c>
      <c r="M71" s="253">
        <f>IF(M$5=0,0,M$5/TRE_fec!M$5)</f>
        <v>0.61037026193697963</v>
      </c>
      <c r="N71" s="253">
        <f>IF(N$5=0,0,N$5/TRE_fec!N$5)</f>
        <v>0.60982463133846287</v>
      </c>
      <c r="O71" s="253">
        <f>IF(O$5=0,0,O$5/TRE_fec!O$5)</f>
        <v>0.6058331937720276</v>
      </c>
      <c r="P71" s="253">
        <f>IF(P$5=0,0,P$5/TRE_fec!P$5)</f>
        <v>0.65731406661795877</v>
      </c>
      <c r="Q71" s="253">
        <f>IF(Q$5=0,0,Q$5/TRE_fec!Q$5)</f>
        <v>0.68039585495674904</v>
      </c>
    </row>
    <row r="72" spans="1:17" x14ac:dyDescent="0.25">
      <c r="A72" s="132" t="s">
        <v>83</v>
      </c>
      <c r="B72" s="282">
        <f>IF(B$6=0,0,B$6/TRE_fec!B$6)</f>
        <v>0.47186186526703822</v>
      </c>
      <c r="C72" s="282">
        <f>IF(C$6=0,0,C$6/TRE_fec!C$6)</f>
        <v>0.47186186526703822</v>
      </c>
      <c r="D72" s="282">
        <f>IF(D$6=0,0,D$6/TRE_fec!D$6)</f>
        <v>0.47186186526703822</v>
      </c>
      <c r="E72" s="282">
        <f>IF(E$6=0,0,E$6/TRE_fec!E$6)</f>
        <v>0.47186186526703827</v>
      </c>
      <c r="F72" s="282">
        <f>IF(F$6=0,0,F$6/TRE_fec!F$6)</f>
        <v>0.47186186526703827</v>
      </c>
      <c r="G72" s="282">
        <f>IF(G$6=0,0,G$6/TRE_fec!G$6)</f>
        <v>0.47186186526703833</v>
      </c>
      <c r="H72" s="282">
        <f>IF(H$6=0,0,H$6/TRE_fec!H$6)</f>
        <v>0.47935152228559991</v>
      </c>
      <c r="I72" s="282">
        <f>IF(I$6=0,0,I$6/TRE_fec!I$6)</f>
        <v>0.49494515035022485</v>
      </c>
      <c r="J72" s="282">
        <f>IF(J$6=0,0,J$6/TRE_fec!J$6)</f>
        <v>0.49494515035022485</v>
      </c>
      <c r="K72" s="282">
        <f>IF(K$6=0,0,K$6/TRE_fec!K$6)</f>
        <v>0.49494515035022491</v>
      </c>
      <c r="L72" s="282">
        <f>IF(L$6=0,0,L$6/TRE_fec!L$6)</f>
        <v>0.49494515035022485</v>
      </c>
      <c r="M72" s="282">
        <f>IF(M$6=0,0,M$6/TRE_fec!M$6)</f>
        <v>0.49494515035022479</v>
      </c>
      <c r="N72" s="282">
        <f>IF(N$6=0,0,N$6/TRE_fec!N$6)</f>
        <v>0.49494515035022485</v>
      </c>
      <c r="O72" s="282">
        <f>IF(O$6=0,0,O$6/TRE_fec!O$6)</f>
        <v>0.49494515035022479</v>
      </c>
      <c r="P72" s="282">
        <f>IF(P$6=0,0,P$6/TRE_fec!P$6)</f>
        <v>0.53473332346136127</v>
      </c>
      <c r="Q72" s="282">
        <f>IF(Q$6=0,0,Q$6/TRE_fec!Q$6)</f>
        <v>0.55218743254826697</v>
      </c>
    </row>
    <row r="73" spans="1:17" x14ac:dyDescent="0.25">
      <c r="A73" s="76" t="s">
        <v>82</v>
      </c>
      <c r="B73" s="281">
        <f>IF(B$7=0,0,B$7/TRE_fec!B$7)</f>
        <v>0.11956989857344</v>
      </c>
      <c r="C73" s="281">
        <f>IF(C$7=0,0,C$7/TRE_fec!C$7)</f>
        <v>0.11956989857344</v>
      </c>
      <c r="D73" s="281">
        <f>IF(D$7=0,0,D$7/TRE_fec!D$7)</f>
        <v>0.11956989857344</v>
      </c>
      <c r="E73" s="281">
        <f>IF(E$7=0,0,E$7/TRE_fec!E$7)</f>
        <v>0.11956989857344001</v>
      </c>
      <c r="F73" s="281">
        <f>IF(F$7=0,0,F$7/TRE_fec!F$7)</f>
        <v>0.11956989857344</v>
      </c>
      <c r="G73" s="281">
        <f>IF(G$7=0,0,G$7/TRE_fec!G$7)</f>
        <v>0.11956989857344</v>
      </c>
      <c r="H73" s="281">
        <f>IF(H$7=0,0,H$7/TRE_fec!H$7)</f>
        <v>0.12146777927959214</v>
      </c>
      <c r="I73" s="281">
        <f>IF(I$7=0,0,I$7/TRE_fec!I$7)</f>
        <v>0.12541920799914752</v>
      </c>
      <c r="J73" s="281">
        <f>IF(J$7=0,0,J$7/TRE_fec!J$7)</f>
        <v>0.12541920799914752</v>
      </c>
      <c r="K73" s="281">
        <f>IF(K$7=0,0,K$7/TRE_fec!K$7)</f>
        <v>0.12541920799914755</v>
      </c>
      <c r="L73" s="281">
        <f>IF(L$7=0,0,L$7/TRE_fec!L$7)</f>
        <v>0.12541920799914752</v>
      </c>
      <c r="M73" s="281">
        <f>IF(M$7=0,0,M$7/TRE_fec!M$7)</f>
        <v>0.12541920799914752</v>
      </c>
      <c r="N73" s="281">
        <f>IF(N$7=0,0,N$7/TRE_fec!N$7)</f>
        <v>0.12541920799914752</v>
      </c>
      <c r="O73" s="281">
        <f>IF(O$7=0,0,O$7/TRE_fec!O$7)</f>
        <v>0.12541920799914752</v>
      </c>
      <c r="P73" s="281">
        <f>IF(P$7=0,0,P$7/TRE_fec!P$7)</f>
        <v>0.1355015396591317</v>
      </c>
      <c r="Q73" s="281">
        <f>IF(Q$7=0,0,Q$7/TRE_fec!Q$7)</f>
        <v>0.1399244146715678</v>
      </c>
    </row>
    <row r="74" spans="1:17" x14ac:dyDescent="0.25">
      <c r="A74" s="76" t="s">
        <v>81</v>
      </c>
      <c r="B74" s="281">
        <f>IF(B$8=0,0,B$8/TRE_fec!B$8)</f>
        <v>0.64849918737607404</v>
      </c>
      <c r="C74" s="281">
        <f>IF(C$8=0,0,C$8/TRE_fec!C$8)</f>
        <v>0.64849918737607415</v>
      </c>
      <c r="D74" s="281">
        <f>IF(D$8=0,0,D$8/TRE_fec!D$8)</f>
        <v>0.64849918737607404</v>
      </c>
      <c r="E74" s="281">
        <f>IF(E$8=0,0,E$8/TRE_fec!E$8)</f>
        <v>0.64849918737607404</v>
      </c>
      <c r="F74" s="281">
        <f>IF(F$8=0,0,F$8/TRE_fec!F$8)</f>
        <v>0.64849918737607404</v>
      </c>
      <c r="G74" s="281">
        <f>IF(G$8=0,0,G$8/TRE_fec!G$8)</f>
        <v>0.64849918737607415</v>
      </c>
      <c r="H74" s="281">
        <f>IF(H$8=0,0,H$8/TRE_fec!H$8)</f>
        <v>0.65879253135612648</v>
      </c>
      <c r="I74" s="281">
        <f>IF(I$8=0,0,I$8/TRE_fec!I$8)</f>
        <v>0.68022349637473656</v>
      </c>
      <c r="J74" s="281">
        <f>IF(J$8=0,0,J$8/TRE_fec!J$8)</f>
        <v>0.68022349637473656</v>
      </c>
      <c r="K74" s="281">
        <f>IF(K$8=0,0,K$8/TRE_fec!K$8)</f>
        <v>0.68022349637473656</v>
      </c>
      <c r="L74" s="281">
        <f>IF(L$8=0,0,L$8/TRE_fec!L$8)</f>
        <v>0.68022349637473645</v>
      </c>
      <c r="M74" s="281">
        <f>IF(M$8=0,0,M$8/TRE_fec!M$8)</f>
        <v>0.68022349637473656</v>
      </c>
      <c r="N74" s="281">
        <f>IF(N$8=0,0,N$8/TRE_fec!N$8)</f>
        <v>0.68022349637473645</v>
      </c>
      <c r="O74" s="281">
        <f>IF(O$8=0,0,O$8/TRE_fec!O$8)</f>
        <v>0.68022349637473645</v>
      </c>
      <c r="P74" s="281">
        <f>IF(P$8=0,0,P$8/TRE_fec!P$8)</f>
        <v>0.73490602070873456</v>
      </c>
      <c r="Q74" s="281">
        <f>IF(Q$8=0,0,Q$8/TRE_fec!Q$8)</f>
        <v>0.75889392138985012</v>
      </c>
    </row>
    <row r="75" spans="1:17" x14ac:dyDescent="0.25">
      <c r="A75" s="76" t="s">
        <v>80</v>
      </c>
      <c r="B75" s="281">
        <f>IF(B$9=0,0,B$9/TRE_fec!B$9)</f>
        <v>0.46678459447813969</v>
      </c>
      <c r="C75" s="281">
        <f>IF(C$9=0,0,C$9/TRE_fec!C$9)</f>
        <v>0.46678459447813953</v>
      </c>
      <c r="D75" s="281">
        <f>IF(D$9=0,0,D$9/TRE_fec!D$9)</f>
        <v>0.46678459447813958</v>
      </c>
      <c r="E75" s="281">
        <f>IF(E$9=0,0,E$9/TRE_fec!E$9)</f>
        <v>0.46678459447813964</v>
      </c>
      <c r="F75" s="281">
        <f>IF(F$9=0,0,F$9/TRE_fec!F$9)</f>
        <v>0.46678459447813953</v>
      </c>
      <c r="G75" s="281">
        <f>IF(G$9=0,0,G$9/TRE_fec!G$9)</f>
        <v>0.46678459447813964</v>
      </c>
      <c r="H75" s="281">
        <f>IF(H$9=0,0,H$9/TRE_fec!H$9)</f>
        <v>0.47419366219801384</v>
      </c>
      <c r="I75" s="281">
        <f>IF(I$9=0,0,I$9/TRE_fec!I$9)</f>
        <v>0.48961950159800355</v>
      </c>
      <c r="J75" s="281">
        <f>IF(J$9=0,0,J$9/TRE_fec!J$9)</f>
        <v>0.48961950159800344</v>
      </c>
      <c r="K75" s="281">
        <f>IF(K$9=0,0,K$9/TRE_fec!K$9)</f>
        <v>0.48961950159800349</v>
      </c>
      <c r="L75" s="281">
        <f>IF(L$9=0,0,L$9/TRE_fec!L$9)</f>
        <v>0.48961950159800344</v>
      </c>
      <c r="M75" s="281">
        <f>IF(M$9=0,0,M$9/TRE_fec!M$9)</f>
        <v>0.48961950159800344</v>
      </c>
      <c r="N75" s="281">
        <f>IF(N$9=0,0,N$9/TRE_fec!N$9)</f>
        <v>0.48961950159800349</v>
      </c>
      <c r="O75" s="281">
        <f>IF(O$9=0,0,O$9/TRE_fec!O$9)</f>
        <v>0.48961950159800355</v>
      </c>
      <c r="P75" s="281">
        <f>IF(P$9=0,0,P$9/TRE_fec!P$9)</f>
        <v>0.52897955083656001</v>
      </c>
      <c r="Q75" s="281">
        <f>IF(Q$9=0,0,Q$9/TRE_fec!Q$9)</f>
        <v>0.54624585233667766</v>
      </c>
    </row>
    <row r="76" spans="1:17" x14ac:dyDescent="0.25">
      <c r="A76" s="129" t="s">
        <v>79</v>
      </c>
      <c r="B76" s="280">
        <f>IF(B$10=0,0,B$10/TRE_fec!B$10)</f>
        <v>0.80371310331827761</v>
      </c>
      <c r="C76" s="280">
        <f>IF(C$10=0,0,C$10/TRE_fec!C$10)</f>
        <v>0.80371310331827761</v>
      </c>
      <c r="D76" s="280">
        <f>IF(D$10=0,0,D$10/TRE_fec!D$10)</f>
        <v>0.80371310331827761</v>
      </c>
      <c r="E76" s="280">
        <f>IF(E$10=0,0,E$10/TRE_fec!E$10)</f>
        <v>0.80371310331827761</v>
      </c>
      <c r="F76" s="280">
        <f>IF(F$10=0,0,F$10/TRE_fec!F$10)</f>
        <v>0.80371310331827761</v>
      </c>
      <c r="G76" s="280">
        <f>IF(G$10=0,0,G$10/TRE_fec!G$10)</f>
        <v>0.8037131033182775</v>
      </c>
      <c r="H76" s="280">
        <f>IF(H$10=0,0,H$10/TRE_fec!H$10)</f>
        <v>0.81647008990326286</v>
      </c>
      <c r="I76" s="280">
        <f>IF(I$10=0,0,I$10/TRE_fec!I$10)</f>
        <v>0.84303041216350338</v>
      </c>
      <c r="J76" s="280">
        <f>IF(J$10=0,0,J$10/TRE_fec!J$10)</f>
        <v>0.84303041216350338</v>
      </c>
      <c r="K76" s="280">
        <f>IF(K$10=0,0,K$10/TRE_fec!K$10)</f>
        <v>0.84303041216350327</v>
      </c>
      <c r="L76" s="280">
        <f>IF(L$10=0,0,L$10/TRE_fec!L$10)</f>
        <v>0.84303041216350316</v>
      </c>
      <c r="M76" s="280">
        <f>IF(M$10=0,0,M$10/TRE_fec!M$10)</f>
        <v>0.84303041216350327</v>
      </c>
      <c r="N76" s="280">
        <f>IF(N$10=0,0,N$10/TRE_fec!N$10)</f>
        <v>0.84303041216350327</v>
      </c>
      <c r="O76" s="280">
        <f>IF(O$10=0,0,O$10/TRE_fec!O$10)</f>
        <v>0.84303041216350327</v>
      </c>
      <c r="P76" s="280">
        <f>IF(P$10=0,0,P$10/TRE_fec!P$10)</f>
        <v>0.91080083067023931</v>
      </c>
      <c r="Q76" s="280">
        <f>IF(Q$10=0,0,Q$10/TRE_fec!Q$10)</f>
        <v>0.9405300739350112</v>
      </c>
    </row>
    <row r="77" spans="1:17" x14ac:dyDescent="0.25">
      <c r="A77" s="127" t="s">
        <v>283</v>
      </c>
      <c r="B77" s="305">
        <f>IF(B$15=0,0,B$15/TRE_fec!B$15)</f>
        <v>0.62857102967537792</v>
      </c>
      <c r="C77" s="305">
        <f>IF(C$15=0,0,C$15/TRE_fec!C$15)</f>
        <v>0.62857102967537792</v>
      </c>
      <c r="D77" s="305">
        <f>IF(D$15=0,0,D$15/TRE_fec!D$15)</f>
        <v>0.62857102967537781</v>
      </c>
      <c r="E77" s="305">
        <f>IF(E$15=0,0,E$15/TRE_fec!E$15)</f>
        <v>0.62857102967537792</v>
      </c>
      <c r="F77" s="305">
        <f>IF(F$15=0,0,F$15/TRE_fec!F$15)</f>
        <v>0.62857102967537792</v>
      </c>
      <c r="G77" s="305">
        <f>IF(G$15=0,0,G$15/TRE_fec!G$15)</f>
        <v>0.62857102967537792</v>
      </c>
      <c r="H77" s="305">
        <f>IF(H$15=0,0,H$15/TRE_fec!H$15)</f>
        <v>0.63854806272382836</v>
      </c>
      <c r="I77" s="305">
        <f>IF(I$15=0,0,I$15/TRE_fec!I$15)</f>
        <v>0.6593204615346735</v>
      </c>
      <c r="J77" s="305">
        <f>IF(J$15=0,0,J$15/TRE_fec!J$15)</f>
        <v>0.65932046153467339</v>
      </c>
      <c r="K77" s="305">
        <f>IF(K$15=0,0,K$15/TRE_fec!K$15)</f>
        <v>0.65932046153467361</v>
      </c>
      <c r="L77" s="305">
        <f>IF(L$15=0,0,L$15/TRE_fec!L$15)</f>
        <v>0.65932046153467361</v>
      </c>
      <c r="M77" s="305">
        <f>IF(M$15=0,0,M$15/TRE_fec!M$15)</f>
        <v>0.65932046153467361</v>
      </c>
      <c r="N77" s="305">
        <f>IF(N$15=0,0,N$15/TRE_fec!N$15)</f>
        <v>0.6593204615346735</v>
      </c>
      <c r="O77" s="305">
        <f>IF(O$15=0,0,O$15/TRE_fec!O$15)</f>
        <v>0.6593204615346735</v>
      </c>
      <c r="P77" s="305">
        <f>IF(P$15=0,0,P$15/TRE_fec!P$15)</f>
        <v>0.71232261064289937</v>
      </c>
      <c r="Q77" s="305">
        <f>IF(Q$15=0,0,Q$15/TRE_fec!Q$15)</f>
        <v>0.73557337135994494</v>
      </c>
    </row>
    <row r="78" spans="1:17" x14ac:dyDescent="0.25">
      <c r="A78" s="127" t="s">
        <v>282</v>
      </c>
      <c r="B78" s="305">
        <f>IF(B$23=0,0,B$23/TRE_fec!B$23)</f>
        <v>0.53877516829318106</v>
      </c>
      <c r="C78" s="305">
        <f>IF(C$23=0,0,C$23/TRE_fec!C$23)</f>
        <v>0.53877516829318117</v>
      </c>
      <c r="D78" s="305">
        <f>IF(D$23=0,0,D$23/TRE_fec!D$23)</f>
        <v>0.53877516829318106</v>
      </c>
      <c r="E78" s="305">
        <f>IF(E$23=0,0,E$23/TRE_fec!E$23)</f>
        <v>0.53877516829318106</v>
      </c>
      <c r="F78" s="305">
        <f>IF(F$23=0,0,F$23/TRE_fec!F$23)</f>
        <v>0.53877516829318117</v>
      </c>
      <c r="G78" s="305">
        <f>IF(G$23=0,0,G$23/TRE_fec!G$23)</f>
        <v>0.53877516829318117</v>
      </c>
      <c r="H78" s="305">
        <f>IF(H$23=0,0,H$23/TRE_fec!H$23)</f>
        <v>0.54732691090613872</v>
      </c>
      <c r="I78" s="305">
        <f>IF(I$23=0,0,I$23/TRE_fec!I$23)</f>
        <v>0.56513182417257735</v>
      </c>
      <c r="J78" s="305">
        <f>IF(J$23=0,0,J$23/TRE_fec!J$23)</f>
        <v>0.56513182417257735</v>
      </c>
      <c r="K78" s="305">
        <f>IF(K$23=0,0,K$23/TRE_fec!K$23)</f>
        <v>0.56513182417257735</v>
      </c>
      <c r="L78" s="305">
        <f>IF(L$23=0,0,L$23/TRE_fec!L$23)</f>
        <v>0.56513182417257735</v>
      </c>
      <c r="M78" s="305">
        <f>IF(M$23=0,0,M$23/TRE_fec!M$23)</f>
        <v>0.56513182417257735</v>
      </c>
      <c r="N78" s="305">
        <f>IF(N$23=0,0,N$23/TRE_fec!N$23)</f>
        <v>0.56513182417257724</v>
      </c>
      <c r="O78" s="305">
        <f>IF(O$23=0,0,O$23/TRE_fec!O$23)</f>
        <v>0.56513182417257735</v>
      </c>
      <c r="P78" s="305">
        <f>IF(P$23=0,0,P$23/TRE_fec!P$23)</f>
        <v>0.61056223769391382</v>
      </c>
      <c r="Q78" s="305">
        <f>IF(Q$23=0,0,Q$23/TRE_fec!Q$23)</f>
        <v>0.63049146116566712</v>
      </c>
    </row>
    <row r="79" spans="1:17" x14ac:dyDescent="0.25">
      <c r="A79" s="127" t="s">
        <v>281</v>
      </c>
      <c r="B79" s="305">
        <f>IF(B$26=0,0,B$26/TRE_fec!B$26)</f>
        <v>0.53877516829318106</v>
      </c>
      <c r="C79" s="305">
        <f>IF(C$26=0,0,C$26/TRE_fec!C$26)</f>
        <v>0.53877516829318106</v>
      </c>
      <c r="D79" s="305">
        <f>IF(D$26=0,0,D$26/TRE_fec!D$26)</f>
        <v>0.53877516829318106</v>
      </c>
      <c r="E79" s="305">
        <f>IF(E$26=0,0,E$26/TRE_fec!E$26)</f>
        <v>0.53877516829318106</v>
      </c>
      <c r="F79" s="305">
        <f>IF(F$26=0,0,F$26/TRE_fec!F$26)</f>
        <v>0.53877516829318117</v>
      </c>
      <c r="G79" s="305">
        <f>IF(G$26=0,0,G$26/TRE_fec!G$26)</f>
        <v>0.53877516829318117</v>
      </c>
      <c r="H79" s="305">
        <f>IF(H$26=0,0,H$26/TRE_fec!H$26)</f>
        <v>0.54732691090613872</v>
      </c>
      <c r="I79" s="305">
        <f>IF(I$26=0,0,I$26/TRE_fec!I$26)</f>
        <v>0.56513182417257735</v>
      </c>
      <c r="J79" s="305">
        <f>IF(J$26=0,0,J$26/TRE_fec!J$26)</f>
        <v>0.56513182417257724</v>
      </c>
      <c r="K79" s="305">
        <f>IF(K$26=0,0,K$26/TRE_fec!K$26)</f>
        <v>0.56513182417257735</v>
      </c>
      <c r="L79" s="305">
        <f>IF(L$26=0,0,L$26/TRE_fec!L$26)</f>
        <v>0.56513182417257735</v>
      </c>
      <c r="M79" s="305">
        <f>IF(M$26=0,0,M$26/TRE_fec!M$26)</f>
        <v>0.56513182417257735</v>
      </c>
      <c r="N79" s="305">
        <f>IF(N$26=0,0,N$26/TRE_fec!N$26)</f>
        <v>0.56513182417257724</v>
      </c>
      <c r="O79" s="305">
        <f>IF(O$26=0,0,O$26/TRE_fec!O$26)</f>
        <v>0.56513182417257735</v>
      </c>
      <c r="P79" s="305">
        <f>IF(P$26=0,0,P$26/TRE_fec!P$26)</f>
        <v>0.61056223769391382</v>
      </c>
      <c r="Q79" s="305">
        <f>IF(Q$26=0,0,Q$26/TRE_fec!Q$26)</f>
        <v>0.63049146116566712</v>
      </c>
    </row>
    <row r="80" spans="1:17" x14ac:dyDescent="0.25">
      <c r="A80" s="127" t="s">
        <v>280</v>
      </c>
      <c r="B80" s="305">
        <f>IF(B$34=0,0,B$34/TRE_fec!B$34)</f>
        <v>0</v>
      </c>
      <c r="C80" s="305">
        <f>IF(C$34=0,0,C$34/TRE_fec!C$34)</f>
        <v>0</v>
      </c>
      <c r="D80" s="305">
        <f>IF(D$34=0,0,D$34/TRE_fec!D$34)</f>
        <v>0</v>
      </c>
      <c r="E80" s="305">
        <f>IF(E$34=0,0,E$34/TRE_fec!E$34)</f>
        <v>0</v>
      </c>
      <c r="F80" s="305">
        <f>IF(F$34=0,0,F$34/TRE_fec!F$34)</f>
        <v>0.71484133582218135</v>
      </c>
      <c r="G80" s="305">
        <f>IF(G$34=0,0,G$34/TRE_fec!G$34)</f>
        <v>0.71484133582218135</v>
      </c>
      <c r="H80" s="305">
        <f>IF(H$34=0,0,H$34/TRE_fec!H$34)</f>
        <v>0.72618769970977526</v>
      </c>
      <c r="I80" s="305">
        <f>IF(I$34=0,0,I$34/TRE_fec!I$34)</f>
        <v>0.74981107497389499</v>
      </c>
      <c r="J80" s="305">
        <f>IF(J$34=0,0,J$34/TRE_fec!J$34)</f>
        <v>0.74981107497389499</v>
      </c>
      <c r="K80" s="305">
        <f>IF(K$34=0,0,K$34/TRE_fec!K$34)</f>
        <v>0.74981107497389476</v>
      </c>
      <c r="L80" s="305">
        <f>IF(L$34=0,0,L$34/TRE_fec!L$34)</f>
        <v>0.74981107497389476</v>
      </c>
      <c r="M80" s="305">
        <f>IF(M$34=0,0,M$34/TRE_fec!M$34)</f>
        <v>0.74834406728500757</v>
      </c>
      <c r="N80" s="305">
        <f>IF(N$34=0,0,N$34/TRE_fec!N$34)</f>
        <v>0.74981107497389488</v>
      </c>
      <c r="O80" s="305">
        <f>IF(O$34=0,0,O$34/TRE_fec!O$34)</f>
        <v>0.74981107497389488</v>
      </c>
      <c r="P80" s="305">
        <f>IF(P$34=0,0,P$34/TRE_fec!P$34)</f>
        <v>0.81008767901900625</v>
      </c>
      <c r="Q80" s="305">
        <f>IF(Q$34=0,0,Q$34/TRE_fec!Q$34)</f>
        <v>0.83652956715126447</v>
      </c>
    </row>
    <row r="81" spans="1:17" x14ac:dyDescent="0.25">
      <c r="A81" s="127" t="s">
        <v>279</v>
      </c>
      <c r="B81" s="305">
        <f>IF(B$45=0,0,B$45/TRE_fec!B$45)</f>
        <v>0.5981394911276926</v>
      </c>
      <c r="C81" s="305">
        <f>IF(C$45=0,0,C$45/TRE_fec!C$45)</f>
        <v>0.59813949112769271</v>
      </c>
      <c r="D81" s="305">
        <f>IF(D$45=0,0,D$45/TRE_fec!D$45)</f>
        <v>0.5981394911276926</v>
      </c>
      <c r="E81" s="305">
        <f>IF(E$45=0,0,E$45/TRE_fec!E$45)</f>
        <v>0.59813949112769271</v>
      </c>
      <c r="F81" s="305">
        <f>IF(F$45=0,0,F$45/TRE_fec!F$45)</f>
        <v>0.5981394911276926</v>
      </c>
      <c r="G81" s="305">
        <f>IF(G$45=0,0,G$45/TRE_fec!G$45)</f>
        <v>0.5981394911276926</v>
      </c>
      <c r="H81" s="305">
        <f>IF(H$45=0,0,H$45/TRE_fec!H$45)</f>
        <v>0.60763349767401142</v>
      </c>
      <c r="I81" s="305">
        <f>IF(I$45=0,0,I$45/TRE_fec!I$45)</f>
        <v>0.62740022484983604</v>
      </c>
      <c r="J81" s="305">
        <f>IF(J$45=0,0,J$45/TRE_fec!J$45)</f>
        <v>0.62740022484983615</v>
      </c>
      <c r="K81" s="305">
        <f>IF(K$45=0,0,K$45/TRE_fec!K$45)</f>
        <v>0.62740022484983615</v>
      </c>
      <c r="L81" s="305">
        <f>IF(L$45=0,0,L$45/TRE_fec!L$45)</f>
        <v>0.62740022484983615</v>
      </c>
      <c r="M81" s="305">
        <f>IF(M$45=0,0,M$45/TRE_fec!M$45)</f>
        <v>0.62740022484983604</v>
      </c>
      <c r="N81" s="305">
        <f>IF(N$45=0,0,N$45/TRE_fec!N$45)</f>
        <v>0.62740022484983604</v>
      </c>
      <c r="O81" s="305">
        <f>IF(O$45=0,0,O$45/TRE_fec!O$45)</f>
        <v>0.62740022484983604</v>
      </c>
      <c r="P81" s="305">
        <f>IF(P$45=0,0,P$45/TRE_fec!P$45)</f>
        <v>0.67783633628284479</v>
      </c>
      <c r="Q81" s="305">
        <f>IF(Q$45=0,0,Q$45/TRE_fec!Q$45)</f>
        <v>0.69996143834300117</v>
      </c>
    </row>
    <row r="82" spans="1:17" x14ac:dyDescent="0.25">
      <c r="A82" s="72" t="s">
        <v>278</v>
      </c>
      <c r="B82" s="304">
        <f>IF(B$46=0,0,B$46/TRE_fec!B$46)</f>
        <v>0.55785583692344354</v>
      </c>
      <c r="C82" s="304">
        <f>IF(C$46=0,0,C$46/TRE_fec!C$46)</f>
        <v>0.55785583692344354</v>
      </c>
      <c r="D82" s="304">
        <f>IF(D$46=0,0,D$46/TRE_fec!D$46)</f>
        <v>0.55785583692344343</v>
      </c>
      <c r="E82" s="304">
        <f>IF(E$46=0,0,E$46/TRE_fec!E$46)</f>
        <v>0.55785583692344354</v>
      </c>
      <c r="F82" s="304">
        <f>IF(F$46=0,0,F$46/TRE_fec!F$46)</f>
        <v>0.55785583692344354</v>
      </c>
      <c r="G82" s="304">
        <f>IF(G$46=0,0,G$46/TRE_fec!G$46)</f>
        <v>0.55785583692344343</v>
      </c>
      <c r="H82" s="304">
        <f>IF(H$46=0,0,H$46/TRE_fec!H$46)</f>
        <v>0.56671043864463733</v>
      </c>
      <c r="I82" s="304">
        <f>IF(I$46=0,0,I$46/TRE_fec!I$46)</f>
        <v>0.58514591113136027</v>
      </c>
      <c r="J82" s="304">
        <f>IF(J$46=0,0,J$46/TRE_fec!J$46)</f>
        <v>0.58514591113136039</v>
      </c>
      <c r="K82" s="304">
        <f>IF(K$46=0,0,K$46/TRE_fec!K$46)</f>
        <v>0.58514591113136027</v>
      </c>
      <c r="L82" s="304">
        <f>IF(L$46=0,0,L$46/TRE_fec!L$46)</f>
        <v>0.58514591113136027</v>
      </c>
      <c r="M82" s="304">
        <f>IF(M$46=0,0,M$46/TRE_fec!M$46)</f>
        <v>0.58514591113136039</v>
      </c>
      <c r="N82" s="304">
        <f>IF(N$46=0,0,N$46/TRE_fec!N$46)</f>
        <v>0.58514591113136039</v>
      </c>
      <c r="O82" s="304">
        <f>IF(O$46=0,0,O$46/TRE_fec!O$46)</f>
        <v>0.58514591113136027</v>
      </c>
      <c r="P82" s="304">
        <f>IF(P$46=0,0,P$46/TRE_fec!P$46)</f>
        <v>0.63218523819799355</v>
      </c>
      <c r="Q82" s="304">
        <f>IF(Q$46=0,0,Q$46/TRE_fec!Q$46)</f>
        <v>0.65282025312321645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3.0916905835491355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283</v>
      </c>
      <c r="B15" s="204">
        <v>0</v>
      </c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</v>
      </c>
      <c r="M15" s="204">
        <v>0</v>
      </c>
      <c r="N15" s="204">
        <v>0</v>
      </c>
      <c r="O15" s="204">
        <v>0</v>
      </c>
      <c r="P15" s="204">
        <v>0</v>
      </c>
      <c r="Q15" s="204">
        <v>0</v>
      </c>
    </row>
    <row r="16" spans="1:17" x14ac:dyDescent="0.25">
      <c r="A16" s="152" t="s">
        <v>289</v>
      </c>
      <c r="B16" s="264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282</v>
      </c>
      <c r="B23" s="204">
        <v>0</v>
      </c>
      <c r="C23" s="204">
        <v>0</v>
      </c>
      <c r="D23" s="204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4">
        <v>0</v>
      </c>
      <c r="L23" s="204">
        <v>0</v>
      </c>
      <c r="M23" s="204">
        <v>0</v>
      </c>
      <c r="N23" s="204">
        <v>0</v>
      </c>
      <c r="O23" s="204">
        <v>0</v>
      </c>
      <c r="P23" s="204">
        <v>0</v>
      </c>
      <c r="Q23" s="204">
        <v>0</v>
      </c>
    </row>
    <row r="24" spans="1:17" x14ac:dyDescent="0.25">
      <c r="A24" s="152" t="s">
        <v>287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286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281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2" t="s">
        <v>285</v>
      </c>
      <c r="B27" s="264">
        <v>0</v>
      </c>
      <c r="C27" s="264">
        <v>0</v>
      </c>
      <c r="D27" s="264">
        <v>0</v>
      </c>
      <c r="E27" s="264">
        <v>0</v>
      </c>
      <c r="F27" s="264">
        <v>0</v>
      </c>
      <c r="G27" s="264">
        <v>0</v>
      </c>
      <c r="H27" s="264">
        <v>0</v>
      </c>
      <c r="I27" s="264">
        <v>0</v>
      </c>
      <c r="J27" s="264">
        <v>0</v>
      </c>
      <c r="K27" s="264">
        <v>0</v>
      </c>
      <c r="L27" s="264">
        <v>0</v>
      </c>
      <c r="M27" s="264">
        <v>0</v>
      </c>
      <c r="N27" s="264">
        <v>0</v>
      </c>
      <c r="O27" s="264">
        <v>0</v>
      </c>
      <c r="P27" s="264">
        <v>0</v>
      </c>
      <c r="Q27" s="264">
        <v>0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152" t="s">
        <v>284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280</v>
      </c>
      <c r="B34" s="204">
        <v>0</v>
      </c>
      <c r="C34" s="204">
        <v>0</v>
      </c>
      <c r="D34" s="204">
        <v>0</v>
      </c>
      <c r="E34" s="204">
        <v>0</v>
      </c>
      <c r="F34" s="204">
        <v>0</v>
      </c>
      <c r="G34" s="204">
        <v>0</v>
      </c>
      <c r="H34" s="204">
        <v>0</v>
      </c>
      <c r="I34" s="204">
        <v>0</v>
      </c>
      <c r="J34" s="204">
        <v>0</v>
      </c>
      <c r="K34" s="204">
        <v>0</v>
      </c>
      <c r="L34" s="204">
        <v>0</v>
      </c>
      <c r="M34" s="204">
        <v>3.0916905835491355</v>
      </c>
      <c r="N34" s="204">
        <v>0</v>
      </c>
      <c r="O34" s="204">
        <v>0</v>
      </c>
      <c r="P34" s="204">
        <v>0</v>
      </c>
      <c r="Q34" s="204">
        <v>0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3.0916905835491355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278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0</v>
      </c>
      <c r="C50" s="77">
        <f t="shared" si="0"/>
        <v>0</v>
      </c>
      <c r="D50" s="77">
        <f t="shared" si="0"/>
        <v>0</v>
      </c>
      <c r="E50" s="77">
        <f t="shared" si="0"/>
        <v>0</v>
      </c>
      <c r="F50" s="77">
        <f t="shared" si="0"/>
        <v>0</v>
      </c>
      <c r="G50" s="77">
        <f t="shared" si="0"/>
        <v>0</v>
      </c>
      <c r="H50" s="77">
        <f t="shared" si="0"/>
        <v>0</v>
      </c>
      <c r="I50" s="77">
        <f t="shared" si="0"/>
        <v>0</v>
      </c>
      <c r="J50" s="77">
        <f t="shared" si="0"/>
        <v>0</v>
      </c>
      <c r="K50" s="77">
        <f t="shared" si="0"/>
        <v>0</v>
      </c>
      <c r="L50" s="77">
        <f t="shared" si="0"/>
        <v>0</v>
      </c>
      <c r="M50" s="77">
        <f t="shared" si="0"/>
        <v>1</v>
      </c>
      <c r="N50" s="77">
        <f t="shared" si="0"/>
        <v>0</v>
      </c>
      <c r="O50" s="77">
        <f t="shared" si="0"/>
        <v>0</v>
      </c>
      <c r="P50" s="77">
        <f t="shared" si="0"/>
        <v>0</v>
      </c>
      <c r="Q50" s="77">
        <f t="shared" si="0"/>
        <v>0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0</v>
      </c>
      <c r="C55" s="201">
        <f t="shared" si="5"/>
        <v>0</v>
      </c>
      <c r="D55" s="201">
        <f t="shared" si="5"/>
        <v>0</v>
      </c>
      <c r="E55" s="201">
        <f t="shared" si="5"/>
        <v>0</v>
      </c>
      <c r="F55" s="201">
        <f t="shared" si="5"/>
        <v>0</v>
      </c>
      <c r="G55" s="201">
        <f t="shared" si="5"/>
        <v>0</v>
      </c>
      <c r="H55" s="201">
        <f t="shared" si="5"/>
        <v>0</v>
      </c>
      <c r="I55" s="201">
        <f t="shared" si="5"/>
        <v>0</v>
      </c>
      <c r="J55" s="201">
        <f t="shared" si="5"/>
        <v>0</v>
      </c>
      <c r="K55" s="201">
        <f t="shared" si="5"/>
        <v>0</v>
      </c>
      <c r="L55" s="201">
        <f t="shared" si="5"/>
        <v>0</v>
      </c>
      <c r="M55" s="201">
        <f t="shared" si="5"/>
        <v>0</v>
      </c>
      <c r="N55" s="201">
        <f t="shared" si="5"/>
        <v>0</v>
      </c>
      <c r="O55" s="201">
        <f t="shared" si="5"/>
        <v>0</v>
      </c>
      <c r="P55" s="201">
        <f t="shared" si="5"/>
        <v>0</v>
      </c>
      <c r="Q55" s="201">
        <f t="shared" si="5"/>
        <v>0</v>
      </c>
    </row>
    <row r="56" spans="1:17" x14ac:dyDescent="0.25">
      <c r="A56" s="127" t="s">
        <v>283</v>
      </c>
      <c r="B56" s="200">
        <f t="shared" ref="B56:Q56" si="6">IF(B$15=0,0,B$15/B$5)</f>
        <v>0</v>
      </c>
      <c r="C56" s="200">
        <f t="shared" si="6"/>
        <v>0</v>
      </c>
      <c r="D56" s="200">
        <f t="shared" si="6"/>
        <v>0</v>
      </c>
      <c r="E56" s="200">
        <f t="shared" si="6"/>
        <v>0</v>
      </c>
      <c r="F56" s="200">
        <f t="shared" si="6"/>
        <v>0</v>
      </c>
      <c r="G56" s="200">
        <f t="shared" si="6"/>
        <v>0</v>
      </c>
      <c r="H56" s="200">
        <f t="shared" si="6"/>
        <v>0</v>
      </c>
      <c r="I56" s="200">
        <f t="shared" si="6"/>
        <v>0</v>
      </c>
      <c r="J56" s="200">
        <f t="shared" si="6"/>
        <v>0</v>
      </c>
      <c r="K56" s="200">
        <f t="shared" si="6"/>
        <v>0</v>
      </c>
      <c r="L56" s="200">
        <f t="shared" si="6"/>
        <v>0</v>
      </c>
      <c r="M56" s="200">
        <f t="shared" si="6"/>
        <v>0</v>
      </c>
      <c r="N56" s="200">
        <f t="shared" si="6"/>
        <v>0</v>
      </c>
      <c r="O56" s="200">
        <f t="shared" si="6"/>
        <v>0</v>
      </c>
      <c r="P56" s="200">
        <f t="shared" si="6"/>
        <v>0</v>
      </c>
      <c r="Q56" s="200">
        <f t="shared" si="6"/>
        <v>0</v>
      </c>
    </row>
    <row r="57" spans="1:17" x14ac:dyDescent="0.25">
      <c r="A57" s="142" t="s">
        <v>289</v>
      </c>
      <c r="B57" s="199">
        <f t="shared" ref="B57:Q57" si="7">IF(B$16=0,0,B$16/B$5)</f>
        <v>0</v>
      </c>
      <c r="C57" s="199">
        <f t="shared" si="7"/>
        <v>0</v>
      </c>
      <c r="D57" s="199">
        <f t="shared" si="7"/>
        <v>0</v>
      </c>
      <c r="E57" s="199">
        <f t="shared" si="7"/>
        <v>0</v>
      </c>
      <c r="F57" s="199">
        <f t="shared" si="7"/>
        <v>0</v>
      </c>
      <c r="G57" s="199">
        <f t="shared" si="7"/>
        <v>0</v>
      </c>
      <c r="H57" s="199">
        <f t="shared" si="7"/>
        <v>0</v>
      </c>
      <c r="I57" s="199">
        <f t="shared" si="7"/>
        <v>0</v>
      </c>
      <c r="J57" s="199">
        <f t="shared" si="7"/>
        <v>0</v>
      </c>
      <c r="K57" s="199">
        <f t="shared" si="7"/>
        <v>0</v>
      </c>
      <c r="L57" s="199">
        <f t="shared" si="7"/>
        <v>0</v>
      </c>
      <c r="M57" s="199">
        <f t="shared" si="7"/>
        <v>0</v>
      </c>
      <c r="N57" s="199">
        <f t="shared" si="7"/>
        <v>0</v>
      </c>
      <c r="O57" s="199">
        <f t="shared" si="7"/>
        <v>0</v>
      </c>
      <c r="P57" s="199">
        <f t="shared" si="7"/>
        <v>0</v>
      </c>
      <c r="Q57" s="199">
        <f t="shared" si="7"/>
        <v>0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282</v>
      </c>
      <c r="B59" s="200">
        <f t="shared" ref="B59:Q59" si="9">IF(B$23=0,0,B$23/B$5)</f>
        <v>0</v>
      </c>
      <c r="C59" s="200">
        <f t="shared" si="9"/>
        <v>0</v>
      </c>
      <c r="D59" s="200">
        <f t="shared" si="9"/>
        <v>0</v>
      </c>
      <c r="E59" s="200">
        <f t="shared" si="9"/>
        <v>0</v>
      </c>
      <c r="F59" s="200">
        <f t="shared" si="9"/>
        <v>0</v>
      </c>
      <c r="G59" s="200">
        <f t="shared" si="9"/>
        <v>0</v>
      </c>
      <c r="H59" s="200">
        <f t="shared" si="9"/>
        <v>0</v>
      </c>
      <c r="I59" s="200">
        <f t="shared" si="9"/>
        <v>0</v>
      </c>
      <c r="J59" s="200">
        <f t="shared" si="9"/>
        <v>0</v>
      </c>
      <c r="K59" s="200">
        <f t="shared" si="9"/>
        <v>0</v>
      </c>
      <c r="L59" s="200">
        <f t="shared" si="9"/>
        <v>0</v>
      </c>
      <c r="M59" s="200">
        <f t="shared" si="9"/>
        <v>0</v>
      </c>
      <c r="N59" s="200">
        <f t="shared" si="9"/>
        <v>0</v>
      </c>
      <c r="O59" s="200">
        <f t="shared" si="9"/>
        <v>0</v>
      </c>
      <c r="P59" s="200">
        <f t="shared" si="9"/>
        <v>0</v>
      </c>
      <c r="Q59" s="200">
        <f t="shared" si="9"/>
        <v>0</v>
      </c>
    </row>
    <row r="60" spans="1:17" x14ac:dyDescent="0.25">
      <c r="A60" s="142" t="s">
        <v>287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286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281</v>
      </c>
      <c r="B62" s="200">
        <f t="shared" ref="B62:Q62" si="12">IF(B$26=0,0,B$26/B$5)</f>
        <v>0</v>
      </c>
      <c r="C62" s="200">
        <f t="shared" si="12"/>
        <v>0</v>
      </c>
      <c r="D62" s="200">
        <f t="shared" si="12"/>
        <v>0</v>
      </c>
      <c r="E62" s="200">
        <f t="shared" si="12"/>
        <v>0</v>
      </c>
      <c r="F62" s="200">
        <f t="shared" si="12"/>
        <v>0</v>
      </c>
      <c r="G62" s="200">
        <f t="shared" si="12"/>
        <v>0</v>
      </c>
      <c r="H62" s="200">
        <f t="shared" si="12"/>
        <v>0</v>
      </c>
      <c r="I62" s="200">
        <f t="shared" si="12"/>
        <v>0</v>
      </c>
      <c r="J62" s="200">
        <f t="shared" si="12"/>
        <v>0</v>
      </c>
      <c r="K62" s="200">
        <f t="shared" si="12"/>
        <v>0</v>
      </c>
      <c r="L62" s="200">
        <f t="shared" si="12"/>
        <v>0</v>
      </c>
      <c r="M62" s="200">
        <f t="shared" si="12"/>
        <v>0</v>
      </c>
      <c r="N62" s="200">
        <f t="shared" si="12"/>
        <v>0</v>
      </c>
      <c r="O62" s="200">
        <f t="shared" si="12"/>
        <v>0</v>
      </c>
      <c r="P62" s="200">
        <f t="shared" si="12"/>
        <v>0</v>
      </c>
      <c r="Q62" s="200">
        <f t="shared" si="12"/>
        <v>0</v>
      </c>
    </row>
    <row r="63" spans="1:17" x14ac:dyDescent="0.25">
      <c r="A63" s="142" t="s">
        <v>285</v>
      </c>
      <c r="B63" s="199">
        <f t="shared" ref="B63:Q63" si="13">IF(B$27=0,0,B$27/B$5)</f>
        <v>0</v>
      </c>
      <c r="C63" s="199">
        <f t="shared" si="13"/>
        <v>0</v>
      </c>
      <c r="D63" s="199">
        <f t="shared" si="13"/>
        <v>0</v>
      </c>
      <c r="E63" s="199">
        <f t="shared" si="13"/>
        <v>0</v>
      </c>
      <c r="F63" s="199">
        <f t="shared" si="13"/>
        <v>0</v>
      </c>
      <c r="G63" s="199">
        <f t="shared" si="13"/>
        <v>0</v>
      </c>
      <c r="H63" s="199">
        <f t="shared" si="13"/>
        <v>0</v>
      </c>
      <c r="I63" s="199">
        <f t="shared" si="13"/>
        <v>0</v>
      </c>
      <c r="J63" s="199">
        <f t="shared" si="13"/>
        <v>0</v>
      </c>
      <c r="K63" s="199">
        <f t="shared" si="13"/>
        <v>0</v>
      </c>
      <c r="L63" s="199">
        <f t="shared" si="13"/>
        <v>0</v>
      </c>
      <c r="M63" s="199">
        <f t="shared" si="13"/>
        <v>0</v>
      </c>
      <c r="N63" s="199">
        <f t="shared" si="13"/>
        <v>0</v>
      </c>
      <c r="O63" s="199">
        <f t="shared" si="13"/>
        <v>0</v>
      </c>
      <c r="P63" s="199">
        <f t="shared" si="13"/>
        <v>0</v>
      </c>
      <c r="Q63" s="199">
        <f t="shared" si="13"/>
        <v>0</v>
      </c>
    </row>
    <row r="64" spans="1:17" x14ac:dyDescent="0.25">
      <c r="A64" s="142" t="s">
        <v>284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280</v>
      </c>
      <c r="B65" s="200">
        <f t="shared" ref="B65:Q65" si="15">IF(B$34=0,0,B$34/B$5)</f>
        <v>0</v>
      </c>
      <c r="C65" s="200">
        <f t="shared" si="15"/>
        <v>0</v>
      </c>
      <c r="D65" s="200">
        <f t="shared" si="15"/>
        <v>0</v>
      </c>
      <c r="E65" s="200">
        <f t="shared" si="15"/>
        <v>0</v>
      </c>
      <c r="F65" s="200">
        <f t="shared" si="15"/>
        <v>0</v>
      </c>
      <c r="G65" s="200">
        <f t="shared" si="15"/>
        <v>0</v>
      </c>
      <c r="H65" s="200">
        <f t="shared" si="15"/>
        <v>0</v>
      </c>
      <c r="I65" s="200">
        <f t="shared" si="15"/>
        <v>0</v>
      </c>
      <c r="J65" s="200">
        <f t="shared" si="15"/>
        <v>0</v>
      </c>
      <c r="K65" s="200">
        <f t="shared" si="15"/>
        <v>0</v>
      </c>
      <c r="L65" s="200">
        <f t="shared" si="15"/>
        <v>0</v>
      </c>
      <c r="M65" s="200">
        <f t="shared" si="15"/>
        <v>1</v>
      </c>
      <c r="N65" s="200">
        <f t="shared" si="15"/>
        <v>0</v>
      </c>
      <c r="O65" s="200">
        <f t="shared" si="15"/>
        <v>0</v>
      </c>
      <c r="P65" s="200">
        <f t="shared" si="15"/>
        <v>0</v>
      </c>
      <c r="Q65" s="200">
        <f t="shared" si="15"/>
        <v>0</v>
      </c>
    </row>
    <row r="66" spans="1:17" x14ac:dyDescent="0.25">
      <c r="A66" s="127" t="s">
        <v>279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278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>IF(B$5=0,0,B$5/TRE_fec!B$5)</f>
        <v>0</v>
      </c>
      <c r="C71" s="230">
        <f>IF(C$5=0,0,C$5/TRE_fec!C$5)</f>
        <v>0</v>
      </c>
      <c r="D71" s="230">
        <f>IF(D$5=0,0,D$5/TRE_fec!D$5)</f>
        <v>0</v>
      </c>
      <c r="E71" s="230">
        <f>IF(E$5=0,0,E$5/TRE_fec!E$5)</f>
        <v>0</v>
      </c>
      <c r="F71" s="230">
        <f>IF(F$5=0,0,F$5/TRE_fec!F$5)</f>
        <v>0</v>
      </c>
      <c r="G71" s="230">
        <f>IF(G$5=0,0,G$5/TRE_fec!G$5)</f>
        <v>0</v>
      </c>
      <c r="H71" s="230">
        <f>IF(H$5=0,0,H$5/TRE_fec!H$5)</f>
        <v>0</v>
      </c>
      <c r="I71" s="230">
        <f>IF(I$5=0,0,I$5/TRE_fec!I$5)</f>
        <v>0</v>
      </c>
      <c r="J71" s="230">
        <f>IF(J$5=0,0,J$5/TRE_fec!J$5)</f>
        <v>0</v>
      </c>
      <c r="K71" s="230">
        <f>IF(K$5=0,0,K$5/TRE_fec!K$5)</f>
        <v>0</v>
      </c>
      <c r="L71" s="230">
        <f>IF(L$5=0,0,L$5/TRE_fec!L$5)</f>
        <v>0</v>
      </c>
      <c r="M71" s="230">
        <f>IF(M$5=0,0,M$5/TRE_fec!M$5)</f>
        <v>7.4362307400878793E-3</v>
      </c>
      <c r="N71" s="230">
        <f>IF(N$5=0,0,N$5/TRE_fec!N$5)</f>
        <v>0</v>
      </c>
      <c r="O71" s="230">
        <f>IF(O$5=0,0,O$5/TRE_fec!O$5)</f>
        <v>0</v>
      </c>
      <c r="P71" s="230">
        <f>IF(P$5=0,0,P$5/TRE_fec!P$5)</f>
        <v>0</v>
      </c>
      <c r="Q71" s="230">
        <f>IF(Q$5=0,0,Q$5/TRE_fec!Q$5)</f>
        <v>0</v>
      </c>
    </row>
    <row r="72" spans="1:17" x14ac:dyDescent="0.25">
      <c r="A72" s="132" t="s">
        <v>83</v>
      </c>
      <c r="B72" s="275">
        <f>IF(B$6=0,0,B$6/TRE_fec!B$6)</f>
        <v>0</v>
      </c>
      <c r="C72" s="275">
        <f>IF(C$6=0,0,C$6/TRE_fec!C$6)</f>
        <v>0</v>
      </c>
      <c r="D72" s="275">
        <f>IF(D$6=0,0,D$6/TRE_fec!D$6)</f>
        <v>0</v>
      </c>
      <c r="E72" s="275">
        <f>IF(E$6=0,0,E$6/TRE_fec!E$6)</f>
        <v>0</v>
      </c>
      <c r="F72" s="275">
        <f>IF(F$6=0,0,F$6/TRE_fec!F$6)</f>
        <v>0</v>
      </c>
      <c r="G72" s="275">
        <f>IF(G$6=0,0,G$6/TRE_fec!G$6)</f>
        <v>0</v>
      </c>
      <c r="H72" s="275">
        <f>IF(H$6=0,0,H$6/TRE_fec!H$6)</f>
        <v>0</v>
      </c>
      <c r="I72" s="275">
        <f>IF(I$6=0,0,I$6/TRE_fec!I$6)</f>
        <v>0</v>
      </c>
      <c r="J72" s="275">
        <f>IF(J$6=0,0,J$6/TRE_fec!J$6)</f>
        <v>0</v>
      </c>
      <c r="K72" s="275">
        <f>IF(K$6=0,0,K$6/TRE_fec!K$6)</f>
        <v>0</v>
      </c>
      <c r="L72" s="275">
        <f>IF(L$6=0,0,L$6/TRE_fec!L$6)</f>
        <v>0</v>
      </c>
      <c r="M72" s="275">
        <f>IF(M$6=0,0,M$6/TRE_fec!M$6)</f>
        <v>0</v>
      </c>
      <c r="N72" s="275">
        <f>IF(N$6=0,0,N$6/TRE_fec!N$6)</f>
        <v>0</v>
      </c>
      <c r="O72" s="275">
        <f>IF(O$6=0,0,O$6/TRE_fec!O$6)</f>
        <v>0</v>
      </c>
      <c r="P72" s="275">
        <f>IF(P$6=0,0,P$6/TRE_fec!P$6)</f>
        <v>0</v>
      </c>
      <c r="Q72" s="275">
        <f>IF(Q$6=0,0,Q$6/TRE_fec!Q$6)</f>
        <v>0</v>
      </c>
    </row>
    <row r="73" spans="1:17" x14ac:dyDescent="0.25">
      <c r="A73" s="76" t="s">
        <v>82</v>
      </c>
      <c r="B73" s="274">
        <f>IF(B$7=0,0,B$7/TRE_fec!B$7)</f>
        <v>0</v>
      </c>
      <c r="C73" s="274">
        <f>IF(C$7=0,0,C$7/TRE_fec!C$7)</f>
        <v>0</v>
      </c>
      <c r="D73" s="274">
        <f>IF(D$7=0,0,D$7/TRE_fec!D$7)</f>
        <v>0</v>
      </c>
      <c r="E73" s="274">
        <f>IF(E$7=0,0,E$7/TRE_fec!E$7)</f>
        <v>0</v>
      </c>
      <c r="F73" s="274">
        <f>IF(F$7=0,0,F$7/TRE_fec!F$7)</f>
        <v>0</v>
      </c>
      <c r="G73" s="274">
        <f>IF(G$7=0,0,G$7/TRE_fec!G$7)</f>
        <v>0</v>
      </c>
      <c r="H73" s="274">
        <f>IF(H$7=0,0,H$7/TRE_fec!H$7)</f>
        <v>0</v>
      </c>
      <c r="I73" s="274">
        <f>IF(I$7=0,0,I$7/TRE_fec!I$7)</f>
        <v>0</v>
      </c>
      <c r="J73" s="274">
        <f>IF(J$7=0,0,J$7/TRE_fec!J$7)</f>
        <v>0</v>
      </c>
      <c r="K73" s="274">
        <f>IF(K$7=0,0,K$7/TRE_fec!K$7)</f>
        <v>0</v>
      </c>
      <c r="L73" s="274">
        <f>IF(L$7=0,0,L$7/TRE_fec!L$7)</f>
        <v>0</v>
      </c>
      <c r="M73" s="274">
        <f>IF(M$7=0,0,M$7/TRE_fec!M$7)</f>
        <v>0</v>
      </c>
      <c r="N73" s="274">
        <f>IF(N$7=0,0,N$7/TRE_fec!N$7)</f>
        <v>0</v>
      </c>
      <c r="O73" s="274">
        <f>IF(O$7=0,0,O$7/TRE_fec!O$7)</f>
        <v>0</v>
      </c>
      <c r="P73" s="274">
        <f>IF(P$7=0,0,P$7/TRE_fec!P$7)</f>
        <v>0</v>
      </c>
      <c r="Q73" s="274">
        <f>IF(Q$7=0,0,Q$7/TRE_fec!Q$7)</f>
        <v>0</v>
      </c>
    </row>
    <row r="74" spans="1:17" x14ac:dyDescent="0.25">
      <c r="A74" s="76" t="s">
        <v>81</v>
      </c>
      <c r="B74" s="274">
        <f>IF(B$8=0,0,B$8/TRE_fec!B$8)</f>
        <v>0</v>
      </c>
      <c r="C74" s="274">
        <f>IF(C$8=0,0,C$8/TRE_fec!C$8)</f>
        <v>0</v>
      </c>
      <c r="D74" s="274">
        <f>IF(D$8=0,0,D$8/TRE_fec!D$8)</f>
        <v>0</v>
      </c>
      <c r="E74" s="274">
        <f>IF(E$8=0,0,E$8/TRE_fec!E$8)</f>
        <v>0</v>
      </c>
      <c r="F74" s="274">
        <f>IF(F$8=0,0,F$8/TRE_fec!F$8)</f>
        <v>0</v>
      </c>
      <c r="G74" s="274">
        <f>IF(G$8=0,0,G$8/TRE_fec!G$8)</f>
        <v>0</v>
      </c>
      <c r="H74" s="274">
        <f>IF(H$8=0,0,H$8/TRE_fec!H$8)</f>
        <v>0</v>
      </c>
      <c r="I74" s="274">
        <f>IF(I$8=0,0,I$8/TRE_fec!I$8)</f>
        <v>0</v>
      </c>
      <c r="J74" s="274">
        <f>IF(J$8=0,0,J$8/TRE_fec!J$8)</f>
        <v>0</v>
      </c>
      <c r="K74" s="274">
        <f>IF(K$8=0,0,K$8/TRE_fec!K$8)</f>
        <v>0</v>
      </c>
      <c r="L74" s="274">
        <f>IF(L$8=0,0,L$8/TRE_fec!L$8)</f>
        <v>0</v>
      </c>
      <c r="M74" s="274">
        <f>IF(M$8=0,0,M$8/TRE_fec!M$8)</f>
        <v>0</v>
      </c>
      <c r="N74" s="274">
        <f>IF(N$8=0,0,N$8/TRE_fec!N$8)</f>
        <v>0</v>
      </c>
      <c r="O74" s="274">
        <f>IF(O$8=0,0,O$8/TRE_fec!O$8)</f>
        <v>0</v>
      </c>
      <c r="P74" s="274">
        <f>IF(P$8=0,0,P$8/TRE_fec!P$8)</f>
        <v>0</v>
      </c>
      <c r="Q74" s="274">
        <f>IF(Q$8=0,0,Q$8/TRE_fec!Q$8)</f>
        <v>0</v>
      </c>
    </row>
    <row r="75" spans="1:17" x14ac:dyDescent="0.25">
      <c r="A75" s="76" t="s">
        <v>80</v>
      </c>
      <c r="B75" s="274">
        <f>IF(B$9=0,0,B$9/TRE_fec!B$9)</f>
        <v>0</v>
      </c>
      <c r="C75" s="274">
        <f>IF(C$9=0,0,C$9/TRE_fec!C$9)</f>
        <v>0</v>
      </c>
      <c r="D75" s="274">
        <f>IF(D$9=0,0,D$9/TRE_fec!D$9)</f>
        <v>0</v>
      </c>
      <c r="E75" s="274">
        <f>IF(E$9=0,0,E$9/TRE_fec!E$9)</f>
        <v>0</v>
      </c>
      <c r="F75" s="274">
        <f>IF(F$9=0,0,F$9/TRE_fec!F$9)</f>
        <v>0</v>
      </c>
      <c r="G75" s="274">
        <f>IF(G$9=0,0,G$9/TRE_fec!G$9)</f>
        <v>0</v>
      </c>
      <c r="H75" s="274">
        <f>IF(H$9=0,0,H$9/TRE_fec!H$9)</f>
        <v>0</v>
      </c>
      <c r="I75" s="274">
        <f>IF(I$9=0,0,I$9/TRE_fec!I$9)</f>
        <v>0</v>
      </c>
      <c r="J75" s="274">
        <f>IF(J$9=0,0,J$9/TRE_fec!J$9)</f>
        <v>0</v>
      </c>
      <c r="K75" s="274">
        <f>IF(K$9=0,0,K$9/TRE_fec!K$9)</f>
        <v>0</v>
      </c>
      <c r="L75" s="274">
        <f>IF(L$9=0,0,L$9/TRE_fec!L$9)</f>
        <v>0</v>
      </c>
      <c r="M75" s="274">
        <f>IF(M$9=0,0,M$9/TRE_fec!M$9)</f>
        <v>0</v>
      </c>
      <c r="N75" s="274">
        <f>IF(N$9=0,0,N$9/TRE_fec!N$9)</f>
        <v>0</v>
      </c>
      <c r="O75" s="274">
        <f>IF(O$9=0,0,O$9/TRE_fec!O$9)</f>
        <v>0</v>
      </c>
      <c r="P75" s="274">
        <f>IF(P$9=0,0,P$9/TRE_fec!P$9)</f>
        <v>0</v>
      </c>
      <c r="Q75" s="274">
        <f>IF(Q$9=0,0,Q$9/TRE_fec!Q$9)</f>
        <v>0</v>
      </c>
    </row>
    <row r="76" spans="1:17" x14ac:dyDescent="0.25">
      <c r="A76" s="129" t="s">
        <v>79</v>
      </c>
      <c r="B76" s="273">
        <f>IF(B$10=0,0,B$10/TRE_fec!B$10)</f>
        <v>0</v>
      </c>
      <c r="C76" s="273">
        <f>IF(C$10=0,0,C$10/TRE_fec!C$10)</f>
        <v>0</v>
      </c>
      <c r="D76" s="273">
        <f>IF(D$10=0,0,D$10/TRE_fec!D$10)</f>
        <v>0</v>
      </c>
      <c r="E76" s="273">
        <f>IF(E$10=0,0,E$10/TRE_fec!E$10)</f>
        <v>0</v>
      </c>
      <c r="F76" s="273">
        <f>IF(F$10=0,0,F$10/TRE_fec!F$10)</f>
        <v>0</v>
      </c>
      <c r="G76" s="273">
        <f>IF(G$10=0,0,G$10/TRE_fec!G$10)</f>
        <v>0</v>
      </c>
      <c r="H76" s="273">
        <f>IF(H$10=0,0,H$10/TRE_fec!H$10)</f>
        <v>0</v>
      </c>
      <c r="I76" s="273">
        <f>IF(I$10=0,0,I$10/TRE_fec!I$10)</f>
        <v>0</v>
      </c>
      <c r="J76" s="273">
        <f>IF(J$10=0,0,J$10/TRE_fec!J$10)</f>
        <v>0</v>
      </c>
      <c r="K76" s="273">
        <f>IF(K$10=0,0,K$10/TRE_fec!K$10)</f>
        <v>0</v>
      </c>
      <c r="L76" s="273">
        <f>IF(L$10=0,0,L$10/TRE_fec!L$10)</f>
        <v>0</v>
      </c>
      <c r="M76" s="273">
        <f>IF(M$10=0,0,M$10/TRE_fec!M$10)</f>
        <v>0</v>
      </c>
      <c r="N76" s="273">
        <f>IF(N$10=0,0,N$10/TRE_fec!N$10)</f>
        <v>0</v>
      </c>
      <c r="O76" s="273">
        <f>IF(O$10=0,0,O$10/TRE_fec!O$10)</f>
        <v>0</v>
      </c>
      <c r="P76" s="273">
        <f>IF(P$10=0,0,P$10/TRE_fec!P$10)</f>
        <v>0</v>
      </c>
      <c r="Q76" s="273">
        <f>IF(Q$10=0,0,Q$10/TRE_fec!Q$10)</f>
        <v>0</v>
      </c>
    </row>
    <row r="77" spans="1:17" x14ac:dyDescent="0.25">
      <c r="A77" s="127" t="s">
        <v>283</v>
      </c>
      <c r="B77" s="296">
        <f>IF(B$15=0,0,B$15/TRE_fec!B$15)</f>
        <v>0</v>
      </c>
      <c r="C77" s="296">
        <f>IF(C$15=0,0,C$15/TRE_fec!C$15)</f>
        <v>0</v>
      </c>
      <c r="D77" s="296">
        <f>IF(D$15=0,0,D$15/TRE_fec!D$15)</f>
        <v>0</v>
      </c>
      <c r="E77" s="296">
        <f>IF(E$15=0,0,E$15/TRE_fec!E$15)</f>
        <v>0</v>
      </c>
      <c r="F77" s="296">
        <f>IF(F$15=0,0,F$15/TRE_fec!F$15)</f>
        <v>0</v>
      </c>
      <c r="G77" s="296">
        <f>IF(G$15=0,0,G$15/TRE_fec!G$15)</f>
        <v>0</v>
      </c>
      <c r="H77" s="296">
        <f>IF(H$15=0,0,H$15/TRE_fec!H$15)</f>
        <v>0</v>
      </c>
      <c r="I77" s="296">
        <f>IF(I$15=0,0,I$15/TRE_fec!I$15)</f>
        <v>0</v>
      </c>
      <c r="J77" s="296">
        <f>IF(J$15=0,0,J$15/TRE_fec!J$15)</f>
        <v>0</v>
      </c>
      <c r="K77" s="296">
        <f>IF(K$15=0,0,K$15/TRE_fec!K$15)</f>
        <v>0</v>
      </c>
      <c r="L77" s="296">
        <f>IF(L$15=0,0,L$15/TRE_fec!L$15)</f>
        <v>0</v>
      </c>
      <c r="M77" s="296">
        <f>IF(M$15=0,0,M$15/TRE_fec!M$15)</f>
        <v>0</v>
      </c>
      <c r="N77" s="296">
        <f>IF(N$15=0,0,N$15/TRE_fec!N$15)</f>
        <v>0</v>
      </c>
      <c r="O77" s="296">
        <f>IF(O$15=0,0,O$15/TRE_fec!O$15)</f>
        <v>0</v>
      </c>
      <c r="P77" s="296">
        <f>IF(P$15=0,0,P$15/TRE_fec!P$15)</f>
        <v>0</v>
      </c>
      <c r="Q77" s="296">
        <f>IF(Q$15=0,0,Q$15/TRE_fec!Q$15)</f>
        <v>0</v>
      </c>
    </row>
    <row r="78" spans="1:17" x14ac:dyDescent="0.25">
      <c r="A78" s="127" t="s">
        <v>282</v>
      </c>
      <c r="B78" s="296">
        <f>IF(B$23=0,0,B$23/TRE_fec!B$23)</f>
        <v>0</v>
      </c>
      <c r="C78" s="296">
        <f>IF(C$23=0,0,C$23/TRE_fec!C$23)</f>
        <v>0</v>
      </c>
      <c r="D78" s="296">
        <f>IF(D$23=0,0,D$23/TRE_fec!D$23)</f>
        <v>0</v>
      </c>
      <c r="E78" s="296">
        <f>IF(E$23=0,0,E$23/TRE_fec!E$23)</f>
        <v>0</v>
      </c>
      <c r="F78" s="296">
        <f>IF(F$23=0,0,F$23/TRE_fec!F$23)</f>
        <v>0</v>
      </c>
      <c r="G78" s="296">
        <f>IF(G$23=0,0,G$23/TRE_fec!G$23)</f>
        <v>0</v>
      </c>
      <c r="H78" s="296">
        <f>IF(H$23=0,0,H$23/TRE_fec!H$23)</f>
        <v>0</v>
      </c>
      <c r="I78" s="296">
        <f>IF(I$23=0,0,I$23/TRE_fec!I$23)</f>
        <v>0</v>
      </c>
      <c r="J78" s="296">
        <f>IF(J$23=0,0,J$23/TRE_fec!J$23)</f>
        <v>0</v>
      </c>
      <c r="K78" s="296">
        <f>IF(K$23=0,0,K$23/TRE_fec!K$23)</f>
        <v>0</v>
      </c>
      <c r="L78" s="296">
        <f>IF(L$23=0,0,L$23/TRE_fec!L$23)</f>
        <v>0</v>
      </c>
      <c r="M78" s="296">
        <f>IF(M$23=0,0,M$23/TRE_fec!M$23)</f>
        <v>0</v>
      </c>
      <c r="N78" s="296">
        <f>IF(N$23=0,0,N$23/TRE_fec!N$23)</f>
        <v>0</v>
      </c>
      <c r="O78" s="296">
        <f>IF(O$23=0,0,O$23/TRE_fec!O$23)</f>
        <v>0</v>
      </c>
      <c r="P78" s="296">
        <f>IF(P$23=0,0,P$23/TRE_fec!P$23)</f>
        <v>0</v>
      </c>
      <c r="Q78" s="296">
        <f>IF(Q$23=0,0,Q$23/TRE_fec!Q$23)</f>
        <v>0</v>
      </c>
    </row>
    <row r="79" spans="1:17" x14ac:dyDescent="0.25">
      <c r="A79" s="127" t="s">
        <v>281</v>
      </c>
      <c r="B79" s="296">
        <f>IF(B$26=0,0,B$26/TRE_fec!B$26)</f>
        <v>0</v>
      </c>
      <c r="C79" s="296">
        <f>IF(C$26=0,0,C$26/TRE_fec!C$26)</f>
        <v>0</v>
      </c>
      <c r="D79" s="296">
        <f>IF(D$26=0,0,D$26/TRE_fec!D$26)</f>
        <v>0</v>
      </c>
      <c r="E79" s="296">
        <f>IF(E$26=0,0,E$26/TRE_fec!E$26)</f>
        <v>0</v>
      </c>
      <c r="F79" s="296">
        <f>IF(F$26=0,0,F$26/TRE_fec!F$26)</f>
        <v>0</v>
      </c>
      <c r="G79" s="296">
        <f>IF(G$26=0,0,G$26/TRE_fec!G$26)</f>
        <v>0</v>
      </c>
      <c r="H79" s="296">
        <f>IF(H$26=0,0,H$26/TRE_fec!H$26)</f>
        <v>0</v>
      </c>
      <c r="I79" s="296">
        <f>IF(I$26=0,0,I$26/TRE_fec!I$26)</f>
        <v>0</v>
      </c>
      <c r="J79" s="296">
        <f>IF(J$26=0,0,J$26/TRE_fec!J$26)</f>
        <v>0</v>
      </c>
      <c r="K79" s="296">
        <f>IF(K$26=0,0,K$26/TRE_fec!K$26)</f>
        <v>0</v>
      </c>
      <c r="L79" s="296">
        <f>IF(L$26=0,0,L$26/TRE_fec!L$26)</f>
        <v>0</v>
      </c>
      <c r="M79" s="296">
        <f>IF(M$26=0,0,M$26/TRE_fec!M$26)</f>
        <v>0</v>
      </c>
      <c r="N79" s="296">
        <f>IF(N$26=0,0,N$26/TRE_fec!N$26)</f>
        <v>0</v>
      </c>
      <c r="O79" s="296">
        <f>IF(O$26=0,0,O$26/TRE_fec!O$26)</f>
        <v>0</v>
      </c>
      <c r="P79" s="296">
        <f>IF(P$26=0,0,P$26/TRE_fec!P$26)</f>
        <v>0</v>
      </c>
      <c r="Q79" s="296">
        <f>IF(Q$26=0,0,Q$26/TRE_fec!Q$26)</f>
        <v>0</v>
      </c>
    </row>
    <row r="80" spans="1:17" x14ac:dyDescent="0.25">
      <c r="A80" s="127" t="s">
        <v>280</v>
      </c>
      <c r="B80" s="296">
        <f>IF(B$34=0,0,B$34/TRE_fec!B$34)</f>
        <v>0</v>
      </c>
      <c r="C80" s="296">
        <f>IF(C$34=0,0,C$34/TRE_fec!C$34)</f>
        <v>0</v>
      </c>
      <c r="D80" s="296">
        <f>IF(D$34=0,0,D$34/TRE_fec!D$34)</f>
        <v>0</v>
      </c>
      <c r="E80" s="296">
        <f>IF(E$34=0,0,E$34/TRE_fec!E$34)</f>
        <v>0</v>
      </c>
      <c r="F80" s="296">
        <f>IF(F$34=0,0,F$34/TRE_fec!F$34)</f>
        <v>0</v>
      </c>
      <c r="G80" s="296">
        <f>IF(G$34=0,0,G$34/TRE_fec!G$34)</f>
        <v>0</v>
      </c>
      <c r="H80" s="296">
        <f>IF(H$34=0,0,H$34/TRE_fec!H$34)</f>
        <v>0</v>
      </c>
      <c r="I80" s="296">
        <f>IF(I$34=0,0,I$34/TRE_fec!I$34)</f>
        <v>0</v>
      </c>
      <c r="J80" s="296">
        <f>IF(J$34=0,0,J$34/TRE_fec!J$34)</f>
        <v>0</v>
      </c>
      <c r="K80" s="296">
        <f>IF(K$34=0,0,K$34/TRE_fec!K$34)</f>
        <v>0</v>
      </c>
      <c r="L80" s="296">
        <f>IF(L$34=0,0,L$34/TRE_fec!L$34)</f>
        <v>0</v>
      </c>
      <c r="M80" s="296">
        <f>IF(M$34=0,0,M$34/TRE_fec!M$34)</f>
        <v>3.0208347461061248E-2</v>
      </c>
      <c r="N80" s="296">
        <f>IF(N$34=0,0,N$34/TRE_fec!N$34)</f>
        <v>0</v>
      </c>
      <c r="O80" s="296">
        <f>IF(O$34=0,0,O$34/TRE_fec!O$34)</f>
        <v>0</v>
      </c>
      <c r="P80" s="296">
        <f>IF(P$34=0,0,P$34/TRE_fec!P$34)</f>
        <v>0</v>
      </c>
      <c r="Q80" s="296">
        <f>IF(Q$34=0,0,Q$34/TRE_fec!Q$34)</f>
        <v>0</v>
      </c>
    </row>
    <row r="81" spans="1:17" x14ac:dyDescent="0.25">
      <c r="A81" s="127" t="s">
        <v>279</v>
      </c>
      <c r="B81" s="296">
        <f>IF(B$45=0,0,B$45/TRE_fec!B$45)</f>
        <v>0</v>
      </c>
      <c r="C81" s="296">
        <f>IF(C$45=0,0,C$45/TRE_fec!C$45)</f>
        <v>0</v>
      </c>
      <c r="D81" s="296">
        <f>IF(D$45=0,0,D$45/TRE_fec!D$45)</f>
        <v>0</v>
      </c>
      <c r="E81" s="296">
        <f>IF(E$45=0,0,E$45/TRE_fec!E$45)</f>
        <v>0</v>
      </c>
      <c r="F81" s="296">
        <f>IF(F$45=0,0,F$45/TRE_fec!F$45)</f>
        <v>0</v>
      </c>
      <c r="G81" s="296">
        <f>IF(G$45=0,0,G$45/TRE_fec!G$45)</f>
        <v>0</v>
      </c>
      <c r="H81" s="296">
        <f>IF(H$45=0,0,H$45/TRE_fec!H$45)</f>
        <v>0</v>
      </c>
      <c r="I81" s="296">
        <f>IF(I$45=0,0,I$45/TRE_fec!I$45)</f>
        <v>0</v>
      </c>
      <c r="J81" s="296">
        <f>IF(J$45=0,0,J$45/TRE_fec!J$45)</f>
        <v>0</v>
      </c>
      <c r="K81" s="296">
        <f>IF(K$45=0,0,K$45/TRE_fec!K$45)</f>
        <v>0</v>
      </c>
      <c r="L81" s="296">
        <f>IF(L$45=0,0,L$45/TRE_fec!L$45)</f>
        <v>0</v>
      </c>
      <c r="M81" s="296">
        <f>IF(M$45=0,0,M$45/TRE_fec!M$45)</f>
        <v>0</v>
      </c>
      <c r="N81" s="296">
        <f>IF(N$45=0,0,N$45/TRE_fec!N$45)</f>
        <v>0</v>
      </c>
      <c r="O81" s="296">
        <f>IF(O$45=0,0,O$45/TRE_fec!O$45)</f>
        <v>0</v>
      </c>
      <c r="P81" s="296">
        <f>IF(P$45=0,0,P$45/TRE_fec!P$45)</f>
        <v>0</v>
      </c>
      <c r="Q81" s="296">
        <f>IF(Q$45=0,0,Q$45/TRE_fec!Q$45)</f>
        <v>0</v>
      </c>
    </row>
    <row r="82" spans="1:17" x14ac:dyDescent="0.25">
      <c r="A82" s="72" t="s">
        <v>278</v>
      </c>
      <c r="B82" s="295">
        <f>IF(B$46=0,0,B$46/TRE_fec!B$46)</f>
        <v>0</v>
      </c>
      <c r="C82" s="295">
        <f>IF(C$46=0,0,C$46/TRE_fec!C$46)</f>
        <v>0</v>
      </c>
      <c r="D82" s="295">
        <f>IF(D$46=0,0,D$46/TRE_fec!D$46)</f>
        <v>0</v>
      </c>
      <c r="E82" s="295">
        <f>IF(E$46=0,0,E$46/TRE_fec!E$46)</f>
        <v>0</v>
      </c>
      <c r="F82" s="295">
        <f>IF(F$46=0,0,F$46/TRE_fec!F$46)</f>
        <v>0</v>
      </c>
      <c r="G82" s="295">
        <f>IF(G$46=0,0,G$46/TRE_fec!G$46)</f>
        <v>0</v>
      </c>
      <c r="H82" s="295">
        <f>IF(H$46=0,0,H$46/TRE_fec!H$46)</f>
        <v>0</v>
      </c>
      <c r="I82" s="295">
        <f>IF(I$46=0,0,I$46/TRE_fec!I$46)</f>
        <v>0</v>
      </c>
      <c r="J82" s="295">
        <f>IF(J$46=0,0,J$46/TRE_fec!J$46)</f>
        <v>0</v>
      </c>
      <c r="K82" s="295">
        <f>IF(K$46=0,0,K$46/TRE_fec!K$46)</f>
        <v>0</v>
      </c>
      <c r="L82" s="295">
        <f>IF(L$46=0,0,L$46/TRE_fec!L$46)</f>
        <v>0</v>
      </c>
      <c r="M82" s="295">
        <f>IF(M$46=0,0,M$46/TRE_fec!M$46)</f>
        <v>0</v>
      </c>
      <c r="N82" s="295">
        <f>IF(N$46=0,0,N$46/TRE_fec!N$46)</f>
        <v>0</v>
      </c>
      <c r="O82" s="295">
        <f>IF(O$46=0,0,O$46/TRE_fec!O$46)</f>
        <v>0</v>
      </c>
      <c r="P82" s="295">
        <f>IF(P$46=0,0,P$46/TRE_fec!P$46)</f>
        <v>0</v>
      </c>
      <c r="Q82" s="295">
        <f>IF(Q$46=0,0,Q$46/TRE_fec!Q$46)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81873.748378402204</v>
      </c>
      <c r="C3" s="46">
        <v>81929.728745676315</v>
      </c>
      <c r="D3" s="46">
        <v>80038.890847139002</v>
      </c>
      <c r="E3" s="46">
        <v>79171.678885131303</v>
      </c>
      <c r="F3" s="46">
        <v>80791.154682162974</v>
      </c>
      <c r="G3" s="46">
        <v>81261.306368574005</v>
      </c>
      <c r="H3" s="46">
        <v>86352.575746176415</v>
      </c>
      <c r="I3" s="46">
        <v>90494.291400439935</v>
      </c>
      <c r="J3" s="46">
        <v>88031.458337580785</v>
      </c>
      <c r="K3" s="46">
        <v>72499.77548719279</v>
      </c>
      <c r="L3" s="46">
        <v>78210</v>
      </c>
      <c r="M3" s="46">
        <v>79935.725287310925</v>
      </c>
      <c r="N3" s="46">
        <v>77360.612610145618</v>
      </c>
      <c r="O3" s="46">
        <v>76331.942270909407</v>
      </c>
      <c r="P3" s="46">
        <v>77309.905624184757</v>
      </c>
      <c r="Q3" s="46">
        <v>78468.832242311386</v>
      </c>
    </row>
    <row r="5" spans="1:17" x14ac:dyDescent="0.25">
      <c r="A5" s="31" t="s">
        <v>257</v>
      </c>
      <c r="B5" s="46">
        <v>126996.83665459456</v>
      </c>
      <c r="C5" s="46">
        <v>129203.3679964461</v>
      </c>
      <c r="D5" s="46">
        <v>130655.41377826084</v>
      </c>
      <c r="E5" s="46">
        <v>132700.59342551726</v>
      </c>
      <c r="F5" s="46">
        <v>130484.63628292717</v>
      </c>
      <c r="G5" s="46">
        <v>128151.07169990077</v>
      </c>
      <c r="H5" s="46">
        <v>127709.62429952284</v>
      </c>
      <c r="I5" s="46">
        <v>129344.16642885265</v>
      </c>
      <c r="J5" s="46">
        <v>126558.84366459466</v>
      </c>
      <c r="K5" s="46">
        <v>101682.84062330844</v>
      </c>
      <c r="L5" s="46">
        <v>105919.32260324252</v>
      </c>
      <c r="M5" s="46">
        <v>99498.7688797148</v>
      </c>
      <c r="N5" s="46">
        <v>94502.054915977409</v>
      </c>
      <c r="O5" s="46">
        <v>90796.610590567914</v>
      </c>
      <c r="P5" s="46">
        <v>93686.579684626209</v>
      </c>
      <c r="Q5" s="46">
        <v>98849.546349081706</v>
      </c>
    </row>
    <row r="6" spans="1:17" x14ac:dyDescent="0.25">
      <c r="A6" s="294" t="s">
        <v>256</v>
      </c>
      <c r="B6" s="293">
        <v>158746.0458182432</v>
      </c>
      <c r="C6" s="293">
        <v>164124.47722663346</v>
      </c>
      <c r="D6" s="293">
        <v>156560.75631804139</v>
      </c>
      <c r="E6" s="293">
        <v>171030.56567083148</v>
      </c>
      <c r="F6" s="293">
        <v>153670.0711747114</v>
      </c>
      <c r="G6" s="293">
        <v>149534.53165032202</v>
      </c>
      <c r="H6" s="293">
        <v>142123.94410195906</v>
      </c>
      <c r="I6" s="293">
        <v>137808.20202188095</v>
      </c>
      <c r="J6" s="293">
        <v>143204.63348972044</v>
      </c>
      <c r="K6" s="293">
        <v>135690.98679006874</v>
      </c>
      <c r="L6" s="293">
        <v>132602.71883849156</v>
      </c>
      <c r="M6" s="293">
        <v>111454.7081547022</v>
      </c>
      <c r="N6" s="293">
        <v>110267.16278272626</v>
      </c>
      <c r="O6" s="293">
        <v>97851.819436070786</v>
      </c>
      <c r="P6" s="293">
        <v>107847.64316561751</v>
      </c>
      <c r="Q6" s="293">
        <v>108594.62508247425</v>
      </c>
    </row>
    <row r="7" spans="1:17" x14ac:dyDescent="0.25">
      <c r="A7" s="292" t="s">
        <v>255</v>
      </c>
      <c r="B7" s="291"/>
      <c r="C7" s="291">
        <v>5378.4314083902573</v>
      </c>
      <c r="D7" s="291">
        <v>0</v>
      </c>
      <c r="E7" s="291">
        <v>14469.809352790093</v>
      </c>
      <c r="F7" s="291">
        <v>0</v>
      </c>
      <c r="G7" s="291">
        <v>0</v>
      </c>
      <c r="H7" s="291">
        <v>0</v>
      </c>
      <c r="I7" s="291">
        <v>11310.722349040914</v>
      </c>
      <c r="J7" s="291">
        <v>5396.4314678394876</v>
      </c>
      <c r="K7" s="291">
        <v>0</v>
      </c>
      <c r="L7" s="291">
        <v>0</v>
      </c>
      <c r="M7" s="291">
        <v>0</v>
      </c>
      <c r="N7" s="291">
        <v>0</v>
      </c>
      <c r="O7" s="291">
        <v>0</v>
      </c>
      <c r="P7" s="291">
        <v>10590.060664835693</v>
      </c>
      <c r="Q7" s="291">
        <v>10663.41028642084</v>
      </c>
    </row>
    <row r="8" spans="1:17" x14ac:dyDescent="0.25">
      <c r="A8" s="290" t="s">
        <v>254</v>
      </c>
      <c r="B8" s="289"/>
      <c r="C8" s="289">
        <f>B6+C7-C6</f>
        <v>0</v>
      </c>
      <c r="D8" s="289">
        <f t="shared" ref="D8:Q8" si="0">C6+D7-D6</f>
        <v>7563.7209085920767</v>
      </c>
      <c r="E8" s="289">
        <f t="shared" si="0"/>
        <v>0</v>
      </c>
      <c r="F8" s="289">
        <f t="shared" si="0"/>
        <v>17360.494496120082</v>
      </c>
      <c r="G8" s="289">
        <f t="shared" si="0"/>
        <v>4135.5395243893727</v>
      </c>
      <c r="H8" s="289">
        <f t="shared" si="0"/>
        <v>7410.5875483629643</v>
      </c>
      <c r="I8" s="289">
        <f t="shared" si="0"/>
        <v>15626.46442911902</v>
      </c>
      <c r="J8" s="289">
        <f t="shared" si="0"/>
        <v>0</v>
      </c>
      <c r="K8" s="289">
        <f t="shared" si="0"/>
        <v>7513.6466996516974</v>
      </c>
      <c r="L8" s="289">
        <f t="shared" si="0"/>
        <v>3088.2679515771742</v>
      </c>
      <c r="M8" s="289">
        <f t="shared" si="0"/>
        <v>21148.010683789369</v>
      </c>
      <c r="N8" s="289">
        <f t="shared" si="0"/>
        <v>1187.5453719759389</v>
      </c>
      <c r="O8" s="289">
        <f t="shared" si="0"/>
        <v>12415.343346655471</v>
      </c>
      <c r="P8" s="289">
        <f t="shared" si="0"/>
        <v>594.23693528896547</v>
      </c>
      <c r="Q8" s="289">
        <f t="shared" si="0"/>
        <v>9916.4283695641061</v>
      </c>
    </row>
    <row r="9" spans="1:17" x14ac:dyDescent="0.25">
      <c r="A9" s="288" t="s">
        <v>253</v>
      </c>
      <c r="B9" s="287">
        <f>B6-B5</f>
        <v>31749.209163648644</v>
      </c>
      <c r="C9" s="287">
        <f t="shared" ref="C9:Q9" si="1">C6-C5</f>
        <v>34921.109230187358</v>
      </c>
      <c r="D9" s="287">
        <f t="shared" si="1"/>
        <v>25905.34253978054</v>
      </c>
      <c r="E9" s="287">
        <f t="shared" si="1"/>
        <v>38329.972245314217</v>
      </c>
      <c r="F9" s="287">
        <f t="shared" si="1"/>
        <v>23185.434891784229</v>
      </c>
      <c r="G9" s="287">
        <f t="shared" si="1"/>
        <v>21383.459950421253</v>
      </c>
      <c r="H9" s="287">
        <f t="shared" si="1"/>
        <v>14414.319802436221</v>
      </c>
      <c r="I9" s="287">
        <f t="shared" si="1"/>
        <v>8464.0355930282967</v>
      </c>
      <c r="J9" s="287">
        <f t="shared" si="1"/>
        <v>16645.789825125772</v>
      </c>
      <c r="K9" s="287">
        <f t="shared" si="1"/>
        <v>34008.1461667603</v>
      </c>
      <c r="L9" s="287">
        <f t="shared" si="1"/>
        <v>26683.396235249049</v>
      </c>
      <c r="M9" s="287">
        <f t="shared" si="1"/>
        <v>11955.939274987395</v>
      </c>
      <c r="N9" s="287">
        <f t="shared" si="1"/>
        <v>15765.107866748847</v>
      </c>
      <c r="O9" s="287">
        <f t="shared" si="1"/>
        <v>7055.2088455028716</v>
      </c>
      <c r="P9" s="287">
        <f t="shared" si="1"/>
        <v>14161.063480991303</v>
      </c>
      <c r="Q9" s="287">
        <f t="shared" si="1"/>
        <v>9745.07873339254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4722.4941238267056</v>
      </c>
      <c r="C12" s="38">
        <v>4811.9967200000019</v>
      </c>
      <c r="D12" s="38">
        <v>4873.8686400000006</v>
      </c>
      <c r="E12" s="38">
        <v>4945.1592899999996</v>
      </c>
      <c r="F12" s="38">
        <v>4870.5467499999995</v>
      </c>
      <c r="G12" s="38">
        <v>4793.8867486137187</v>
      </c>
      <c r="H12" s="38">
        <v>4790.952479999999</v>
      </c>
      <c r="I12" s="38">
        <v>4751.0835599999991</v>
      </c>
      <c r="J12" s="38">
        <v>4654.6229299999995</v>
      </c>
      <c r="K12" s="38">
        <v>3734.8628500000004</v>
      </c>
      <c r="L12" s="38">
        <v>3896.5124814226051</v>
      </c>
      <c r="M12" s="38">
        <v>3677.7476376831537</v>
      </c>
      <c r="N12" s="38">
        <v>3489.3503910450499</v>
      </c>
      <c r="O12" s="38">
        <v>3356.1139351951033</v>
      </c>
      <c r="P12" s="38">
        <v>3314.9282238626924</v>
      </c>
      <c r="Q12" s="38">
        <v>3356.7511982977048</v>
      </c>
    </row>
    <row r="13" spans="1:17" x14ac:dyDescent="0.25">
      <c r="A13" s="55" t="s">
        <v>33</v>
      </c>
      <c r="B13" s="54">
        <v>66.962024949103551</v>
      </c>
      <c r="C13" s="54">
        <v>62.697910000000007</v>
      </c>
      <c r="D13" s="54">
        <v>45.50262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706.1963715232572</v>
      </c>
      <c r="C14" s="51">
        <v>761.41267000000175</v>
      </c>
      <c r="D14" s="51">
        <v>772.71250000000009</v>
      </c>
      <c r="E14" s="51">
        <v>786.0748599999996</v>
      </c>
      <c r="F14" s="51">
        <v>737.79477000000009</v>
      </c>
      <c r="G14" s="51">
        <v>682.72765010447256</v>
      </c>
      <c r="H14" s="51">
        <v>689.61251999999934</v>
      </c>
      <c r="I14" s="51">
        <v>633.8383299999997</v>
      </c>
      <c r="J14" s="51">
        <v>653.33588999999972</v>
      </c>
      <c r="K14" s="51">
        <v>460.48030000000028</v>
      </c>
      <c r="L14" s="51">
        <v>401.26864336348837</v>
      </c>
      <c r="M14" s="51">
        <v>306.14923615040442</v>
      </c>
      <c r="N14" s="51">
        <v>273.9081465357508</v>
      </c>
      <c r="O14" s="51">
        <v>252.15298408898852</v>
      </c>
      <c r="P14" s="51">
        <v>265.60093265787975</v>
      </c>
      <c r="Q14" s="51">
        <v>278.5312755446617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96.684857696495357</v>
      </c>
      <c r="C16" s="51">
        <v>95.604309999999998</v>
      </c>
      <c r="D16" s="51">
        <v>86.801820000000006</v>
      </c>
      <c r="E16" s="51">
        <v>84.584199999999996</v>
      </c>
      <c r="F16" s="51">
        <v>81.287220000000005</v>
      </c>
      <c r="G16" s="51">
        <v>80.204464598811654</v>
      </c>
      <c r="H16" s="51">
        <v>81.29025</v>
      </c>
      <c r="I16" s="51">
        <v>82.359840000000005</v>
      </c>
      <c r="J16" s="51">
        <v>65.893020000000007</v>
      </c>
      <c r="K16" s="51">
        <v>60.403419999999997</v>
      </c>
      <c r="L16" s="51">
        <v>76.908404030459494</v>
      </c>
      <c r="M16" s="51">
        <v>59.329162711499556</v>
      </c>
      <c r="N16" s="51">
        <v>50.539711240291751</v>
      </c>
      <c r="O16" s="51">
        <v>45.046410161884189</v>
      </c>
      <c r="P16" s="51">
        <v>34.059247348268002</v>
      </c>
      <c r="Q16" s="51">
        <v>38.454359058667166</v>
      </c>
    </row>
    <row r="17" spans="1:17" x14ac:dyDescent="0.25">
      <c r="A17" s="53" t="s">
        <v>76</v>
      </c>
      <c r="B17" s="51">
        <v>115.98374730752123</v>
      </c>
      <c r="C17" s="51">
        <v>115.00456</v>
      </c>
      <c r="D17" s="51">
        <v>110.90212</v>
      </c>
      <c r="E17" s="51">
        <v>134.33454</v>
      </c>
      <c r="F17" s="51">
        <v>149.61335</v>
      </c>
      <c r="G17" s="51">
        <v>124.13882127350298</v>
      </c>
      <c r="H17" s="51">
        <v>99.713350000000005</v>
      </c>
      <c r="I17" s="51">
        <v>136.32275999999999</v>
      </c>
      <c r="J17" s="51">
        <v>122.14948</v>
      </c>
      <c r="K17" s="51">
        <v>112.93814</v>
      </c>
      <c r="L17" s="51">
        <v>141.42786570623824</v>
      </c>
      <c r="M17" s="51">
        <v>105.80554088807669</v>
      </c>
      <c r="N17" s="51">
        <v>75.284437805540193</v>
      </c>
      <c r="O17" s="51">
        <v>83.430542938238915</v>
      </c>
      <c r="P17" s="51">
        <v>94.636025937067927</v>
      </c>
      <c r="Q17" s="51">
        <v>97.676572725721329</v>
      </c>
    </row>
    <row r="18" spans="1:17" x14ac:dyDescent="0.25">
      <c r="A18" s="53" t="s">
        <v>29</v>
      </c>
      <c r="B18" s="51">
        <v>429.92314405969341</v>
      </c>
      <c r="C18" s="51">
        <v>487.24034999999998</v>
      </c>
      <c r="D18" s="51">
        <v>517.81880000000001</v>
      </c>
      <c r="E18" s="51">
        <v>513.99348999999995</v>
      </c>
      <c r="F18" s="51">
        <v>453.79374000000001</v>
      </c>
      <c r="G18" s="51">
        <v>423.23504077821099</v>
      </c>
      <c r="H18" s="51">
        <v>447.10991000000001</v>
      </c>
      <c r="I18" s="51">
        <v>363.04962999999998</v>
      </c>
      <c r="J18" s="51">
        <v>419.48818</v>
      </c>
      <c r="K18" s="51">
        <v>247.52659</v>
      </c>
      <c r="L18" s="51">
        <v>130.88786203639575</v>
      </c>
      <c r="M18" s="51">
        <v>99.359829856143563</v>
      </c>
      <c r="N18" s="51">
        <v>113.69019320384429</v>
      </c>
      <c r="O18" s="51">
        <v>94.584062876934198</v>
      </c>
      <c r="P18" s="51">
        <v>109.86839634676582</v>
      </c>
      <c r="Q18" s="51">
        <v>119.42337426825529</v>
      </c>
    </row>
    <row r="19" spans="1:17" x14ac:dyDescent="0.25">
      <c r="A19" s="53" t="s">
        <v>28</v>
      </c>
      <c r="B19" s="51">
        <v>63.60462245954713</v>
      </c>
      <c r="C19" s="51">
        <v>63.563450000001865</v>
      </c>
      <c r="D19" s="51">
        <v>57.189760000000049</v>
      </c>
      <c r="E19" s="51">
        <v>53.162629999999687</v>
      </c>
      <c r="F19" s="51">
        <v>53.100460000000041</v>
      </c>
      <c r="G19" s="51">
        <v>55.149323453946877</v>
      </c>
      <c r="H19" s="51">
        <v>61.499009999999302</v>
      </c>
      <c r="I19" s="51">
        <v>52.106099999999692</v>
      </c>
      <c r="J19" s="51">
        <v>45.80520999999969</v>
      </c>
      <c r="K19" s="51">
        <v>39.612150000000284</v>
      </c>
      <c r="L19" s="51">
        <v>52.04451159039489</v>
      </c>
      <c r="M19" s="51">
        <v>41.654702694684602</v>
      </c>
      <c r="N19" s="51">
        <v>34.39380428607457</v>
      </c>
      <c r="O19" s="51">
        <v>29.091968111931216</v>
      </c>
      <c r="P19" s="51">
        <v>27.037263025777978</v>
      </c>
      <c r="Q19" s="51">
        <v>22.97696949201789</v>
      </c>
    </row>
    <row r="20" spans="1:17" x14ac:dyDescent="0.25">
      <c r="A20" s="52" t="s">
        <v>27</v>
      </c>
      <c r="B20" s="51">
        <v>2190.8619145368607</v>
      </c>
      <c r="C20" s="51">
        <v>2195.7421599999998</v>
      </c>
      <c r="D20" s="51">
        <v>2195.7295399999998</v>
      </c>
      <c r="E20" s="51">
        <v>2239.18523</v>
      </c>
      <c r="F20" s="51">
        <v>2129.1534099999999</v>
      </c>
      <c r="G20" s="51">
        <v>2062.9812096866926</v>
      </c>
      <c r="H20" s="51">
        <v>2004.3812499999999</v>
      </c>
      <c r="I20" s="51">
        <v>2048.6207300000001</v>
      </c>
      <c r="J20" s="51">
        <v>1990.7873300000001</v>
      </c>
      <c r="K20" s="51">
        <v>1613.3263300000001</v>
      </c>
      <c r="L20" s="51">
        <v>1640.0571384170689</v>
      </c>
      <c r="M20" s="51">
        <v>1490.3210527033787</v>
      </c>
      <c r="N20" s="51">
        <v>1451.9416595967959</v>
      </c>
      <c r="O20" s="51">
        <v>1386.6034316670996</v>
      </c>
      <c r="P20" s="51">
        <v>1354.0808545012233</v>
      </c>
      <c r="Q20" s="51">
        <v>1333.3828255936064</v>
      </c>
    </row>
    <row r="21" spans="1:17" x14ac:dyDescent="0.25">
      <c r="A21" s="53" t="s">
        <v>66</v>
      </c>
      <c r="B21" s="51">
        <v>2190.8619145368607</v>
      </c>
      <c r="C21" s="51">
        <v>2195.7421599999998</v>
      </c>
      <c r="D21" s="51">
        <v>2195.7295399999998</v>
      </c>
      <c r="E21" s="51">
        <v>2239.18523</v>
      </c>
      <c r="F21" s="51">
        <v>2129.1534099999999</v>
      </c>
      <c r="G21" s="51">
        <v>2062.9812096866926</v>
      </c>
      <c r="H21" s="51">
        <v>2004.3812499999999</v>
      </c>
      <c r="I21" s="51">
        <v>2048.6207300000001</v>
      </c>
      <c r="J21" s="51">
        <v>1990.7873300000001</v>
      </c>
      <c r="K21" s="51">
        <v>1613.3263300000001</v>
      </c>
      <c r="L21" s="51">
        <v>1640.0571384170689</v>
      </c>
      <c r="M21" s="51">
        <v>1490.3210527033787</v>
      </c>
      <c r="N21" s="51">
        <v>1451.9416595967959</v>
      </c>
      <c r="O21" s="51">
        <v>1386.6034316670996</v>
      </c>
      <c r="P21" s="51">
        <v>1354.0808545012233</v>
      </c>
      <c r="Q21" s="51">
        <v>1333.3828255936064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0.42992399656324898</v>
      </c>
      <c r="M23" s="51">
        <v>0.47769525217781861</v>
      </c>
      <c r="N23" s="51">
        <v>0.52546235761098803</v>
      </c>
      <c r="O23" s="51">
        <v>0.57323255409476848</v>
      </c>
      <c r="P23" s="51">
        <v>0.50157277526568611</v>
      </c>
      <c r="Q23" s="51">
        <v>4.5380394020470867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0.42992399656324898</v>
      </c>
      <c r="M24" s="51">
        <v>0.47769525217781861</v>
      </c>
      <c r="N24" s="51">
        <v>0.52546235761098803</v>
      </c>
      <c r="O24" s="51">
        <v>0.57323255409476848</v>
      </c>
      <c r="P24" s="51">
        <v>0.50157277526568611</v>
      </c>
      <c r="Q24" s="51">
        <v>4.5380394020470867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22.80076</v>
      </c>
      <c r="G29" s="51">
        <v>23.239710019970474</v>
      </c>
      <c r="H29" s="51">
        <v>26.80077</v>
      </c>
      <c r="I29" s="51">
        <v>21.999970000000001</v>
      </c>
      <c r="J29" s="51">
        <v>21.798729999999999</v>
      </c>
      <c r="K29" s="51">
        <v>18.30058</v>
      </c>
      <c r="L29" s="51">
        <v>20.182546688663685</v>
      </c>
      <c r="M29" s="51">
        <v>24.386192010177265</v>
      </c>
      <c r="N29" s="51">
        <v>22.546966777624942</v>
      </c>
      <c r="O29" s="51">
        <v>15.40567189745744</v>
      </c>
      <c r="P29" s="51">
        <v>15.381565564213703</v>
      </c>
      <c r="Q29" s="51">
        <v>25.437172707829134</v>
      </c>
    </row>
    <row r="30" spans="1:17" x14ac:dyDescent="0.25">
      <c r="A30" s="63" t="s">
        <v>21</v>
      </c>
      <c r="B30" s="62">
        <v>1758.4738128174838</v>
      </c>
      <c r="C30" s="62">
        <v>1792.1439800000001</v>
      </c>
      <c r="D30" s="62">
        <v>1859.92398</v>
      </c>
      <c r="E30" s="62">
        <v>1919.8992000000001</v>
      </c>
      <c r="F30" s="62">
        <v>1980.79781</v>
      </c>
      <c r="G30" s="62">
        <v>2024.9381788025833</v>
      </c>
      <c r="H30" s="62">
        <v>2070.1579400000001</v>
      </c>
      <c r="I30" s="62">
        <v>2046.62453</v>
      </c>
      <c r="J30" s="62">
        <v>1988.7009800000001</v>
      </c>
      <c r="K30" s="62">
        <v>1642.7556400000001</v>
      </c>
      <c r="L30" s="62">
        <v>1834.5742289568211</v>
      </c>
      <c r="M30" s="62">
        <v>1856.4134615670152</v>
      </c>
      <c r="N30" s="62">
        <v>1740.4281557772676</v>
      </c>
      <c r="O30" s="62">
        <v>1701.3786149874629</v>
      </c>
      <c r="P30" s="62">
        <v>1679.3632983641101</v>
      </c>
      <c r="Q30" s="62">
        <v>1714.8618850495604</v>
      </c>
    </row>
    <row r="32" spans="1:17" x14ac:dyDescent="0.25">
      <c r="A32" s="31" t="s">
        <v>63</v>
      </c>
      <c r="B32" s="70">
        <v>7630.2251394741179</v>
      </c>
      <c r="C32" s="70">
        <v>7803.7067549329258</v>
      </c>
      <c r="D32" s="70">
        <v>7780.7473558499523</v>
      </c>
      <c r="E32" s="70">
        <v>7721.7350732902796</v>
      </c>
      <c r="F32" s="70">
        <v>7306.7144553954004</v>
      </c>
      <c r="G32" s="70">
        <v>6976.6528803245064</v>
      </c>
      <c r="H32" s="70">
        <v>6862.0131436301263</v>
      </c>
      <c r="I32" s="70">
        <v>6781.9937581608119</v>
      </c>
      <c r="J32" s="70">
        <v>6723.0638822502715</v>
      </c>
      <c r="K32" s="70">
        <v>5217.7341851663778</v>
      </c>
      <c r="L32" s="70">
        <v>5071.6136941010345</v>
      </c>
      <c r="M32" s="70">
        <v>4430.0831524869873</v>
      </c>
      <c r="N32" s="70">
        <v>4246.9523784128351</v>
      </c>
      <c r="O32" s="70">
        <v>4027.1718824654349</v>
      </c>
      <c r="P32" s="70">
        <v>3999.8653982897222</v>
      </c>
      <c r="Q32" s="70">
        <v>4007.9665195919802</v>
      </c>
    </row>
    <row r="34" spans="1:17" x14ac:dyDescent="0.25">
      <c r="A34" s="184" t="s">
        <v>252</v>
      </c>
      <c r="B34" s="190">
        <f t="shared" ref="B34:Q34" si="2">IF(B$12=0,"",B$12/B$3*1000)</f>
        <v>57.680199299052383</v>
      </c>
      <c r="C34" s="190">
        <f t="shared" si="2"/>
        <v>58.733219231534996</v>
      </c>
      <c r="D34" s="190">
        <f t="shared" si="2"/>
        <v>60.893755378348267</v>
      </c>
      <c r="E34" s="190">
        <f t="shared" si="2"/>
        <v>62.461215419908399</v>
      </c>
      <c r="F34" s="190">
        <f t="shared" si="2"/>
        <v>60.285643510864638</v>
      </c>
      <c r="G34" s="190">
        <f t="shared" si="2"/>
        <v>58.993473804989769</v>
      </c>
      <c r="H34" s="190">
        <f t="shared" si="2"/>
        <v>55.481292116664356</v>
      </c>
      <c r="I34" s="190">
        <f t="shared" si="2"/>
        <v>52.501472595396237</v>
      </c>
      <c r="J34" s="190">
        <f t="shared" si="2"/>
        <v>52.874540736909871</v>
      </c>
      <c r="K34" s="190">
        <f t="shared" si="2"/>
        <v>51.515509184711483</v>
      </c>
      <c r="L34" s="190">
        <f t="shared" si="2"/>
        <v>49.821154346280593</v>
      </c>
      <c r="M34" s="190">
        <f t="shared" si="2"/>
        <v>46.008810509497721</v>
      </c>
      <c r="N34" s="190">
        <f t="shared" si="2"/>
        <v>45.104999473432713</v>
      </c>
      <c r="O34" s="190">
        <f t="shared" si="2"/>
        <v>43.967359343273777</v>
      </c>
      <c r="P34" s="190">
        <f t="shared" si="2"/>
        <v>42.878440959132249</v>
      </c>
      <c r="Q34" s="190">
        <f t="shared" si="2"/>
        <v>42.778146461158904</v>
      </c>
    </row>
    <row r="35" spans="1:17" x14ac:dyDescent="0.25">
      <c r="A35" s="286" t="s">
        <v>251</v>
      </c>
      <c r="B35" s="285">
        <f t="shared" ref="B35:Q35" si="3">IF(B$12=0,"",B$12/B$5*1000)</f>
        <v>37.185919336486506</v>
      </c>
      <c r="C35" s="285">
        <f t="shared" si="3"/>
        <v>37.243585787425928</v>
      </c>
      <c r="D35" s="285">
        <f t="shared" si="3"/>
        <v>37.303227620338689</v>
      </c>
      <c r="E35" s="285">
        <f t="shared" si="3"/>
        <v>37.265540133214543</v>
      </c>
      <c r="F35" s="285">
        <f t="shared" si="3"/>
        <v>37.326591763947533</v>
      </c>
      <c r="G35" s="285">
        <f t="shared" si="3"/>
        <v>37.408089413718344</v>
      </c>
      <c r="H35" s="285">
        <f t="shared" si="3"/>
        <v>37.514419968565356</v>
      </c>
      <c r="I35" s="285">
        <f t="shared" si="3"/>
        <v>36.732105445307354</v>
      </c>
      <c r="J35" s="285">
        <f t="shared" si="3"/>
        <v>36.778330104971943</v>
      </c>
      <c r="K35" s="285">
        <f t="shared" si="3"/>
        <v>36.730512514260631</v>
      </c>
      <c r="L35" s="285">
        <f t="shared" si="3"/>
        <v>36.787550993111445</v>
      </c>
      <c r="M35" s="285">
        <f t="shared" si="3"/>
        <v>36.962745158477532</v>
      </c>
      <c r="N35" s="285">
        <f t="shared" si="3"/>
        <v>36.923539854741371</v>
      </c>
      <c r="O35" s="285">
        <f t="shared" si="3"/>
        <v>36.962986981187392</v>
      </c>
      <c r="P35" s="285">
        <f t="shared" si="3"/>
        <v>35.383170514086622</v>
      </c>
      <c r="Q35" s="285">
        <f t="shared" si="3"/>
        <v>33.958185163981668</v>
      </c>
    </row>
    <row r="36" spans="1:17" x14ac:dyDescent="0.25">
      <c r="A36" s="286" t="s">
        <v>250</v>
      </c>
      <c r="B36" s="285">
        <f>IF(MAE_ued!B$5=0,"",MAE_ued!B$5/B$5*1000)</f>
        <v>19.246501885753517</v>
      </c>
      <c r="C36" s="285">
        <f>IF(MAE_ued!C$5=0,"",MAE_ued!C$5/C$5*1000)</f>
        <v>19.246501885753514</v>
      </c>
      <c r="D36" s="285">
        <f>IF(MAE_ued!D$5=0,"",MAE_ued!D$5/D$5*1000)</f>
        <v>19.246501885753517</v>
      </c>
      <c r="E36" s="285">
        <f>IF(MAE_ued!E$5=0,"",MAE_ued!E$5/E$5*1000)</f>
        <v>19.246501885753517</v>
      </c>
      <c r="F36" s="285">
        <f>IF(MAE_ued!F$5=0,"",MAE_ued!F$5/F$5*1000)</f>
        <v>19.246501885753517</v>
      </c>
      <c r="G36" s="285">
        <f>IF(MAE_ued!G$5=0,"",MAE_ued!G$5/G$5*1000)</f>
        <v>19.246501885753517</v>
      </c>
      <c r="H36" s="285">
        <f>IF(MAE_ued!H$5=0,"",MAE_ued!H$5/H$5*1000)</f>
        <v>19.246501885753517</v>
      </c>
      <c r="I36" s="285">
        <f>IF(MAE_ued!I$5=0,"",MAE_ued!I$5/I$5*1000)</f>
        <v>19.246501885753514</v>
      </c>
      <c r="J36" s="285">
        <f>IF(MAE_ued!J$5=0,"",MAE_ued!J$5/J$5*1000)</f>
        <v>19.246501885753517</v>
      </c>
      <c r="K36" s="285">
        <f>IF(MAE_ued!K$5=0,"",MAE_ued!K$5/K$5*1000)</f>
        <v>19.246501885753517</v>
      </c>
      <c r="L36" s="285">
        <f>IF(MAE_ued!L$5=0,"",MAE_ued!L$5/L$5*1000)</f>
        <v>19.246501885753517</v>
      </c>
      <c r="M36" s="285">
        <f>IF(MAE_ued!M$5=0,"",MAE_ued!M$5/M$5*1000)</f>
        <v>19.246501885753514</v>
      </c>
      <c r="N36" s="285">
        <f>IF(MAE_ued!N$5=0,"",MAE_ued!N$5/N$5*1000)</f>
        <v>19.246501885753517</v>
      </c>
      <c r="O36" s="285">
        <f>IF(MAE_ued!O$5=0,"",MAE_ued!O$5/O$5*1000)</f>
        <v>19.246501885753514</v>
      </c>
      <c r="P36" s="285">
        <f>IF(MAE_ued!P$5=0,"",MAE_ued!P$5/P$5*1000)</f>
        <v>19.246501885753514</v>
      </c>
      <c r="Q36" s="285">
        <f>IF(MAE_ued!Q$5=0,"",MAE_ued!Q$5/Q$5*1000)</f>
        <v>19.246501885753517</v>
      </c>
    </row>
    <row r="37" spans="1:17" x14ac:dyDescent="0.25">
      <c r="A37" s="284" t="s">
        <v>60</v>
      </c>
      <c r="B37" s="283">
        <f t="shared" ref="B37:Q37" si="4">IF(B$12=0,"",B$32/B$12)</f>
        <v>1.6157193507085268</v>
      </c>
      <c r="C37" s="283">
        <f t="shared" si="4"/>
        <v>1.6217190511578159</v>
      </c>
      <c r="D37" s="283">
        <f t="shared" si="4"/>
        <v>1.596421227275824</v>
      </c>
      <c r="E37" s="283">
        <f t="shared" si="4"/>
        <v>1.5614734774883825</v>
      </c>
      <c r="F37" s="283">
        <f t="shared" si="4"/>
        <v>1.5001836201234289</v>
      </c>
      <c r="G37" s="283">
        <f t="shared" si="4"/>
        <v>1.4553228405618872</v>
      </c>
      <c r="H37" s="283">
        <f t="shared" si="4"/>
        <v>1.4322857870696575</v>
      </c>
      <c r="I37" s="283">
        <f t="shared" si="4"/>
        <v>1.427462529865674</v>
      </c>
      <c r="J37" s="283">
        <f t="shared" si="4"/>
        <v>1.444384214007701</v>
      </c>
      <c r="K37" s="283">
        <f t="shared" si="4"/>
        <v>1.397035017006415</v>
      </c>
      <c r="L37" s="283">
        <f t="shared" si="4"/>
        <v>1.3015776847324261</v>
      </c>
      <c r="M37" s="283">
        <f t="shared" si="4"/>
        <v>1.2045642031267205</v>
      </c>
      <c r="N37" s="283">
        <f t="shared" si="4"/>
        <v>1.2171183465300788</v>
      </c>
      <c r="O37" s="283">
        <f t="shared" si="4"/>
        <v>1.1999508837387907</v>
      </c>
      <c r="P37" s="283">
        <f t="shared" si="4"/>
        <v>1.2066220226116728</v>
      </c>
      <c r="Q37" s="283">
        <f t="shared" si="4"/>
        <v>1.1940016649504805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4722.4941238267056</v>
      </c>
      <c r="C5" s="96">
        <v>4811.9967200000028</v>
      </c>
      <c r="D5" s="96">
        <v>4873.8686399999997</v>
      </c>
      <c r="E5" s="96">
        <v>4945.1592900000005</v>
      </c>
      <c r="F5" s="96">
        <v>4870.5467499999995</v>
      </c>
      <c r="G5" s="96">
        <v>4793.8867486137187</v>
      </c>
      <c r="H5" s="96">
        <v>4790.952479999999</v>
      </c>
      <c r="I5" s="96">
        <v>4751.0835599999982</v>
      </c>
      <c r="J5" s="96">
        <v>4654.6229299999995</v>
      </c>
      <c r="K5" s="96">
        <v>3734.86285</v>
      </c>
      <c r="L5" s="96">
        <v>3896.5124814226047</v>
      </c>
      <c r="M5" s="96">
        <v>3677.7476376831542</v>
      </c>
      <c r="N5" s="96">
        <v>3489.3503910450509</v>
      </c>
      <c r="O5" s="96">
        <v>3356.1139351951033</v>
      </c>
      <c r="P5" s="96">
        <v>3314.9282238626929</v>
      </c>
      <c r="Q5" s="96">
        <v>3356.7511982977053</v>
      </c>
    </row>
    <row r="6" spans="1:17" x14ac:dyDescent="0.25">
      <c r="A6" s="132" t="s">
        <v>83</v>
      </c>
      <c r="B6" s="160">
        <v>123.04212849403382</v>
      </c>
      <c r="C6" s="160">
        <v>125.37407209208762</v>
      </c>
      <c r="D6" s="160">
        <v>126.98611279159908</v>
      </c>
      <c r="E6" s="160">
        <v>128.84355360311145</v>
      </c>
      <c r="F6" s="160">
        <v>126.89956267517628</v>
      </c>
      <c r="G6" s="160">
        <v>124.90222620559052</v>
      </c>
      <c r="H6" s="160">
        <v>124.82577536280731</v>
      </c>
      <c r="I6" s="160">
        <v>123.78701138577915</v>
      </c>
      <c r="J6" s="160">
        <v>121.27377983485071</v>
      </c>
      <c r="K6" s="160">
        <v>97.309909265682066</v>
      </c>
      <c r="L6" s="160">
        <v>101.52160634756142</v>
      </c>
      <c r="M6" s="160">
        <v>95.821802111160295</v>
      </c>
      <c r="N6" s="160">
        <v>90.913209824763982</v>
      </c>
      <c r="O6" s="160">
        <v>87.441803256343576</v>
      </c>
      <c r="P6" s="160">
        <v>86.368730965938184</v>
      </c>
      <c r="Q6" s="160">
        <v>87.458406815077325</v>
      </c>
    </row>
    <row r="7" spans="1:17" x14ac:dyDescent="0.25">
      <c r="A7" s="76" t="s">
        <v>82</v>
      </c>
      <c r="B7" s="159">
        <v>167.33729475188602</v>
      </c>
      <c r="C7" s="159">
        <v>170.50873804523917</v>
      </c>
      <c r="D7" s="159">
        <v>172.70111339657478</v>
      </c>
      <c r="E7" s="159">
        <v>175.2272329002316</v>
      </c>
      <c r="F7" s="159">
        <v>172.58340523823978</v>
      </c>
      <c r="G7" s="159">
        <v>169.86702763960312</v>
      </c>
      <c r="H7" s="159">
        <v>169.76305449341794</v>
      </c>
      <c r="I7" s="159">
        <v>168.35033548465967</v>
      </c>
      <c r="J7" s="159">
        <v>164.93234057539698</v>
      </c>
      <c r="K7" s="159">
        <v>132.3414766013276</v>
      </c>
      <c r="L7" s="159">
        <v>138.06938463268352</v>
      </c>
      <c r="M7" s="159">
        <v>130.31765087117802</v>
      </c>
      <c r="N7" s="159">
        <v>123.64196536167901</v>
      </c>
      <c r="O7" s="159">
        <v>118.92085242862726</v>
      </c>
      <c r="P7" s="159">
        <v>117.46147411367595</v>
      </c>
      <c r="Q7" s="159">
        <v>118.94343326850517</v>
      </c>
    </row>
    <row r="8" spans="1:17" x14ac:dyDescent="0.25">
      <c r="A8" s="76" t="s">
        <v>81</v>
      </c>
      <c r="B8" s="159">
        <v>206.71077586997686</v>
      </c>
      <c r="C8" s="159">
        <v>210.62844111470721</v>
      </c>
      <c r="D8" s="159">
        <v>213.33666948988648</v>
      </c>
      <c r="E8" s="159">
        <v>216.45717005322726</v>
      </c>
      <c r="F8" s="159">
        <v>213.19126529429619</v>
      </c>
      <c r="G8" s="159">
        <v>209.83574002539208</v>
      </c>
      <c r="H8" s="159">
        <v>209.70730260951629</v>
      </c>
      <c r="I8" s="159">
        <v>207.962179128109</v>
      </c>
      <c r="J8" s="159">
        <v>203.73995012254923</v>
      </c>
      <c r="K8" s="159">
        <v>163.48064756634588</v>
      </c>
      <c r="L8" s="159">
        <v>170.55629866390319</v>
      </c>
      <c r="M8" s="159">
        <v>160.98062754674933</v>
      </c>
      <c r="N8" s="159">
        <v>152.73419250560349</v>
      </c>
      <c r="O8" s="159">
        <v>146.9022294706572</v>
      </c>
      <c r="P8" s="159">
        <v>145.09946802277616</v>
      </c>
      <c r="Q8" s="159">
        <v>146.93012344932993</v>
      </c>
    </row>
    <row r="9" spans="1:17" x14ac:dyDescent="0.25">
      <c r="A9" s="76" t="s">
        <v>80</v>
      </c>
      <c r="B9" s="159">
        <v>127.96381363379517</v>
      </c>
      <c r="C9" s="159">
        <v>130.38903497577112</v>
      </c>
      <c r="D9" s="159">
        <v>132.06555730326306</v>
      </c>
      <c r="E9" s="159">
        <v>133.99729574723591</v>
      </c>
      <c r="F9" s="159">
        <v>131.97554518218334</v>
      </c>
      <c r="G9" s="159">
        <v>129.89831525381413</v>
      </c>
      <c r="H9" s="159">
        <v>129.81880637731959</v>
      </c>
      <c r="I9" s="159">
        <v>128.7384918412103</v>
      </c>
      <c r="J9" s="159">
        <v>126.12473102824475</v>
      </c>
      <c r="K9" s="159">
        <v>101.20230563630935</v>
      </c>
      <c r="L9" s="159">
        <v>105.58247060146387</v>
      </c>
      <c r="M9" s="159">
        <v>99.654674195606717</v>
      </c>
      <c r="N9" s="159">
        <v>94.549738217754538</v>
      </c>
      <c r="O9" s="159">
        <v>90.939475386597309</v>
      </c>
      <c r="P9" s="159">
        <v>89.823480204575716</v>
      </c>
      <c r="Q9" s="159">
        <v>90.956743087680422</v>
      </c>
    </row>
    <row r="10" spans="1:17" x14ac:dyDescent="0.25">
      <c r="A10" s="129" t="s">
        <v>79</v>
      </c>
      <c r="B10" s="158">
        <v>132.88549877355655</v>
      </c>
      <c r="C10" s="158">
        <v>135.40399785945465</v>
      </c>
      <c r="D10" s="158">
        <v>137.14500181492701</v>
      </c>
      <c r="E10" s="158">
        <v>139.15103789136037</v>
      </c>
      <c r="F10" s="158">
        <v>137.05152768919041</v>
      </c>
      <c r="G10" s="158">
        <v>134.89440430203777</v>
      </c>
      <c r="H10" s="158">
        <v>134.81183739183189</v>
      </c>
      <c r="I10" s="158">
        <v>133.68997229664149</v>
      </c>
      <c r="J10" s="158">
        <v>130.97568222163878</v>
      </c>
      <c r="K10" s="158">
        <v>105.09470200693663</v>
      </c>
      <c r="L10" s="158">
        <v>109.64333485536633</v>
      </c>
      <c r="M10" s="158">
        <v>103.48754628005312</v>
      </c>
      <c r="N10" s="158">
        <v>98.186266610745093</v>
      </c>
      <c r="O10" s="158">
        <v>94.437147516851041</v>
      </c>
      <c r="P10" s="158">
        <v>93.278229443213235</v>
      </c>
      <c r="Q10" s="158">
        <v>94.45507936028352</v>
      </c>
    </row>
    <row r="11" spans="1:17" x14ac:dyDescent="0.25">
      <c r="A11" s="92" t="s">
        <v>125</v>
      </c>
      <c r="B11" s="91">
        <v>26.577099754711305</v>
      </c>
      <c r="C11" s="91">
        <v>27.080799571890925</v>
      </c>
      <c r="D11" s="91">
        <v>27.429000362985406</v>
      </c>
      <c r="E11" s="91">
        <v>27.830207578272077</v>
      </c>
      <c r="F11" s="91">
        <v>27.410305537838084</v>
      </c>
      <c r="G11" s="91">
        <v>26.978880860407557</v>
      </c>
      <c r="H11" s="91">
        <v>26.962367478366378</v>
      </c>
      <c r="I11" s="91">
        <v>26.737994459328299</v>
      </c>
      <c r="J11" s="91">
        <v>26.195136444327758</v>
      </c>
      <c r="K11" s="91">
        <v>21.018940401387326</v>
      </c>
      <c r="L11" s="91">
        <v>21.92866697107327</v>
      </c>
      <c r="M11" s="91">
        <v>20.697509256010626</v>
      </c>
      <c r="N11" s="91">
        <v>19.637253322149022</v>
      </c>
      <c r="O11" s="91">
        <v>18.88742950337021</v>
      </c>
      <c r="P11" s="91">
        <v>18.655645888642649</v>
      </c>
      <c r="Q11" s="91">
        <v>18.891015872056705</v>
      </c>
    </row>
    <row r="12" spans="1:17" x14ac:dyDescent="0.25">
      <c r="A12" s="92" t="s">
        <v>26</v>
      </c>
      <c r="B12" s="91">
        <v>39.865649632066955</v>
      </c>
      <c r="C12" s="91">
        <v>40.621199357836382</v>
      </c>
      <c r="D12" s="91">
        <v>41.143500544478101</v>
      </c>
      <c r="E12" s="91">
        <v>41.745311367408114</v>
      </c>
      <c r="F12" s="91">
        <v>41.11545830675712</v>
      </c>
      <c r="G12" s="91">
        <v>40.468321290611328</v>
      </c>
      <c r="H12" s="91">
        <v>40.443551217549562</v>
      </c>
      <c r="I12" s="91">
        <v>40.106991688992444</v>
      </c>
      <c r="J12" s="91">
        <v>39.29270466649163</v>
      </c>
      <c r="K12" s="91">
        <v>31.528410602080989</v>
      </c>
      <c r="L12" s="91">
        <v>32.893000456609897</v>
      </c>
      <c r="M12" s="91">
        <v>31.046263884015936</v>
      </c>
      <c r="N12" s="91">
        <v>29.455879983223525</v>
      </c>
      <c r="O12" s="91">
        <v>28.331144255055317</v>
      </c>
      <c r="P12" s="91">
        <v>27.983468832963975</v>
      </c>
      <c r="Q12" s="91">
        <v>28.336523808085055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66.442749386778274</v>
      </c>
      <c r="C14" s="157">
        <v>67.701998929727324</v>
      </c>
      <c r="D14" s="157">
        <v>68.572500907463507</v>
      </c>
      <c r="E14" s="157">
        <v>69.575518945680187</v>
      </c>
      <c r="F14" s="157">
        <v>68.525763844595204</v>
      </c>
      <c r="G14" s="157">
        <v>67.447202151018885</v>
      </c>
      <c r="H14" s="157">
        <v>67.405918695915943</v>
      </c>
      <c r="I14" s="157">
        <v>66.844986148320743</v>
      </c>
      <c r="J14" s="157">
        <v>65.487841110819389</v>
      </c>
      <c r="K14" s="157">
        <v>52.547351003468314</v>
      </c>
      <c r="L14" s="157">
        <v>54.821667427683167</v>
      </c>
      <c r="M14" s="157">
        <v>51.743773140026569</v>
      </c>
      <c r="N14" s="157">
        <v>49.093133305372547</v>
      </c>
      <c r="O14" s="157">
        <v>47.218573758425521</v>
      </c>
      <c r="P14" s="157">
        <v>46.639114721606617</v>
      </c>
      <c r="Q14" s="157">
        <v>47.227539680141767</v>
      </c>
    </row>
    <row r="15" spans="1:17" x14ac:dyDescent="0.25">
      <c r="A15" s="156" t="s">
        <v>295</v>
      </c>
      <c r="B15" s="204">
        <v>905.7402834896933</v>
      </c>
      <c r="C15" s="204">
        <v>922.90623535865529</v>
      </c>
      <c r="D15" s="204">
        <v>934.77282299041303</v>
      </c>
      <c r="E15" s="204">
        <v>948.44585504679617</v>
      </c>
      <c r="F15" s="204">
        <v>934.1357084675717</v>
      </c>
      <c r="G15" s="204">
        <v>919.43287357411782</v>
      </c>
      <c r="H15" s="204">
        <v>918.87010203510931</v>
      </c>
      <c r="I15" s="204">
        <v>911.22353097406005</v>
      </c>
      <c r="J15" s="204">
        <v>892.72307844390457</v>
      </c>
      <c r="K15" s="204">
        <v>716.31973441461469</v>
      </c>
      <c r="L15" s="204">
        <v>747.32296684893572</v>
      </c>
      <c r="M15" s="204">
        <v>705.36544898005366</v>
      </c>
      <c r="N15" s="204">
        <v>669.23221702583305</v>
      </c>
      <c r="O15" s="204">
        <v>643.67842656501921</v>
      </c>
      <c r="P15" s="204">
        <v>635.77930443170999</v>
      </c>
      <c r="Q15" s="204">
        <v>643.80064902799597</v>
      </c>
    </row>
    <row r="16" spans="1:17" x14ac:dyDescent="0.25">
      <c r="A16" s="152" t="s">
        <v>301</v>
      </c>
      <c r="B16" s="264">
        <v>407.58312757036197</v>
      </c>
      <c r="C16" s="264">
        <v>415.30780591139484</v>
      </c>
      <c r="D16" s="264">
        <v>420.64777034568573</v>
      </c>
      <c r="E16" s="264">
        <v>426.80063477105824</v>
      </c>
      <c r="F16" s="264">
        <v>420.36106881040723</v>
      </c>
      <c r="G16" s="264">
        <v>413.74479310835289</v>
      </c>
      <c r="H16" s="264">
        <v>413.49154591579918</v>
      </c>
      <c r="I16" s="264">
        <v>410.050588938327</v>
      </c>
      <c r="J16" s="264">
        <v>401.72538529975697</v>
      </c>
      <c r="K16" s="264">
        <v>322.3438804865765</v>
      </c>
      <c r="L16" s="264">
        <v>336.29533508202104</v>
      </c>
      <c r="M16" s="264">
        <v>317.41445204102411</v>
      </c>
      <c r="N16" s="264">
        <v>301.15449766162482</v>
      </c>
      <c r="O16" s="264">
        <v>289.65529195425859</v>
      </c>
      <c r="P16" s="264">
        <v>286.10068699426949</v>
      </c>
      <c r="Q16" s="264">
        <v>289.71029206259811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26.172590406995486</v>
      </c>
      <c r="C18" s="83">
        <v>25.880086151940656</v>
      </c>
      <c r="D18" s="83">
        <v>23.497252160966855</v>
      </c>
      <c r="E18" s="83">
        <v>22.896942440073868</v>
      </c>
      <c r="F18" s="83">
        <v>22.004449973560313</v>
      </c>
      <c r="G18" s="83">
        <v>21.711348092858142</v>
      </c>
      <c r="H18" s="83">
        <v>22.005270194542412</v>
      </c>
      <c r="I18" s="83">
        <v>22.294808201220672</v>
      </c>
      <c r="J18" s="83">
        <v>17.837240124546142</v>
      </c>
      <c r="K18" s="83">
        <v>16.351205436991844</v>
      </c>
      <c r="L18" s="83">
        <v>20.819104516486245</v>
      </c>
      <c r="M18" s="83">
        <v>16.060403995344082</v>
      </c>
      <c r="N18" s="83">
        <v>13.681099534037259</v>
      </c>
      <c r="O18" s="83">
        <v>12.194062964579905</v>
      </c>
      <c r="P18" s="83">
        <v>9.2198380558725059</v>
      </c>
      <c r="Q18" s="83">
        <v>10.4095947699007</v>
      </c>
    </row>
    <row r="19" spans="1:17" x14ac:dyDescent="0.25">
      <c r="A19" s="154" t="s">
        <v>125</v>
      </c>
      <c r="B19" s="83">
        <v>16.425713507825218</v>
      </c>
      <c r="C19" s="83">
        <v>16.592384210030197</v>
      </c>
      <c r="D19" s="83">
        <v>16.179332073243316</v>
      </c>
      <c r="E19" s="83">
        <v>20.663813054749092</v>
      </c>
      <c r="F19" s="83">
        <v>24.949672668300522</v>
      </c>
      <c r="G19" s="83">
        <v>20.338402332053594</v>
      </c>
      <c r="H19" s="83">
        <v>15.884172324411523</v>
      </c>
      <c r="I19" s="83">
        <v>22.783421486912903</v>
      </c>
      <c r="J19" s="83">
        <v>20.481233644937301</v>
      </c>
      <c r="K19" s="83">
        <v>19.126828182490872</v>
      </c>
      <c r="L19" s="83">
        <v>25.183582436882368</v>
      </c>
      <c r="M19" s="83">
        <v>19.399236449044501</v>
      </c>
      <c r="N19" s="83">
        <v>12.391030880523619</v>
      </c>
      <c r="O19" s="83">
        <v>14.555567150098247</v>
      </c>
      <c r="P19" s="83">
        <v>17.532132682864798</v>
      </c>
      <c r="Q19" s="83">
        <v>18.789763165070358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364.98482365554128</v>
      </c>
      <c r="C21" s="83">
        <v>372.83533554942397</v>
      </c>
      <c r="D21" s="83">
        <v>380.97118611147556</v>
      </c>
      <c r="E21" s="83">
        <v>383.23987927623529</v>
      </c>
      <c r="F21" s="83">
        <v>373.40694616854637</v>
      </c>
      <c r="G21" s="83">
        <v>371.69504268344116</v>
      </c>
      <c r="H21" s="83">
        <v>375.60210339684522</v>
      </c>
      <c r="I21" s="83">
        <v>364.97235925019339</v>
      </c>
      <c r="J21" s="83">
        <v>363.40691153027353</v>
      </c>
      <c r="K21" s="83">
        <v>286.86584686709381</v>
      </c>
      <c r="L21" s="83">
        <v>290.29264812865244</v>
      </c>
      <c r="M21" s="83">
        <v>281.95481159663552</v>
      </c>
      <c r="N21" s="83">
        <v>275.08236724706393</v>
      </c>
      <c r="O21" s="83">
        <v>262.90566183958043</v>
      </c>
      <c r="P21" s="83">
        <v>259.34871625553217</v>
      </c>
      <c r="Q21" s="83">
        <v>260.51093412762708</v>
      </c>
    </row>
    <row r="22" spans="1:17" x14ac:dyDescent="0.25">
      <c r="A22" s="152" t="s">
        <v>300</v>
      </c>
      <c r="B22" s="264">
        <v>498.15715591933133</v>
      </c>
      <c r="C22" s="264">
        <v>507.59842944726046</v>
      </c>
      <c r="D22" s="264">
        <v>514.12505264472725</v>
      </c>
      <c r="E22" s="264">
        <v>521.64522027573798</v>
      </c>
      <c r="F22" s="264">
        <v>513.77463965716447</v>
      </c>
      <c r="G22" s="264">
        <v>505.68808046576487</v>
      </c>
      <c r="H22" s="264">
        <v>505.37855611931008</v>
      </c>
      <c r="I22" s="264">
        <v>501.17294203573306</v>
      </c>
      <c r="J22" s="264">
        <v>490.99769314414755</v>
      </c>
      <c r="K22" s="264">
        <v>393.97585392803813</v>
      </c>
      <c r="L22" s="264">
        <v>411.02763176691468</v>
      </c>
      <c r="M22" s="264">
        <v>387.95099693902955</v>
      </c>
      <c r="N22" s="264">
        <v>368.07771936420829</v>
      </c>
      <c r="O22" s="264">
        <v>354.02313461076062</v>
      </c>
      <c r="P22" s="264">
        <v>349.67861743744049</v>
      </c>
      <c r="Q22" s="264">
        <v>354.09035696539786</v>
      </c>
    </row>
    <row r="23" spans="1:17" x14ac:dyDescent="0.25">
      <c r="A23" s="156" t="s">
        <v>294</v>
      </c>
      <c r="B23" s="204">
        <v>439.93099483785113</v>
      </c>
      <c r="C23" s="204">
        <v>448.26874288848978</v>
      </c>
      <c r="D23" s="204">
        <v>454.03251402391493</v>
      </c>
      <c r="E23" s="204">
        <v>460.67370102272957</v>
      </c>
      <c r="F23" s="204">
        <v>453.72305839853487</v>
      </c>
      <c r="G23" s="204">
        <v>446.58168145028588</v>
      </c>
      <c r="H23" s="204">
        <v>446.30833527419594</v>
      </c>
      <c r="I23" s="204">
        <v>442.59428647311495</v>
      </c>
      <c r="J23" s="204">
        <v>433.60835238703942</v>
      </c>
      <c r="K23" s="204">
        <v>347.92672814424145</v>
      </c>
      <c r="L23" s="204">
        <v>362.98544104091172</v>
      </c>
      <c r="M23" s="204">
        <v>342.60607521888323</v>
      </c>
      <c r="N23" s="204">
        <v>325.05564826969044</v>
      </c>
      <c r="O23" s="204">
        <v>312.64380718872371</v>
      </c>
      <c r="P23" s="204">
        <v>308.80709072397349</v>
      </c>
      <c r="Q23" s="204">
        <v>312.70317238502673</v>
      </c>
    </row>
    <row r="24" spans="1:17" x14ac:dyDescent="0.25">
      <c r="A24" s="152" t="s">
        <v>299</v>
      </c>
      <c r="B24" s="151">
        <v>329.94824612838835</v>
      </c>
      <c r="C24" s="151">
        <v>336.20155716636731</v>
      </c>
      <c r="D24" s="151">
        <v>340.5243855179362</v>
      </c>
      <c r="E24" s="151">
        <v>345.50527576704718</v>
      </c>
      <c r="F24" s="151">
        <v>340.29229379890114</v>
      </c>
      <c r="G24" s="151">
        <v>334.9362610877144</v>
      </c>
      <c r="H24" s="151">
        <v>334.73125145564694</v>
      </c>
      <c r="I24" s="151">
        <v>331.94571485483618</v>
      </c>
      <c r="J24" s="151">
        <v>325.20626429027953</v>
      </c>
      <c r="K24" s="151">
        <v>260.94504610818109</v>
      </c>
      <c r="L24" s="151">
        <v>272.23908078068376</v>
      </c>
      <c r="M24" s="151">
        <v>256.95455641416243</v>
      </c>
      <c r="N24" s="151">
        <v>243.79173620226783</v>
      </c>
      <c r="O24" s="151">
        <v>234.48285539154276</v>
      </c>
      <c r="P24" s="151">
        <v>231.60531804298009</v>
      </c>
      <c r="Q24" s="151">
        <v>234.52737928877005</v>
      </c>
    </row>
    <row r="25" spans="1:17" x14ac:dyDescent="0.25">
      <c r="A25" s="152" t="s">
        <v>298</v>
      </c>
      <c r="B25" s="151">
        <v>109.9827487094628</v>
      </c>
      <c r="C25" s="151">
        <v>112.06718572212246</v>
      </c>
      <c r="D25" s="151">
        <v>113.50812850597876</v>
      </c>
      <c r="E25" s="151">
        <v>115.16842525568242</v>
      </c>
      <c r="F25" s="151">
        <v>113.43076459963375</v>
      </c>
      <c r="G25" s="151">
        <v>111.64542036257149</v>
      </c>
      <c r="H25" s="151">
        <v>111.577083818549</v>
      </c>
      <c r="I25" s="151">
        <v>110.64857161827875</v>
      </c>
      <c r="J25" s="151">
        <v>108.40208809675988</v>
      </c>
      <c r="K25" s="151">
        <v>86.981682036060391</v>
      </c>
      <c r="L25" s="151">
        <v>90.746360260227931</v>
      </c>
      <c r="M25" s="151">
        <v>85.651518804720837</v>
      </c>
      <c r="N25" s="151">
        <v>81.263912067422623</v>
      </c>
      <c r="O25" s="151">
        <v>78.160951797180928</v>
      </c>
      <c r="P25" s="151">
        <v>77.201772680993386</v>
      </c>
      <c r="Q25" s="151">
        <v>78.175793096256697</v>
      </c>
    </row>
    <row r="26" spans="1:17" x14ac:dyDescent="0.25">
      <c r="A26" s="156" t="s">
        <v>293</v>
      </c>
      <c r="B26" s="204">
        <v>1293.914690699562</v>
      </c>
      <c r="C26" s="204">
        <v>1318.4374790837935</v>
      </c>
      <c r="D26" s="204">
        <v>1335.3897471291612</v>
      </c>
      <c r="E26" s="204">
        <v>1354.9226500668519</v>
      </c>
      <c r="F26" s="204">
        <v>1334.4795835251025</v>
      </c>
      <c r="G26" s="204">
        <v>1313.4755336773112</v>
      </c>
      <c r="H26" s="204">
        <v>1312.6715743358704</v>
      </c>
      <c r="I26" s="204">
        <v>1301.7479013915142</v>
      </c>
      <c r="J26" s="204">
        <v>1275.3186834912926</v>
      </c>
      <c r="K26" s="204">
        <v>1023.3139063065926</v>
      </c>
      <c r="L26" s="204">
        <v>1067.6042383556226</v>
      </c>
      <c r="M26" s="204">
        <v>1007.6649271143625</v>
      </c>
      <c r="N26" s="204">
        <v>956.04602432261868</v>
      </c>
      <c r="O26" s="204">
        <v>919.54060937859902</v>
      </c>
      <c r="P26" s="204">
        <v>908.25614918815722</v>
      </c>
      <c r="Q26" s="204">
        <v>919.71521289713735</v>
      </c>
    </row>
    <row r="27" spans="1:17" x14ac:dyDescent="0.25">
      <c r="A27" s="152" t="s">
        <v>297</v>
      </c>
      <c r="B27" s="264">
        <v>1098.080472242827</v>
      </c>
      <c r="C27" s="264">
        <v>1118.8917322456862</v>
      </c>
      <c r="D27" s="264">
        <v>1133.2782715087815</v>
      </c>
      <c r="E27" s="264">
        <v>1149.8548661144862</v>
      </c>
      <c r="F27" s="264">
        <v>1132.5058613279978</v>
      </c>
      <c r="G27" s="264">
        <v>1114.6807781585617</v>
      </c>
      <c r="H27" s="264">
        <v>1113.9984982063677</v>
      </c>
      <c r="I27" s="264">
        <v>1104.7281251040429</v>
      </c>
      <c r="J27" s="264">
        <v>1082.2989740313442</v>
      </c>
      <c r="K27" s="264">
        <v>868.4351646724657</v>
      </c>
      <c r="L27" s="264">
        <v>906.02214709237717</v>
      </c>
      <c r="M27" s="264">
        <v>855.15466126289903</v>
      </c>
      <c r="N27" s="264">
        <v>811.34828858498429</v>
      </c>
      <c r="O27" s="264">
        <v>780.36797468231327</v>
      </c>
      <c r="P27" s="264">
        <v>770.79141954773434</v>
      </c>
      <c r="Q27" s="264">
        <v>780.51615192728195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70.512267289499874</v>
      </c>
      <c r="C29" s="83">
        <v>69.724223848059339</v>
      </c>
      <c r="D29" s="83">
        <v>63.304567839033155</v>
      </c>
      <c r="E29" s="83">
        <v>61.687257559926124</v>
      </c>
      <c r="F29" s="83">
        <v>59.282770026439692</v>
      </c>
      <c r="G29" s="83">
        <v>58.493116505953509</v>
      </c>
      <c r="H29" s="83">
        <v>59.284979805457588</v>
      </c>
      <c r="I29" s="83">
        <v>60.065031798779216</v>
      </c>
      <c r="J29" s="83">
        <v>48.055779875453865</v>
      </c>
      <c r="K29" s="83">
        <v>44.05221456300815</v>
      </c>
      <c r="L29" s="83">
        <v>56.089299513973245</v>
      </c>
      <c r="M29" s="83">
        <v>43.268758716155475</v>
      </c>
      <c r="N29" s="83">
        <v>36.858611706254493</v>
      </c>
      <c r="O29" s="83">
        <v>32.852347197304226</v>
      </c>
      <c r="P29" s="83">
        <v>24.839409292395494</v>
      </c>
      <c r="Q29" s="83">
        <v>28.044764288766466</v>
      </c>
    </row>
    <row r="30" spans="1:17" x14ac:dyDescent="0.25">
      <c r="A30" s="154" t="s">
        <v>125</v>
      </c>
      <c r="B30" s="83">
        <v>44.252948725126927</v>
      </c>
      <c r="C30" s="83">
        <v>44.70198066734023</v>
      </c>
      <c r="D30" s="83">
        <v>43.589165992877184</v>
      </c>
      <c r="E30" s="83">
        <v>55.670924684141319</v>
      </c>
      <c r="F30" s="83">
        <v>67.217572300467381</v>
      </c>
      <c r="G30" s="83">
        <v>54.794227058848563</v>
      </c>
      <c r="H30" s="83">
        <v>42.793968315494588</v>
      </c>
      <c r="I30" s="83">
        <v>61.381417760816916</v>
      </c>
      <c r="J30" s="83">
        <v>55.179032672460025</v>
      </c>
      <c r="K30" s="83">
        <v>51.530093132992263</v>
      </c>
      <c r="L30" s="83">
        <v>67.84775478784772</v>
      </c>
      <c r="M30" s="83">
        <v>52.263995440880088</v>
      </c>
      <c r="N30" s="83">
        <v>33.383003663496694</v>
      </c>
      <c r="O30" s="83">
        <v>39.214538013924177</v>
      </c>
      <c r="P30" s="83">
        <v>47.233781855949402</v>
      </c>
      <c r="Q30" s="83">
        <v>50.621997364376895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983.31525622820027</v>
      </c>
      <c r="C32" s="83">
        <v>1004.4655277302866</v>
      </c>
      <c r="D32" s="83">
        <v>1026.3845376768711</v>
      </c>
      <c r="E32" s="83">
        <v>1032.4966838704188</v>
      </c>
      <c r="F32" s="83">
        <v>1006.0055190010906</v>
      </c>
      <c r="G32" s="83">
        <v>1001.3934345937596</v>
      </c>
      <c r="H32" s="83">
        <v>1011.9195500854155</v>
      </c>
      <c r="I32" s="83">
        <v>983.28167554444667</v>
      </c>
      <c r="J32" s="83">
        <v>979.06416148343021</v>
      </c>
      <c r="K32" s="83">
        <v>772.85285697646532</v>
      </c>
      <c r="L32" s="83">
        <v>782.08509279055625</v>
      </c>
      <c r="M32" s="83">
        <v>759.62190710586344</v>
      </c>
      <c r="N32" s="83">
        <v>741.10667321523306</v>
      </c>
      <c r="O32" s="83">
        <v>708.30108947108488</v>
      </c>
      <c r="P32" s="83">
        <v>698.71822839938943</v>
      </c>
      <c r="Q32" s="83">
        <v>701.84939027413861</v>
      </c>
    </row>
    <row r="33" spans="1:17" x14ac:dyDescent="0.25">
      <c r="A33" s="152" t="s">
        <v>296</v>
      </c>
      <c r="B33" s="264">
        <v>195.83421845673513</v>
      </c>
      <c r="C33" s="264">
        <v>199.54574683810739</v>
      </c>
      <c r="D33" s="264">
        <v>202.11147562037968</v>
      </c>
      <c r="E33" s="264">
        <v>205.06778395236574</v>
      </c>
      <c r="F33" s="264">
        <v>201.97372219710473</v>
      </c>
      <c r="G33" s="264">
        <v>198.79475551874953</v>
      </c>
      <c r="H33" s="264">
        <v>198.67307612950282</v>
      </c>
      <c r="I33" s="264">
        <v>197.01977628747136</v>
      </c>
      <c r="J33" s="264">
        <v>193.01970945994833</v>
      </c>
      <c r="K33" s="264">
        <v>154.87874163412692</v>
      </c>
      <c r="L33" s="264">
        <v>161.58209126324533</v>
      </c>
      <c r="M33" s="264">
        <v>152.51026585146349</v>
      </c>
      <c r="N33" s="264">
        <v>144.69773573763439</v>
      </c>
      <c r="O33" s="264">
        <v>139.17263469628574</v>
      </c>
      <c r="P33" s="264">
        <v>137.46472964042289</v>
      </c>
      <c r="Q33" s="264">
        <v>139.1990609698554</v>
      </c>
    </row>
    <row r="34" spans="1:17" x14ac:dyDescent="0.25">
      <c r="A34" s="156" t="s">
        <v>292</v>
      </c>
      <c r="B34" s="204">
        <v>1061.9657156808657</v>
      </c>
      <c r="C34" s="204">
        <v>1081.7496457468258</v>
      </c>
      <c r="D34" s="204">
        <v>1050.9217317201328</v>
      </c>
      <c r="E34" s="204">
        <v>1033.5237944017276</v>
      </c>
      <c r="F34" s="204">
        <v>928.06395221809885</v>
      </c>
      <c r="G34" s="204">
        <v>838.1395353054877</v>
      </c>
      <c r="H34" s="204">
        <v>791.16732572626961</v>
      </c>
      <c r="I34" s="204">
        <v>790.8896149544729</v>
      </c>
      <c r="J34" s="204">
        <v>791.20348526779981</v>
      </c>
      <c r="K34" s="204">
        <v>587.83576772930883</v>
      </c>
      <c r="L34" s="204">
        <v>492.56002208301919</v>
      </c>
      <c r="M34" s="204">
        <v>340.06673325802615</v>
      </c>
      <c r="N34" s="204">
        <v>343.53457951353312</v>
      </c>
      <c r="O34" s="204">
        <v>303.01062442110009</v>
      </c>
      <c r="P34" s="204">
        <v>300.42838619199165</v>
      </c>
      <c r="Q34" s="204">
        <v>289.90795028935236</v>
      </c>
    </row>
    <row r="35" spans="1:17" x14ac:dyDescent="0.25">
      <c r="A35" s="88" t="s">
        <v>33</v>
      </c>
      <c r="B35" s="87">
        <v>66.962024949103551</v>
      </c>
      <c r="C35" s="87">
        <v>62.697909999999993</v>
      </c>
      <c r="D35" s="87">
        <v>45.50262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1.1368683772161602E-13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5.6843418860808002E-14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28.727985319857769</v>
      </c>
      <c r="C38" s="87">
        <v>26.629395550738646</v>
      </c>
      <c r="D38" s="87">
        <v>23.704621570894087</v>
      </c>
      <c r="E38" s="87">
        <v>30.169594682837509</v>
      </c>
      <c r="F38" s="87">
        <v>30.03579949339402</v>
      </c>
      <c r="G38" s="87">
        <v>22.027311022193274</v>
      </c>
      <c r="H38" s="87">
        <v>14.072841881727522</v>
      </c>
      <c r="I38" s="87">
        <v>25.419926292941877</v>
      </c>
      <c r="J38" s="87">
        <v>20.294077238274909</v>
      </c>
      <c r="K38" s="87">
        <v>21.262278283129547</v>
      </c>
      <c r="L38" s="87">
        <v>26.467861510434883</v>
      </c>
      <c r="M38" s="87">
        <v>13.444799742141468</v>
      </c>
      <c r="N38" s="87">
        <v>9.8731499393708528</v>
      </c>
      <c r="O38" s="87">
        <v>10.773008270846272</v>
      </c>
      <c r="P38" s="87">
        <v>11.214465509611079</v>
      </c>
      <c r="Q38" s="87">
        <v>9.373796324217361</v>
      </c>
    </row>
    <row r="39" spans="1:17" x14ac:dyDescent="0.25">
      <c r="A39" s="88" t="s">
        <v>29</v>
      </c>
      <c r="B39" s="87">
        <v>429.92314405969341</v>
      </c>
      <c r="C39" s="87">
        <v>487.24034999999986</v>
      </c>
      <c r="D39" s="87">
        <v>517.81880000000001</v>
      </c>
      <c r="E39" s="87">
        <v>513.99348999999995</v>
      </c>
      <c r="F39" s="87">
        <v>453.79374000000013</v>
      </c>
      <c r="G39" s="87">
        <v>423.23504077821099</v>
      </c>
      <c r="H39" s="87">
        <v>447.10991000000001</v>
      </c>
      <c r="I39" s="87">
        <v>363.04962999999992</v>
      </c>
      <c r="J39" s="87">
        <v>419.48818</v>
      </c>
      <c r="K39" s="87">
        <v>247.52659</v>
      </c>
      <c r="L39" s="87">
        <v>130.88786203639572</v>
      </c>
      <c r="M39" s="87">
        <v>99.359829856143591</v>
      </c>
      <c r="N39" s="87">
        <v>113.69019320384429</v>
      </c>
      <c r="O39" s="87">
        <v>94.584062876934183</v>
      </c>
      <c r="P39" s="87">
        <v>109.86839634676582</v>
      </c>
      <c r="Q39" s="87">
        <v>119.42337426825529</v>
      </c>
    </row>
    <row r="40" spans="1:17" x14ac:dyDescent="0.25">
      <c r="A40" s="88" t="s">
        <v>28</v>
      </c>
      <c r="B40" s="87">
        <v>63.60462245954713</v>
      </c>
      <c r="C40" s="87">
        <v>63.563450000001851</v>
      </c>
      <c r="D40" s="87">
        <v>57.189760000000049</v>
      </c>
      <c r="E40" s="87">
        <v>53.162629999999687</v>
      </c>
      <c r="F40" s="87">
        <v>53.100460000000055</v>
      </c>
      <c r="G40" s="87">
        <v>55.149323453946877</v>
      </c>
      <c r="H40" s="87">
        <v>61.499009999999302</v>
      </c>
      <c r="I40" s="87">
        <v>52.106099999999685</v>
      </c>
      <c r="J40" s="87">
        <v>45.80520999999969</v>
      </c>
      <c r="K40" s="87">
        <v>39.612150000000284</v>
      </c>
      <c r="L40" s="87">
        <v>52.044511590394883</v>
      </c>
      <c r="M40" s="87">
        <v>41.654702694684609</v>
      </c>
      <c r="N40" s="87">
        <v>34.39380428607457</v>
      </c>
      <c r="O40" s="87">
        <v>29.091968111931209</v>
      </c>
      <c r="P40" s="87">
        <v>27.037263025777978</v>
      </c>
      <c r="Q40" s="87">
        <v>22.97696949201789</v>
      </c>
    </row>
    <row r="41" spans="1:17" x14ac:dyDescent="0.25">
      <c r="A41" s="88" t="s">
        <v>26</v>
      </c>
      <c r="B41" s="87">
        <v>472.74793889266397</v>
      </c>
      <c r="C41" s="87">
        <v>441.61854019608546</v>
      </c>
      <c r="D41" s="87">
        <v>406.70593014923867</v>
      </c>
      <c r="E41" s="87">
        <v>436.19807971889054</v>
      </c>
      <c r="F41" s="87">
        <v>368.33319272470465</v>
      </c>
      <c r="G41" s="87">
        <v>314.48815003116607</v>
      </c>
      <c r="H41" s="87">
        <v>241.68479384454267</v>
      </c>
      <c r="I41" s="87">
        <v>328.31398866153143</v>
      </c>
      <c r="J41" s="87">
        <v>283.81728802952523</v>
      </c>
      <c r="K41" s="87">
        <v>261.13416944617904</v>
      </c>
      <c r="L41" s="87">
        <v>262.54731626056673</v>
      </c>
      <c r="M41" s="87">
        <v>160.74351370270136</v>
      </c>
      <c r="N41" s="87">
        <v>162.50500294900746</v>
      </c>
      <c r="O41" s="87">
        <v>152.58268070983618</v>
      </c>
      <c r="P41" s="87">
        <v>136.42512297035739</v>
      </c>
      <c r="Q41" s="87">
        <v>108.15859809498562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0.42992399656324892</v>
      </c>
      <c r="M43" s="87">
        <v>0.47769525217781872</v>
      </c>
      <c r="N43" s="87">
        <v>0.52546235761098803</v>
      </c>
      <c r="O43" s="87">
        <v>0.57323255409476837</v>
      </c>
      <c r="P43" s="87">
        <v>0.50157277526568611</v>
      </c>
      <c r="Q43" s="87">
        <v>4.5380394020470867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22.800760000000004</v>
      </c>
      <c r="G44" s="87">
        <v>23.239710019970474</v>
      </c>
      <c r="H44" s="87">
        <v>26.80077</v>
      </c>
      <c r="I44" s="87">
        <v>21.999969999999998</v>
      </c>
      <c r="J44" s="87">
        <v>21.798729999999999</v>
      </c>
      <c r="K44" s="87">
        <v>18.30058</v>
      </c>
      <c r="L44" s="87">
        <v>20.182546688663681</v>
      </c>
      <c r="M44" s="87">
        <v>24.386192010177272</v>
      </c>
      <c r="N44" s="87">
        <v>22.546966777624942</v>
      </c>
      <c r="O44" s="87">
        <v>15.405671897457436</v>
      </c>
      <c r="P44" s="87">
        <v>15.381565564213703</v>
      </c>
      <c r="Q44" s="87">
        <v>25.437172707829134</v>
      </c>
    </row>
    <row r="45" spans="1:17" x14ac:dyDescent="0.25">
      <c r="A45" s="156" t="s">
        <v>291</v>
      </c>
      <c r="B45" s="204">
        <v>207.02635051192988</v>
      </c>
      <c r="C45" s="204">
        <v>210.94999665340688</v>
      </c>
      <c r="D45" s="204">
        <v>213.66235954066579</v>
      </c>
      <c r="E45" s="204">
        <v>216.78762401069625</v>
      </c>
      <c r="F45" s="204">
        <v>213.51673336401637</v>
      </c>
      <c r="G45" s="204">
        <v>210.15608538836977</v>
      </c>
      <c r="H45" s="204">
        <v>210.0274518937392</v>
      </c>
      <c r="I45" s="204">
        <v>208.27966422264225</v>
      </c>
      <c r="J45" s="204">
        <v>204.05098935860673</v>
      </c>
      <c r="K45" s="204">
        <v>163.73022500905478</v>
      </c>
      <c r="L45" s="204">
        <v>170.81667813689955</v>
      </c>
      <c r="M45" s="204">
        <v>161.22638833829797</v>
      </c>
      <c r="N45" s="204">
        <v>152.96736389161899</v>
      </c>
      <c r="O45" s="204">
        <v>147.12649750057582</v>
      </c>
      <c r="P45" s="204">
        <v>145.32098387010512</v>
      </c>
      <c r="Q45" s="204">
        <v>147.15443406354194</v>
      </c>
    </row>
    <row r="46" spans="1:17" x14ac:dyDescent="0.25">
      <c r="A46" s="72" t="s">
        <v>290</v>
      </c>
      <c r="B46" s="306">
        <v>55.976577083555298</v>
      </c>
      <c r="C46" s="306">
        <v>57.380336181571266</v>
      </c>
      <c r="D46" s="306">
        <v>102.85500979946158</v>
      </c>
      <c r="E46" s="306">
        <v>137.12937525603175</v>
      </c>
      <c r="F46" s="306">
        <v>224.9264079475891</v>
      </c>
      <c r="G46" s="306">
        <v>296.70332579170838</v>
      </c>
      <c r="H46" s="306">
        <v>342.98091449992177</v>
      </c>
      <c r="I46" s="306">
        <v>333.82057184779489</v>
      </c>
      <c r="J46" s="306">
        <v>310.67185726867615</v>
      </c>
      <c r="K46" s="306">
        <v>296.30744731958595</v>
      </c>
      <c r="L46" s="306">
        <v>429.85003985623825</v>
      </c>
      <c r="M46" s="306">
        <v>530.55576376878309</v>
      </c>
      <c r="N46" s="306">
        <v>482.4891855012097</v>
      </c>
      <c r="O46" s="306">
        <v>491.4724620820092</v>
      </c>
      <c r="P46" s="306">
        <v>484.304926706576</v>
      </c>
      <c r="Q46" s="306">
        <v>504.72599365377374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</v>
      </c>
      <c r="C50" s="77">
        <f t="shared" si="0"/>
        <v>0.99999999999999978</v>
      </c>
      <c r="D50" s="77">
        <f t="shared" si="0"/>
        <v>1</v>
      </c>
      <c r="E50" s="77">
        <f t="shared" si="0"/>
        <v>0.99999999999999989</v>
      </c>
      <c r="F50" s="77">
        <f t="shared" si="0"/>
        <v>1</v>
      </c>
      <c r="G50" s="77">
        <f t="shared" si="0"/>
        <v>0.99999999999999989</v>
      </c>
      <c r="H50" s="77">
        <f t="shared" si="0"/>
        <v>1.0000000000000002</v>
      </c>
      <c r="I50" s="77">
        <f t="shared" si="0"/>
        <v>1</v>
      </c>
      <c r="J50" s="77">
        <f t="shared" si="0"/>
        <v>1</v>
      </c>
      <c r="K50" s="77">
        <f t="shared" si="0"/>
        <v>0.99999999999999989</v>
      </c>
      <c r="L50" s="77">
        <f t="shared" si="0"/>
        <v>1.0000000000000002</v>
      </c>
      <c r="M50" s="77">
        <f t="shared" si="0"/>
        <v>1</v>
      </c>
      <c r="N50" s="77">
        <f t="shared" si="0"/>
        <v>0.99999999999999978</v>
      </c>
      <c r="O50" s="77">
        <f t="shared" si="0"/>
        <v>1</v>
      </c>
      <c r="P50" s="77">
        <f t="shared" si="0"/>
        <v>0.99999999999999989</v>
      </c>
      <c r="Q50" s="77">
        <f t="shared" si="0"/>
        <v>0.99999999999999978</v>
      </c>
    </row>
    <row r="51" spans="1:17" x14ac:dyDescent="0.25">
      <c r="A51" s="132" t="s">
        <v>83</v>
      </c>
      <c r="B51" s="203">
        <f t="shared" ref="B51:Q51" si="1">IF(B$6=0,0,B$6/B$5)</f>
        <v>2.6054479956521576E-2</v>
      </c>
      <c r="C51" s="203">
        <f t="shared" si="1"/>
        <v>2.6054479956521572E-2</v>
      </c>
      <c r="D51" s="203">
        <f t="shared" si="1"/>
        <v>2.6054479956521579E-2</v>
      </c>
      <c r="E51" s="203">
        <f t="shared" si="1"/>
        <v>2.6054479956521569E-2</v>
      </c>
      <c r="F51" s="203">
        <f t="shared" si="1"/>
        <v>2.6054479956521576E-2</v>
      </c>
      <c r="G51" s="203">
        <f t="shared" si="1"/>
        <v>2.6054479956521576E-2</v>
      </c>
      <c r="H51" s="203">
        <f t="shared" si="1"/>
        <v>2.6054479956521576E-2</v>
      </c>
      <c r="I51" s="203">
        <f t="shared" si="1"/>
        <v>2.6054479956521583E-2</v>
      </c>
      <c r="J51" s="203">
        <f t="shared" si="1"/>
        <v>2.6054479956521576E-2</v>
      </c>
      <c r="K51" s="203">
        <f t="shared" si="1"/>
        <v>2.6054479956521579E-2</v>
      </c>
      <c r="L51" s="203">
        <f t="shared" si="1"/>
        <v>2.6054479956521579E-2</v>
      </c>
      <c r="M51" s="203">
        <f t="shared" si="1"/>
        <v>2.6054479956521572E-2</v>
      </c>
      <c r="N51" s="203">
        <f t="shared" si="1"/>
        <v>2.6054479956521572E-2</v>
      </c>
      <c r="O51" s="203">
        <f t="shared" si="1"/>
        <v>2.6054479956521579E-2</v>
      </c>
      <c r="P51" s="203">
        <f t="shared" si="1"/>
        <v>2.6054479956521572E-2</v>
      </c>
      <c r="Q51" s="203">
        <f t="shared" si="1"/>
        <v>2.6054479956521569E-2</v>
      </c>
    </row>
    <row r="52" spans="1:17" x14ac:dyDescent="0.25">
      <c r="A52" s="76" t="s">
        <v>82</v>
      </c>
      <c r="B52" s="202">
        <f t="shared" ref="B52:Q52" si="2">IF(B$7=0,0,B$7/B$5)</f>
        <v>3.5434092740869345E-2</v>
      </c>
      <c r="C52" s="202">
        <f t="shared" si="2"/>
        <v>3.5434092740869338E-2</v>
      </c>
      <c r="D52" s="202">
        <f t="shared" si="2"/>
        <v>3.5434092740869352E-2</v>
      </c>
      <c r="E52" s="202">
        <f t="shared" si="2"/>
        <v>3.5434092740869338E-2</v>
      </c>
      <c r="F52" s="202">
        <f t="shared" si="2"/>
        <v>3.5434092740869345E-2</v>
      </c>
      <c r="G52" s="202">
        <f t="shared" si="2"/>
        <v>3.5434092740869345E-2</v>
      </c>
      <c r="H52" s="202">
        <f t="shared" si="2"/>
        <v>3.5434092740869345E-2</v>
      </c>
      <c r="I52" s="202">
        <f t="shared" si="2"/>
        <v>3.5434092740869352E-2</v>
      </c>
      <c r="J52" s="202">
        <f t="shared" si="2"/>
        <v>3.5434092740869345E-2</v>
      </c>
      <c r="K52" s="202">
        <f t="shared" si="2"/>
        <v>3.5434092740869345E-2</v>
      </c>
      <c r="L52" s="202">
        <f t="shared" si="2"/>
        <v>3.5434092740869345E-2</v>
      </c>
      <c r="M52" s="202">
        <f t="shared" si="2"/>
        <v>3.5434092740869338E-2</v>
      </c>
      <c r="N52" s="202">
        <f t="shared" si="2"/>
        <v>3.5434092740869338E-2</v>
      </c>
      <c r="O52" s="202">
        <f t="shared" si="2"/>
        <v>3.5434092740869345E-2</v>
      </c>
      <c r="P52" s="202">
        <f t="shared" si="2"/>
        <v>3.5434092740869345E-2</v>
      </c>
      <c r="Q52" s="202">
        <f t="shared" si="2"/>
        <v>3.5434092740869338E-2</v>
      </c>
    </row>
    <row r="53" spans="1:17" x14ac:dyDescent="0.25">
      <c r="A53" s="76" t="s">
        <v>81</v>
      </c>
      <c r="B53" s="202">
        <f t="shared" ref="B53:Q53" si="3">IF(B$8=0,0,B$8/B$5)</f>
        <v>4.3771526326956252E-2</v>
      </c>
      <c r="C53" s="202">
        <f t="shared" si="3"/>
        <v>4.3771526326956245E-2</v>
      </c>
      <c r="D53" s="202">
        <f t="shared" si="3"/>
        <v>4.3771526326956259E-2</v>
      </c>
      <c r="E53" s="202">
        <f t="shared" si="3"/>
        <v>4.3771526326956245E-2</v>
      </c>
      <c r="F53" s="202">
        <f t="shared" si="3"/>
        <v>4.3771526326956252E-2</v>
      </c>
      <c r="G53" s="202">
        <f t="shared" si="3"/>
        <v>4.3771526326956252E-2</v>
      </c>
      <c r="H53" s="202">
        <f t="shared" si="3"/>
        <v>4.3771526326956252E-2</v>
      </c>
      <c r="I53" s="202">
        <f t="shared" si="3"/>
        <v>4.3771526326956259E-2</v>
      </c>
      <c r="J53" s="202">
        <f t="shared" si="3"/>
        <v>4.3771526326956252E-2</v>
      </c>
      <c r="K53" s="202">
        <f t="shared" si="3"/>
        <v>4.3771526326956259E-2</v>
      </c>
      <c r="L53" s="202">
        <f t="shared" si="3"/>
        <v>4.3771526326956259E-2</v>
      </c>
      <c r="M53" s="202">
        <f t="shared" si="3"/>
        <v>4.3771526326956252E-2</v>
      </c>
      <c r="N53" s="202">
        <f t="shared" si="3"/>
        <v>4.3771526326956238E-2</v>
      </c>
      <c r="O53" s="202">
        <f t="shared" si="3"/>
        <v>4.3771526326956252E-2</v>
      </c>
      <c r="P53" s="202">
        <f t="shared" si="3"/>
        <v>4.3771526326956245E-2</v>
      </c>
      <c r="Q53" s="202">
        <f t="shared" si="3"/>
        <v>4.3771526326956245E-2</v>
      </c>
    </row>
    <row r="54" spans="1:17" x14ac:dyDescent="0.25">
      <c r="A54" s="76" t="s">
        <v>80</v>
      </c>
      <c r="B54" s="202">
        <f t="shared" ref="B54:Q54" si="4">IF(B$9=0,0,B$9/B$5)</f>
        <v>2.7096659154782439E-2</v>
      </c>
      <c r="C54" s="202">
        <f t="shared" si="4"/>
        <v>2.7096659154782436E-2</v>
      </c>
      <c r="D54" s="202">
        <f t="shared" si="4"/>
        <v>2.7096659154782446E-2</v>
      </c>
      <c r="E54" s="202">
        <f t="shared" si="4"/>
        <v>2.7096659154782432E-2</v>
      </c>
      <c r="F54" s="202">
        <f t="shared" si="4"/>
        <v>2.7096659154782439E-2</v>
      </c>
      <c r="G54" s="202">
        <f t="shared" si="4"/>
        <v>2.7096659154782436E-2</v>
      </c>
      <c r="H54" s="202">
        <f t="shared" si="4"/>
        <v>2.7096659154782436E-2</v>
      </c>
      <c r="I54" s="202">
        <f t="shared" si="4"/>
        <v>2.7096659154782442E-2</v>
      </c>
      <c r="J54" s="202">
        <f t="shared" si="4"/>
        <v>2.7096659154782439E-2</v>
      </c>
      <c r="K54" s="202">
        <f t="shared" si="4"/>
        <v>2.7096659154782442E-2</v>
      </c>
      <c r="L54" s="202">
        <f t="shared" si="4"/>
        <v>2.7096659154782442E-2</v>
      </c>
      <c r="M54" s="202">
        <f t="shared" si="4"/>
        <v>2.7096659154782436E-2</v>
      </c>
      <c r="N54" s="202">
        <f t="shared" si="4"/>
        <v>2.7096659154782432E-2</v>
      </c>
      <c r="O54" s="202">
        <f t="shared" si="4"/>
        <v>2.7096659154782439E-2</v>
      </c>
      <c r="P54" s="202">
        <f t="shared" si="4"/>
        <v>2.7096659154782436E-2</v>
      </c>
      <c r="Q54" s="202">
        <f t="shared" si="4"/>
        <v>2.7096659154782436E-2</v>
      </c>
    </row>
    <row r="55" spans="1:17" x14ac:dyDescent="0.25">
      <c r="A55" s="129" t="s">
        <v>79</v>
      </c>
      <c r="B55" s="201">
        <f t="shared" ref="B55:Q55" si="5">IF(B$10=0,0,B$10/B$5)</f>
        <v>2.8138838353043306E-2</v>
      </c>
      <c r="C55" s="201">
        <f t="shared" si="5"/>
        <v>2.8138838353043302E-2</v>
      </c>
      <c r="D55" s="201">
        <f t="shared" si="5"/>
        <v>2.8138838353043306E-2</v>
      </c>
      <c r="E55" s="201">
        <f t="shared" si="5"/>
        <v>2.8138838353043295E-2</v>
      </c>
      <c r="F55" s="201">
        <f t="shared" si="5"/>
        <v>2.8138838353043306E-2</v>
      </c>
      <c r="G55" s="201">
        <f t="shared" si="5"/>
        <v>2.8138838353043302E-2</v>
      </c>
      <c r="H55" s="201">
        <f t="shared" si="5"/>
        <v>2.8138838353043299E-2</v>
      </c>
      <c r="I55" s="201">
        <f t="shared" si="5"/>
        <v>2.8138838353043309E-2</v>
      </c>
      <c r="J55" s="201">
        <f t="shared" si="5"/>
        <v>2.8138838353043302E-2</v>
      </c>
      <c r="K55" s="201">
        <f t="shared" si="5"/>
        <v>2.8138838353043306E-2</v>
      </c>
      <c r="L55" s="201">
        <f t="shared" si="5"/>
        <v>2.8138838353043306E-2</v>
      </c>
      <c r="M55" s="201">
        <f t="shared" si="5"/>
        <v>2.8138838353043299E-2</v>
      </c>
      <c r="N55" s="201">
        <f t="shared" si="5"/>
        <v>2.8138838353043295E-2</v>
      </c>
      <c r="O55" s="201">
        <f t="shared" si="5"/>
        <v>2.8138838353043299E-2</v>
      </c>
      <c r="P55" s="201">
        <f t="shared" si="5"/>
        <v>2.8138838353043295E-2</v>
      </c>
      <c r="Q55" s="201">
        <f t="shared" si="5"/>
        <v>2.8138838353043299E-2</v>
      </c>
    </row>
    <row r="56" spans="1:17" x14ac:dyDescent="0.25">
      <c r="A56" s="127" t="s">
        <v>295</v>
      </c>
      <c r="B56" s="200">
        <f t="shared" ref="B56:Q56" si="6">IF(B$15=0,0,B$15/B$5)</f>
        <v>0.19179278147110934</v>
      </c>
      <c r="C56" s="200">
        <f t="shared" si="6"/>
        <v>0.19179278147110931</v>
      </c>
      <c r="D56" s="200">
        <f t="shared" si="6"/>
        <v>0.1917927814711094</v>
      </c>
      <c r="E56" s="200">
        <f t="shared" si="6"/>
        <v>0.19179278147110931</v>
      </c>
      <c r="F56" s="200">
        <f t="shared" si="6"/>
        <v>0.19179278147110934</v>
      </c>
      <c r="G56" s="200">
        <f t="shared" si="6"/>
        <v>0.19179278147110934</v>
      </c>
      <c r="H56" s="200">
        <f t="shared" si="6"/>
        <v>0.19179278147110937</v>
      </c>
      <c r="I56" s="200">
        <f t="shared" si="6"/>
        <v>0.19179278147110937</v>
      </c>
      <c r="J56" s="200">
        <f t="shared" si="6"/>
        <v>0.19179278147110934</v>
      </c>
      <c r="K56" s="200">
        <f t="shared" si="6"/>
        <v>0.19179278147110937</v>
      </c>
      <c r="L56" s="200">
        <f t="shared" si="6"/>
        <v>0.19179278147110937</v>
      </c>
      <c r="M56" s="200">
        <f t="shared" si="6"/>
        <v>0.19179278147110931</v>
      </c>
      <c r="N56" s="200">
        <f t="shared" si="6"/>
        <v>0.19179278147110926</v>
      </c>
      <c r="O56" s="200">
        <f t="shared" si="6"/>
        <v>0.19179278147110931</v>
      </c>
      <c r="P56" s="200">
        <f t="shared" si="6"/>
        <v>0.19179278147110931</v>
      </c>
      <c r="Q56" s="200">
        <f t="shared" si="6"/>
        <v>0.19179278147110926</v>
      </c>
    </row>
    <row r="57" spans="1:17" x14ac:dyDescent="0.25">
      <c r="A57" s="142" t="s">
        <v>301</v>
      </c>
      <c r="B57" s="199">
        <f t="shared" ref="B57:Q57" si="7">IF(B$16=0,0,B$16/B$5)</f>
        <v>8.6306751661999193E-2</v>
      </c>
      <c r="C57" s="199">
        <f t="shared" si="7"/>
        <v>8.6306751661999179E-2</v>
      </c>
      <c r="D57" s="199">
        <f t="shared" si="7"/>
        <v>8.6306751661999193E-2</v>
      </c>
      <c r="E57" s="199">
        <f t="shared" si="7"/>
        <v>8.6306751661999179E-2</v>
      </c>
      <c r="F57" s="199">
        <f t="shared" si="7"/>
        <v>8.6306751661999193E-2</v>
      </c>
      <c r="G57" s="199">
        <f t="shared" si="7"/>
        <v>8.6306751661999179E-2</v>
      </c>
      <c r="H57" s="199">
        <f t="shared" si="7"/>
        <v>8.630675166199922E-2</v>
      </c>
      <c r="I57" s="199">
        <f t="shared" si="7"/>
        <v>8.630675166199922E-2</v>
      </c>
      <c r="J57" s="199">
        <f t="shared" si="7"/>
        <v>8.6306751661999179E-2</v>
      </c>
      <c r="K57" s="199">
        <f t="shared" si="7"/>
        <v>8.6306751661999179E-2</v>
      </c>
      <c r="L57" s="199">
        <f t="shared" si="7"/>
        <v>8.6306751661999206E-2</v>
      </c>
      <c r="M57" s="199">
        <f t="shared" si="7"/>
        <v>8.6306751661999179E-2</v>
      </c>
      <c r="N57" s="199">
        <f t="shared" si="7"/>
        <v>8.6306751661999151E-2</v>
      </c>
      <c r="O57" s="199">
        <f t="shared" si="7"/>
        <v>8.6306751661999179E-2</v>
      </c>
      <c r="P57" s="199">
        <f t="shared" si="7"/>
        <v>8.6306751661999193E-2</v>
      </c>
      <c r="Q57" s="199">
        <f t="shared" si="7"/>
        <v>8.6306751661999151E-2</v>
      </c>
    </row>
    <row r="58" spans="1:17" x14ac:dyDescent="0.25">
      <c r="A58" s="142" t="s">
        <v>300</v>
      </c>
      <c r="B58" s="199">
        <f t="shared" ref="B58:Q58" si="8">IF(B$22=0,0,B$22/B$5)</f>
        <v>0.10548602980911014</v>
      </c>
      <c r="C58" s="199">
        <f t="shared" si="8"/>
        <v>0.10548602980911012</v>
      </c>
      <c r="D58" s="199">
        <f t="shared" si="8"/>
        <v>0.10548602980911018</v>
      </c>
      <c r="E58" s="199">
        <f t="shared" si="8"/>
        <v>0.10548602980911014</v>
      </c>
      <c r="F58" s="199">
        <f t="shared" si="8"/>
        <v>0.10548602980911014</v>
      </c>
      <c r="G58" s="199">
        <f t="shared" si="8"/>
        <v>0.10548602980911015</v>
      </c>
      <c r="H58" s="199">
        <f t="shared" si="8"/>
        <v>0.10548602980911015</v>
      </c>
      <c r="I58" s="199">
        <f t="shared" si="8"/>
        <v>0.10548602980911016</v>
      </c>
      <c r="J58" s="199">
        <f t="shared" si="8"/>
        <v>0.10548602980911015</v>
      </c>
      <c r="K58" s="199">
        <f t="shared" si="8"/>
        <v>0.10548602980911016</v>
      </c>
      <c r="L58" s="199">
        <f t="shared" si="8"/>
        <v>0.10548602980911016</v>
      </c>
      <c r="M58" s="199">
        <f t="shared" si="8"/>
        <v>0.10548602980911012</v>
      </c>
      <c r="N58" s="199">
        <f t="shared" si="8"/>
        <v>0.10548602980911012</v>
      </c>
      <c r="O58" s="199">
        <f t="shared" si="8"/>
        <v>0.10548602980911015</v>
      </c>
      <c r="P58" s="199">
        <f t="shared" si="8"/>
        <v>0.10548602980911012</v>
      </c>
      <c r="Q58" s="199">
        <f t="shared" si="8"/>
        <v>0.10548602980911012</v>
      </c>
    </row>
    <row r="59" spans="1:17" x14ac:dyDescent="0.25">
      <c r="A59" s="127" t="s">
        <v>294</v>
      </c>
      <c r="B59" s="200">
        <f t="shared" ref="B59:Q59" si="9">IF(B$23=0,0,B$23/B$5)</f>
        <v>9.3156493857395981E-2</v>
      </c>
      <c r="C59" s="200">
        <f t="shared" si="9"/>
        <v>9.3156493857395967E-2</v>
      </c>
      <c r="D59" s="200">
        <f t="shared" si="9"/>
        <v>9.3156493857395994E-2</v>
      </c>
      <c r="E59" s="200">
        <f t="shared" si="9"/>
        <v>9.3156493857395953E-2</v>
      </c>
      <c r="F59" s="200">
        <f t="shared" si="9"/>
        <v>9.3156493857395967E-2</v>
      </c>
      <c r="G59" s="200">
        <f t="shared" si="9"/>
        <v>9.3156493857395981E-2</v>
      </c>
      <c r="H59" s="200">
        <f t="shared" si="9"/>
        <v>9.3156493857395981E-2</v>
      </c>
      <c r="I59" s="200">
        <f t="shared" si="9"/>
        <v>9.3156493857395994E-2</v>
      </c>
      <c r="J59" s="200">
        <f t="shared" si="9"/>
        <v>9.3156493857395981E-2</v>
      </c>
      <c r="K59" s="200">
        <f t="shared" si="9"/>
        <v>9.3156493857395981E-2</v>
      </c>
      <c r="L59" s="200">
        <f t="shared" si="9"/>
        <v>9.3156493857396008E-2</v>
      </c>
      <c r="M59" s="200">
        <f t="shared" si="9"/>
        <v>9.3156493857395953E-2</v>
      </c>
      <c r="N59" s="200">
        <f t="shared" si="9"/>
        <v>9.3156493857395953E-2</v>
      </c>
      <c r="O59" s="200">
        <f t="shared" si="9"/>
        <v>9.3156493857395981E-2</v>
      </c>
      <c r="P59" s="200">
        <f t="shared" si="9"/>
        <v>9.3156493857395967E-2</v>
      </c>
      <c r="Q59" s="200">
        <f t="shared" si="9"/>
        <v>9.3156493857395967E-2</v>
      </c>
    </row>
    <row r="60" spans="1:17" x14ac:dyDescent="0.25">
      <c r="A60" s="142" t="s">
        <v>299</v>
      </c>
      <c r="B60" s="199">
        <f t="shared" ref="B60:Q60" si="10">IF(B$24=0,0,B$24/B$5)</f>
        <v>6.9867370393046982E-2</v>
      </c>
      <c r="C60" s="199">
        <f t="shared" si="10"/>
        <v>6.9867370393046968E-2</v>
      </c>
      <c r="D60" s="199">
        <f t="shared" si="10"/>
        <v>6.9867370393046996E-2</v>
      </c>
      <c r="E60" s="199">
        <f t="shared" si="10"/>
        <v>6.9867370393046968E-2</v>
      </c>
      <c r="F60" s="199">
        <f t="shared" si="10"/>
        <v>6.9867370393046982E-2</v>
      </c>
      <c r="G60" s="199">
        <f t="shared" si="10"/>
        <v>6.9867370393046982E-2</v>
      </c>
      <c r="H60" s="199">
        <f t="shared" si="10"/>
        <v>6.9867370393046982E-2</v>
      </c>
      <c r="I60" s="199">
        <f t="shared" si="10"/>
        <v>6.9867370393046996E-2</v>
      </c>
      <c r="J60" s="199">
        <f t="shared" si="10"/>
        <v>6.9867370393046982E-2</v>
      </c>
      <c r="K60" s="199">
        <f t="shared" si="10"/>
        <v>6.9867370393046982E-2</v>
      </c>
      <c r="L60" s="199">
        <f t="shared" si="10"/>
        <v>6.9867370393046996E-2</v>
      </c>
      <c r="M60" s="199">
        <f t="shared" si="10"/>
        <v>6.9867370393046968E-2</v>
      </c>
      <c r="N60" s="199">
        <f t="shared" si="10"/>
        <v>6.9867370393046968E-2</v>
      </c>
      <c r="O60" s="199">
        <f t="shared" si="10"/>
        <v>6.9867370393046982E-2</v>
      </c>
      <c r="P60" s="199">
        <f t="shared" si="10"/>
        <v>6.9867370393046968E-2</v>
      </c>
      <c r="Q60" s="199">
        <f t="shared" si="10"/>
        <v>6.9867370393046968E-2</v>
      </c>
    </row>
    <row r="61" spans="1:17" x14ac:dyDescent="0.25">
      <c r="A61" s="142" t="s">
        <v>298</v>
      </c>
      <c r="B61" s="199">
        <f t="shared" ref="B61:Q61" si="11">IF(B$25=0,0,B$25/B$5)</f>
        <v>2.3289123464348999E-2</v>
      </c>
      <c r="C61" s="199">
        <f t="shared" si="11"/>
        <v>2.3289123464348995E-2</v>
      </c>
      <c r="D61" s="199">
        <f t="shared" si="11"/>
        <v>2.3289123464349002E-2</v>
      </c>
      <c r="E61" s="199">
        <f t="shared" si="11"/>
        <v>2.3289123464348995E-2</v>
      </c>
      <c r="F61" s="199">
        <f t="shared" si="11"/>
        <v>2.3289123464348999E-2</v>
      </c>
      <c r="G61" s="199">
        <f t="shared" si="11"/>
        <v>2.3289123464348999E-2</v>
      </c>
      <c r="H61" s="199">
        <f t="shared" si="11"/>
        <v>2.3289123464348999E-2</v>
      </c>
      <c r="I61" s="199">
        <f t="shared" si="11"/>
        <v>2.3289123464349002E-2</v>
      </c>
      <c r="J61" s="199">
        <f t="shared" si="11"/>
        <v>2.3289123464348999E-2</v>
      </c>
      <c r="K61" s="199">
        <f t="shared" si="11"/>
        <v>2.3289123464349002E-2</v>
      </c>
      <c r="L61" s="199">
        <f t="shared" si="11"/>
        <v>2.3289123464349002E-2</v>
      </c>
      <c r="M61" s="199">
        <f t="shared" si="11"/>
        <v>2.3289123464348995E-2</v>
      </c>
      <c r="N61" s="199">
        <f t="shared" si="11"/>
        <v>2.3289123464348992E-2</v>
      </c>
      <c r="O61" s="199">
        <f t="shared" si="11"/>
        <v>2.3289123464348995E-2</v>
      </c>
      <c r="P61" s="199">
        <f t="shared" si="11"/>
        <v>2.3289123464348999E-2</v>
      </c>
      <c r="Q61" s="199">
        <f t="shared" si="11"/>
        <v>2.3289123464348995E-2</v>
      </c>
    </row>
    <row r="62" spans="1:17" x14ac:dyDescent="0.25">
      <c r="A62" s="127" t="s">
        <v>293</v>
      </c>
      <c r="B62" s="200">
        <f t="shared" ref="B62:Q62" si="12">IF(B$26=0,0,B$26/B$5)</f>
        <v>0.27398968781587052</v>
      </c>
      <c r="C62" s="200">
        <f t="shared" si="12"/>
        <v>0.27398968781587046</v>
      </c>
      <c r="D62" s="200">
        <f t="shared" si="12"/>
        <v>0.27398968781587046</v>
      </c>
      <c r="E62" s="200">
        <f t="shared" si="12"/>
        <v>0.27398968781587052</v>
      </c>
      <c r="F62" s="200">
        <f t="shared" si="12"/>
        <v>0.27398968781587052</v>
      </c>
      <c r="G62" s="200">
        <f t="shared" si="12"/>
        <v>0.27398968781587046</v>
      </c>
      <c r="H62" s="200">
        <f t="shared" si="12"/>
        <v>0.27398968781587052</v>
      </c>
      <c r="I62" s="200">
        <f t="shared" si="12"/>
        <v>0.27398968781587052</v>
      </c>
      <c r="J62" s="200">
        <f t="shared" si="12"/>
        <v>0.27398968781587058</v>
      </c>
      <c r="K62" s="200">
        <f t="shared" si="12"/>
        <v>0.27398968781587058</v>
      </c>
      <c r="L62" s="200">
        <f t="shared" si="12"/>
        <v>0.27398968781587058</v>
      </c>
      <c r="M62" s="200">
        <f t="shared" si="12"/>
        <v>0.27398968781587046</v>
      </c>
      <c r="N62" s="200">
        <f t="shared" si="12"/>
        <v>0.27398968781587035</v>
      </c>
      <c r="O62" s="200">
        <f t="shared" si="12"/>
        <v>0.27398968781587052</v>
      </c>
      <c r="P62" s="200">
        <f t="shared" si="12"/>
        <v>0.27398968781587046</v>
      </c>
      <c r="Q62" s="200">
        <f t="shared" si="12"/>
        <v>0.27398968781587046</v>
      </c>
    </row>
    <row r="63" spans="1:17" x14ac:dyDescent="0.25">
      <c r="A63" s="142" t="s">
        <v>297</v>
      </c>
      <c r="B63" s="199">
        <f t="shared" ref="B63:Q63" si="13">IF(B$27=0,0,B$27/B$5)</f>
        <v>0.23252129985776168</v>
      </c>
      <c r="C63" s="199">
        <f t="shared" si="13"/>
        <v>0.23252129985776165</v>
      </c>
      <c r="D63" s="199">
        <f t="shared" si="13"/>
        <v>0.23252129985776177</v>
      </c>
      <c r="E63" s="199">
        <f t="shared" si="13"/>
        <v>0.23252129985776174</v>
      </c>
      <c r="F63" s="199">
        <f t="shared" si="13"/>
        <v>0.23252129985776193</v>
      </c>
      <c r="G63" s="199">
        <f t="shared" si="13"/>
        <v>0.23252129985776188</v>
      </c>
      <c r="H63" s="199">
        <f t="shared" si="13"/>
        <v>0.23252129985776188</v>
      </c>
      <c r="I63" s="199">
        <f t="shared" si="13"/>
        <v>0.23252129985776199</v>
      </c>
      <c r="J63" s="199">
        <f t="shared" si="13"/>
        <v>0.2325212998577619</v>
      </c>
      <c r="K63" s="199">
        <f t="shared" si="13"/>
        <v>0.23252129985776204</v>
      </c>
      <c r="L63" s="199">
        <f t="shared" si="13"/>
        <v>0.23252129985776185</v>
      </c>
      <c r="M63" s="199">
        <f t="shared" si="13"/>
        <v>0.2325212998577616</v>
      </c>
      <c r="N63" s="199">
        <f t="shared" si="13"/>
        <v>0.23252129985776168</v>
      </c>
      <c r="O63" s="199">
        <f t="shared" si="13"/>
        <v>0.23252129985776171</v>
      </c>
      <c r="P63" s="199">
        <f t="shared" si="13"/>
        <v>0.23252129985776163</v>
      </c>
      <c r="Q63" s="199">
        <f t="shared" si="13"/>
        <v>0.23252129985776179</v>
      </c>
    </row>
    <row r="64" spans="1:17" x14ac:dyDescent="0.25">
      <c r="A64" s="142" t="s">
        <v>296</v>
      </c>
      <c r="B64" s="199">
        <f t="shared" ref="B64:Q64" si="14">IF(B$33=0,0,B$33/B$5)</f>
        <v>4.1468387958108845E-2</v>
      </c>
      <c r="C64" s="199">
        <f t="shared" si="14"/>
        <v>4.1468387958108845E-2</v>
      </c>
      <c r="D64" s="199">
        <f t="shared" si="14"/>
        <v>4.1468387958108713E-2</v>
      </c>
      <c r="E64" s="199">
        <f t="shared" si="14"/>
        <v>4.1468387958108768E-2</v>
      </c>
      <c r="F64" s="199">
        <f t="shared" si="14"/>
        <v>4.1468387958108553E-2</v>
      </c>
      <c r="G64" s="199">
        <f t="shared" si="14"/>
        <v>4.1468387958108602E-2</v>
      </c>
      <c r="H64" s="199">
        <f t="shared" si="14"/>
        <v>4.1468387958108671E-2</v>
      </c>
      <c r="I64" s="199">
        <f t="shared" si="14"/>
        <v>4.1468387958108532E-2</v>
      </c>
      <c r="J64" s="199">
        <f t="shared" si="14"/>
        <v>4.1468387958108636E-2</v>
      </c>
      <c r="K64" s="199">
        <f t="shared" si="14"/>
        <v>4.1468387958108532E-2</v>
      </c>
      <c r="L64" s="199">
        <f t="shared" si="14"/>
        <v>4.1468387958108685E-2</v>
      </c>
      <c r="M64" s="199">
        <f t="shared" si="14"/>
        <v>4.1468387958108879E-2</v>
      </c>
      <c r="N64" s="199">
        <f t="shared" si="14"/>
        <v>4.1468387958108678E-2</v>
      </c>
      <c r="O64" s="199">
        <f t="shared" si="14"/>
        <v>4.1468387958108796E-2</v>
      </c>
      <c r="P64" s="199">
        <f t="shared" si="14"/>
        <v>4.1468387958108859E-2</v>
      </c>
      <c r="Q64" s="199">
        <f t="shared" si="14"/>
        <v>4.1468387958108664E-2</v>
      </c>
    </row>
    <row r="65" spans="1:17" x14ac:dyDescent="0.25">
      <c r="A65" s="127" t="s">
        <v>292</v>
      </c>
      <c r="B65" s="200">
        <f t="shared" ref="B65:Q65" si="15">IF(B$34=0,0,B$34/B$5)</f>
        <v>0.22487390938674995</v>
      </c>
      <c r="C65" s="200">
        <f t="shared" si="15"/>
        <v>0.22480265650447598</v>
      </c>
      <c r="D65" s="200">
        <f t="shared" si="15"/>
        <v>0.21562372918613024</v>
      </c>
      <c r="E65" s="200">
        <f t="shared" si="15"/>
        <v>0.20899706840418633</v>
      </c>
      <c r="F65" s="200">
        <f t="shared" si="15"/>
        <v>0.1905461542316782</v>
      </c>
      <c r="G65" s="200">
        <f t="shared" si="15"/>
        <v>0.17483507209423715</v>
      </c>
      <c r="H65" s="200">
        <f t="shared" si="15"/>
        <v>0.16513779442167828</v>
      </c>
      <c r="I65" s="200">
        <f t="shared" si="15"/>
        <v>0.16646510316363983</v>
      </c>
      <c r="J65" s="200">
        <f t="shared" si="15"/>
        <v>0.16998229441279358</v>
      </c>
      <c r="K65" s="200">
        <f t="shared" si="15"/>
        <v>0.15739152716927982</v>
      </c>
      <c r="L65" s="200">
        <f t="shared" si="15"/>
        <v>0.12641048230472679</v>
      </c>
      <c r="M65" s="200">
        <f t="shared" si="15"/>
        <v>9.2466032680876303E-2</v>
      </c>
      <c r="N65" s="200">
        <f t="shared" si="15"/>
        <v>9.8452302295340841E-2</v>
      </c>
      <c r="O65" s="200">
        <f t="shared" si="15"/>
        <v>9.0286155438130247E-2</v>
      </c>
      <c r="P65" s="200">
        <f t="shared" si="15"/>
        <v>9.062892645136067E-2</v>
      </c>
      <c r="Q65" s="200">
        <f t="shared" si="15"/>
        <v>8.6365635450244907E-2</v>
      </c>
    </row>
    <row r="66" spans="1:17" x14ac:dyDescent="0.25">
      <c r="A66" s="127" t="s">
        <v>291</v>
      </c>
      <c r="B66" s="200">
        <f t="shared" ref="B66:Q66" si="16">IF(B$45=0,0,B$45/B$5)</f>
        <v>4.3838350050539272E-2</v>
      </c>
      <c r="C66" s="200">
        <f t="shared" si="16"/>
        <v>4.3838350050539258E-2</v>
      </c>
      <c r="D66" s="200">
        <f t="shared" si="16"/>
        <v>4.3838350050539279E-2</v>
      </c>
      <c r="E66" s="200">
        <f t="shared" si="16"/>
        <v>4.3838350050539265E-2</v>
      </c>
      <c r="F66" s="200">
        <f t="shared" si="16"/>
        <v>4.3838350050539272E-2</v>
      </c>
      <c r="G66" s="200">
        <f t="shared" si="16"/>
        <v>4.3838350050539272E-2</v>
      </c>
      <c r="H66" s="200">
        <f t="shared" si="16"/>
        <v>4.3838350050539272E-2</v>
      </c>
      <c r="I66" s="200">
        <f t="shared" si="16"/>
        <v>4.3838350050539279E-2</v>
      </c>
      <c r="J66" s="200">
        <f t="shared" si="16"/>
        <v>4.3838350050539272E-2</v>
      </c>
      <c r="K66" s="200">
        <f t="shared" si="16"/>
        <v>4.3838350050539279E-2</v>
      </c>
      <c r="L66" s="200">
        <f t="shared" si="16"/>
        <v>4.3838350050539272E-2</v>
      </c>
      <c r="M66" s="200">
        <f t="shared" si="16"/>
        <v>4.3838350050539265E-2</v>
      </c>
      <c r="N66" s="200">
        <f t="shared" si="16"/>
        <v>4.3838350050539258E-2</v>
      </c>
      <c r="O66" s="200">
        <f t="shared" si="16"/>
        <v>4.3838350050539272E-2</v>
      </c>
      <c r="P66" s="200">
        <f t="shared" si="16"/>
        <v>4.3838350050539265E-2</v>
      </c>
      <c r="Q66" s="200">
        <f t="shared" si="16"/>
        <v>4.3838350050539265E-2</v>
      </c>
    </row>
    <row r="67" spans="1:17" x14ac:dyDescent="0.25">
      <c r="A67" s="72" t="s">
        <v>290</v>
      </c>
      <c r="B67" s="71">
        <f t="shared" ref="B67:Q67" si="17">IF(B$46=0,0,B$46/B$5)</f>
        <v>1.185318088616205E-2</v>
      </c>
      <c r="C67" s="71">
        <f t="shared" si="17"/>
        <v>1.1924433768435992E-2</v>
      </c>
      <c r="D67" s="71">
        <f t="shared" si="17"/>
        <v>2.1103361086781687E-2</v>
      </c>
      <c r="E67" s="71">
        <f t="shared" si="17"/>
        <v>2.7730021868725634E-2</v>
      </c>
      <c r="F67" s="71">
        <f t="shared" si="17"/>
        <v>4.6180936041233793E-2</v>
      </c>
      <c r="G67" s="71">
        <f t="shared" si="17"/>
        <v>6.1892018178674769E-2</v>
      </c>
      <c r="H67" s="71">
        <f t="shared" si="17"/>
        <v>7.1589295851233706E-2</v>
      </c>
      <c r="I67" s="71">
        <f t="shared" si="17"/>
        <v>7.0261987109272186E-2</v>
      </c>
      <c r="J67" s="71">
        <f t="shared" si="17"/>
        <v>6.6744795860118403E-2</v>
      </c>
      <c r="K67" s="71">
        <f t="shared" si="17"/>
        <v>7.9335563103632031E-2</v>
      </c>
      <c r="L67" s="71">
        <f t="shared" si="17"/>
        <v>0.11031660796818527</v>
      </c>
      <c r="M67" s="71">
        <f t="shared" si="17"/>
        <v>0.14426105759203581</v>
      </c>
      <c r="N67" s="71">
        <f t="shared" si="17"/>
        <v>0.13827478797757123</v>
      </c>
      <c r="O67" s="71">
        <f t="shared" si="17"/>
        <v>0.14644093483478179</v>
      </c>
      <c r="P67" s="71">
        <f t="shared" si="17"/>
        <v>0.14609816382155136</v>
      </c>
      <c r="Q67" s="71">
        <f t="shared" si="17"/>
        <v>0.150361454822667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 t="shared" ref="B71:Q71" si="18">SUM(B$72:B$82)</f>
        <v>37.185919336486499</v>
      </c>
      <c r="C71" s="253">
        <f t="shared" si="18"/>
        <v>37.243585787425928</v>
      </c>
      <c r="D71" s="253">
        <f t="shared" si="18"/>
        <v>37.303227620338689</v>
      </c>
      <c r="E71" s="253">
        <f t="shared" si="18"/>
        <v>37.26554013321455</v>
      </c>
      <c r="F71" s="253">
        <f t="shared" si="18"/>
        <v>37.326591763947548</v>
      </c>
      <c r="G71" s="253">
        <f t="shared" si="18"/>
        <v>37.408089413718344</v>
      </c>
      <c r="H71" s="253">
        <f t="shared" si="18"/>
        <v>37.514419968565363</v>
      </c>
      <c r="I71" s="253">
        <f t="shared" si="18"/>
        <v>36.732105445307347</v>
      </c>
      <c r="J71" s="253">
        <f t="shared" si="18"/>
        <v>36.778330104971943</v>
      </c>
      <c r="K71" s="253">
        <f t="shared" si="18"/>
        <v>36.730512514260631</v>
      </c>
      <c r="L71" s="253">
        <f t="shared" si="18"/>
        <v>36.787550993111438</v>
      </c>
      <c r="M71" s="253">
        <f t="shared" si="18"/>
        <v>36.962745158477546</v>
      </c>
      <c r="N71" s="253">
        <f t="shared" si="18"/>
        <v>36.923539854741378</v>
      </c>
      <c r="O71" s="253">
        <f t="shared" si="18"/>
        <v>36.962986981187392</v>
      </c>
      <c r="P71" s="253">
        <f t="shared" si="18"/>
        <v>35.383170514086622</v>
      </c>
      <c r="Q71" s="253">
        <f t="shared" si="18"/>
        <v>33.958185163981668</v>
      </c>
    </row>
    <row r="72" spans="1:17" x14ac:dyDescent="0.25">
      <c r="A72" s="132" t="s">
        <v>83</v>
      </c>
      <c r="B72" s="282">
        <f>IF(B$6=0,0,B$6/MAE!B$5*1000)</f>
        <v>0.96885979001731559</v>
      </c>
      <c r="C72" s="282">
        <f>IF(C$6=0,0,C$6/MAE!C$5*1000)</f>
        <v>0.97036225940748067</v>
      </c>
      <c r="D72" s="282">
        <f>IF(D$6=0,0,D$6/MAE!D$5*1000)</f>
        <v>0.97191619634767645</v>
      </c>
      <c r="E72" s="282">
        <f>IF(E$6=0,0,E$6/MAE!E$5*1000)</f>
        <v>0.97093426846978859</v>
      </c>
      <c r="F72" s="282">
        <f>IF(F$6=0,0,F$6/MAE!F$5*1000)</f>
        <v>0.97252493695903441</v>
      </c>
      <c r="G72" s="282">
        <f>IF(G$6=0,0,G$6/MAE!G$5*1000)</f>
        <v>0.97464831584149159</v>
      </c>
      <c r="H72" s="282">
        <f>IF(H$6=0,0,H$6/MAE!H$5*1000)</f>
        <v>0.97741870315151891</v>
      </c>
      <c r="I72" s="282">
        <f>IF(I$6=0,0,I$6/MAE!I$5*1000)</f>
        <v>0.95703590508559744</v>
      </c>
      <c r="J72" s="282">
        <f>IF(J$6=0,0,J$6/MAE!J$5*1000)</f>
        <v>0.95824026455432554</v>
      </c>
      <c r="K72" s="282">
        <f>IF(K$6=0,0,K$6/MAE!K$5*1000)</f>
        <v>0.95699440209556874</v>
      </c>
      <c r="L72" s="282">
        <f>IF(L$6=0,0,L$6/MAE!L$5*1000)</f>
        <v>0.95848050999953749</v>
      </c>
      <c r="M72" s="282">
        <f>IF(M$6=0,0,M$6/MAE!M$5*1000)</f>
        <v>0.96304510286956779</v>
      </c>
      <c r="N72" s="282">
        <f>IF(N$6=0,0,N$6/MAE!N$5*1000)</f>
        <v>0.96202362906918482</v>
      </c>
      <c r="O72" s="282">
        <f>IF(O$6=0,0,O$6/MAE!O$5*1000)</f>
        <v>0.96305140343451501</v>
      </c>
      <c r="P72" s="282">
        <f>IF(P$6=0,0,P$6/MAE!P$5*1000)</f>
        <v>0.92189010695745499</v>
      </c>
      <c r="Q72" s="282">
        <f>IF(Q$6=0,0,Q$6/MAE!Q$5*1000)</f>
        <v>0.88476285471480864</v>
      </c>
    </row>
    <row r="73" spans="1:17" x14ac:dyDescent="0.25">
      <c r="A73" s="76" t="s">
        <v>82</v>
      </c>
      <c r="B73" s="281">
        <f>IF(B$7=0,0,B$7/MAE!B$5*1000)</f>
        <v>1.3176493144235495</v>
      </c>
      <c r="C73" s="281">
        <f>IF(C$7=0,0,C$7/MAE!C$5*1000)</f>
        <v>1.3196926727941738</v>
      </c>
      <c r="D73" s="281">
        <f>IF(D$7=0,0,D$7/MAE!D$5*1000)</f>
        <v>1.3218060270328402</v>
      </c>
      <c r="E73" s="281">
        <f>IF(E$7=0,0,E$7/MAE!E$5*1000)</f>
        <v>1.3204706051189128</v>
      </c>
      <c r="F73" s="281">
        <f>IF(F$7=0,0,F$7/MAE!F$5*1000)</f>
        <v>1.3226339142642871</v>
      </c>
      <c r="G73" s="281">
        <f>IF(G$7=0,0,G$7/MAE!G$5*1000)</f>
        <v>1.3255217095444287</v>
      </c>
      <c r="H73" s="281">
        <f>IF(H$7=0,0,H$7/MAE!H$5*1000)</f>
        <v>1.3292894362860657</v>
      </c>
      <c r="I73" s="281">
        <f>IF(I$7=0,0,I$7/MAE!I$5*1000)</f>
        <v>1.3015688309164128</v>
      </c>
      <c r="J73" s="281">
        <f>IF(J$7=0,0,J$7/MAE!J$5*1000)</f>
        <v>1.3032067597938826</v>
      </c>
      <c r="K73" s="281">
        <f>IF(K$7=0,0,K$7/MAE!K$5*1000)</f>
        <v>1.3015123868499734</v>
      </c>
      <c r="L73" s="281">
        <f>IF(L$7=0,0,L$7/MAE!L$5*1000)</f>
        <v>1.3035334935993708</v>
      </c>
      <c r="M73" s="281">
        <f>IF(M$7=0,0,M$7/MAE!M$5*1000)</f>
        <v>1.3097413399026125</v>
      </c>
      <c r="N73" s="281">
        <f>IF(N$7=0,0,N$7/MAE!N$5*1000)</f>
        <v>1.3083521355340915</v>
      </c>
      <c r="O73" s="281">
        <f>IF(O$7=0,0,O$7/MAE!O$5*1000)</f>
        <v>1.3097499086709403</v>
      </c>
      <c r="P73" s="281">
        <f>IF(P$7=0,0,P$7/MAE!P$5*1000)</f>
        <v>1.2537705454621391</v>
      </c>
      <c r="Q73" s="281">
        <f>IF(Q$7=0,0,Q$7/MAE!Q$5*1000)</f>
        <v>1.2032774824121399</v>
      </c>
    </row>
    <row r="74" spans="1:17" x14ac:dyDescent="0.25">
      <c r="A74" s="76" t="s">
        <v>81</v>
      </c>
      <c r="B74" s="281">
        <f>IF(B$8=0,0,B$8/MAE!B$5*1000)</f>
        <v>1.6276844472290908</v>
      </c>
      <c r="C74" s="281">
        <f>IF(C$8=0,0,C$8/MAE!C$5*1000)</f>
        <v>1.6302085958045676</v>
      </c>
      <c r="D74" s="281">
        <f>IF(D$8=0,0,D$8/MAE!D$5*1000)</f>
        <v>1.6328192098640966</v>
      </c>
      <c r="E74" s="281">
        <f>IF(E$8=0,0,E$8/MAE!E$5*1000)</f>
        <v>1.6311695710292451</v>
      </c>
      <c r="F74" s="281">
        <f>IF(F$8=0,0,F$8/MAE!F$5*1000)</f>
        <v>1.6338418940911781</v>
      </c>
      <c r="G74" s="281">
        <f>IF(G$8=0,0,G$8/MAE!G$5*1000)</f>
        <v>1.6374091706137059</v>
      </c>
      <c r="H74" s="281">
        <f>IF(H$8=0,0,H$8/MAE!H$5*1000)</f>
        <v>1.6420634212945517</v>
      </c>
      <c r="I74" s="281">
        <f>IF(I$8=0,0,I$8/MAE!I$5*1000)</f>
        <v>1.607820320543804</v>
      </c>
      <c r="J74" s="281">
        <f>IF(J$8=0,0,J$8/MAE!J$5*1000)</f>
        <v>1.6098436444512672</v>
      </c>
      <c r="K74" s="281">
        <f>IF(K$8=0,0,K$8/MAE!K$5*1000)</f>
        <v>1.6077505955205555</v>
      </c>
      <c r="L74" s="281">
        <f>IF(L$8=0,0,L$8/MAE!L$5*1000)</f>
        <v>1.610247256799223</v>
      </c>
      <c r="M74" s="281">
        <f>IF(M$8=0,0,M$8/MAE!M$5*1000)</f>
        <v>1.6179157728208744</v>
      </c>
      <c r="N74" s="281">
        <f>IF(N$8=0,0,N$8/MAE!N$5*1000)</f>
        <v>1.6161996968362304</v>
      </c>
      <c r="O74" s="281">
        <f>IF(O$8=0,0,O$8/MAE!O$5*1000)</f>
        <v>1.6179263577699852</v>
      </c>
      <c r="P74" s="281">
        <f>IF(P$8=0,0,P$8/MAE!P$5*1000)</f>
        <v>1.5487753796885246</v>
      </c>
      <c r="Q74" s="281">
        <f>IF(Q$8=0,0,Q$8/MAE!Q$5*1000)</f>
        <v>1.4864015959208789</v>
      </c>
    </row>
    <row r="75" spans="1:17" x14ac:dyDescent="0.25">
      <c r="A75" s="76" t="s">
        <v>80</v>
      </c>
      <c r="B75" s="281">
        <f>IF(B$9=0,0,B$9/MAE!B$5*1000)</f>
        <v>1.0076141816180082</v>
      </c>
      <c r="C75" s="281">
        <f>IF(C$9=0,0,C$9/MAE!C$5*1000)</f>
        <v>1.0091767497837798</v>
      </c>
      <c r="D75" s="281">
        <f>IF(D$9=0,0,D$9/MAE!D$5*1000)</f>
        <v>1.0107928442015837</v>
      </c>
      <c r="E75" s="281">
        <f>IF(E$9=0,0,E$9/MAE!E$5*1000)</f>
        <v>1.0097716392085803</v>
      </c>
      <c r="F75" s="281">
        <f>IF(F$9=0,0,F$9/MAE!F$5*1000)</f>
        <v>1.0114259344373957</v>
      </c>
      <c r="G75" s="281">
        <f>IF(G$9=0,0,G$9/MAE!G$5*1000)</f>
        <v>1.0136342484751513</v>
      </c>
      <c r="H75" s="281">
        <f>IF(H$9=0,0,H$9/MAE!H$5*1000)</f>
        <v>1.0165154512775796</v>
      </c>
      <c r="I75" s="281">
        <f>IF(I$9=0,0,I$9/MAE!I$5*1000)</f>
        <v>0.99531734128902127</v>
      </c>
      <c r="J75" s="281">
        <f>IF(J$9=0,0,J$9/MAE!J$5*1000)</f>
        <v>0.99656987513649853</v>
      </c>
      <c r="K75" s="281">
        <f>IF(K$9=0,0,K$9/MAE!K$5*1000)</f>
        <v>0.99527417817939134</v>
      </c>
      <c r="L75" s="281">
        <f>IF(L$9=0,0,L$9/MAE!L$5*1000)</f>
        <v>0.99681973039951877</v>
      </c>
      <c r="M75" s="281">
        <f>IF(M$9=0,0,M$9/MAE!M$5*1000)</f>
        <v>1.0015669069843507</v>
      </c>
      <c r="N75" s="281">
        <f>IF(N$9=0,0,N$9/MAE!N$5*1000)</f>
        <v>1.000504574231952</v>
      </c>
      <c r="O75" s="281">
        <f>IF(O$9=0,0,O$9/MAE!O$5*1000)</f>
        <v>1.0015734595718955</v>
      </c>
      <c r="P75" s="281">
        <f>IF(P$9=0,0,P$9/MAE!P$5*1000)</f>
        <v>0.95876571123575327</v>
      </c>
      <c r="Q75" s="281">
        <f>IF(Q$9=0,0,Q$9/MAE!Q$5*1000)</f>
        <v>0.92015336890340105</v>
      </c>
    </row>
    <row r="76" spans="1:17" x14ac:dyDescent="0.25">
      <c r="A76" s="129" t="s">
        <v>79</v>
      </c>
      <c r="B76" s="280">
        <f>IF(B$10=0,0,B$10/MAE!B$5*1000)</f>
        <v>1.0463685732187009</v>
      </c>
      <c r="C76" s="280">
        <f>IF(C$10=0,0,C$10/MAE!C$5*1000)</f>
        <v>1.0479912401600793</v>
      </c>
      <c r="D76" s="280">
        <f>IF(D$10=0,0,D$10/MAE!D$5*1000)</f>
        <v>1.0496694920554905</v>
      </c>
      <c r="E76" s="280">
        <f>IF(E$10=0,0,E$10/MAE!E$5*1000)</f>
        <v>1.0486090099473717</v>
      </c>
      <c r="F76" s="280">
        <f>IF(F$10=0,0,F$10/MAE!F$5*1000)</f>
        <v>1.0503269319157573</v>
      </c>
      <c r="G76" s="280">
        <f>IF(G$10=0,0,G$10/MAE!G$5*1000)</f>
        <v>1.0526201811088109</v>
      </c>
      <c r="H76" s="280">
        <f>IF(H$10=0,0,H$10/MAE!H$5*1000)</f>
        <v>1.0556121994036403</v>
      </c>
      <c r="I76" s="280">
        <f>IF(I$10=0,0,I$10/MAE!I$5*1000)</f>
        <v>1.0335987774924453</v>
      </c>
      <c r="J76" s="280">
        <f>IF(J$10=0,0,J$10/MAE!J$5*1000)</f>
        <v>1.0348994857186715</v>
      </c>
      <c r="K76" s="280">
        <f>IF(K$10=0,0,K$10/MAE!K$5*1000)</f>
        <v>1.0335539542632142</v>
      </c>
      <c r="L76" s="280">
        <f>IF(L$10=0,0,L$10/MAE!L$5*1000)</f>
        <v>1.0351589507995005</v>
      </c>
      <c r="M76" s="280">
        <f>IF(M$10=0,0,M$10/MAE!M$5*1000)</f>
        <v>1.0400887110991333</v>
      </c>
      <c r="N76" s="280">
        <f>IF(N$10=0,0,N$10/MAE!N$5*1000)</f>
        <v>1.0389855193947195</v>
      </c>
      <c r="O76" s="280">
        <f>IF(O$10=0,0,O$10/MAE!O$5*1000)</f>
        <v>1.0400955157092762</v>
      </c>
      <c r="P76" s="280">
        <f>IF(P$10=0,0,P$10/MAE!P$5*1000)</f>
        <v>0.99564131551405133</v>
      </c>
      <c r="Q76" s="280">
        <f>IF(Q$10=0,0,Q$10/MAE!Q$5*1000)</f>
        <v>0.95554388309199356</v>
      </c>
    </row>
    <row r="77" spans="1:17" x14ac:dyDescent="0.25">
      <c r="A77" s="127" t="s">
        <v>295</v>
      </c>
      <c r="B77" s="305">
        <f>IF(B$15=0,0,B$15/MAE!B$5*1000)</f>
        <v>7.1319909011050546</v>
      </c>
      <c r="C77" s="305">
        <f>IF(C$15=0,0,C$15/MAE!C$5*1000)</f>
        <v>7.1430509101282942</v>
      </c>
      <c r="D77" s="305">
        <f>IF(D$15=0,0,D$15/MAE!D$5*1000)</f>
        <v>7.1544897831546699</v>
      </c>
      <c r="E77" s="305">
        <f>IF(E$15=0,0,E$15/MAE!E$5*1000)</f>
        <v>7.1472615951724725</v>
      </c>
      <c r="F77" s="305">
        <f>IF(F$15=0,0,F$15/MAE!F$5*1000)</f>
        <v>7.1589708572440998</v>
      </c>
      <c r="G77" s="305">
        <f>IF(G$15=0,0,G$15/MAE!G$5*1000)</f>
        <v>7.1746015181770018</v>
      </c>
      <c r="H77" s="305">
        <f>IF(H$15=0,0,H$15/MAE!H$5*1000)</f>
        <v>7.1949949510464775</v>
      </c>
      <c r="I77" s="305">
        <f>IF(I$15=0,0,I$15/MAE!I$5*1000)</f>
        <v>7.0449526726455796</v>
      </c>
      <c r="J77" s="305">
        <f>IF(J$15=0,0,J$15/MAE!J$5*1000)</f>
        <v>7.0538182286952056</v>
      </c>
      <c r="K77" s="305">
        <f>IF(K$15=0,0,K$15/MAE!K$5*1000)</f>
        <v>7.0446471599694371</v>
      </c>
      <c r="L77" s="305">
        <f>IF(L$15=0,0,L$15/MAE!L$5*1000)</f>
        <v>7.0555867284791134</v>
      </c>
      <c r="M77" s="305">
        <f>IF(M$15=0,0,M$15/MAE!M$5*1000)</f>
        <v>7.0891877047521863</v>
      </c>
      <c r="N77" s="305">
        <f>IF(N$15=0,0,N$15/MAE!N$5*1000)</f>
        <v>7.0816684105002077</v>
      </c>
      <c r="O77" s="305">
        <f>IF(O$15=0,0,O$15/MAE!O$5*1000)</f>
        <v>7.0892340846023325</v>
      </c>
      <c r="P77" s="305">
        <f>IF(P$15=0,0,P$15/MAE!P$5*1000)</f>
        <v>6.7862366901632143</v>
      </c>
      <c r="Q77" s="305">
        <f>IF(Q$15=0,0,Q$15/MAE!Q$5*1000)</f>
        <v>6.5129347863110025</v>
      </c>
    </row>
    <row r="78" spans="1:17" x14ac:dyDescent="0.25">
      <c r="A78" s="127" t="s">
        <v>294</v>
      </c>
      <c r="B78" s="305">
        <f>IF(B$23=0,0,B$23/MAE!B$5*1000)</f>
        <v>3.4641098662510275</v>
      </c>
      <c r="C78" s="305">
        <f>IF(C$23=0,0,C$23/MAE!C$5*1000)</f>
        <v>3.4694818706337434</v>
      </c>
      <c r="D78" s="305">
        <f>IF(D$23=0,0,D$23/MAE!D$5*1000)</f>
        <v>3.4750378946751255</v>
      </c>
      <c r="E78" s="305">
        <f>IF(E$23=0,0,E$23/MAE!E$5*1000)</f>
        <v>3.4715270605123436</v>
      </c>
      <c r="F78" s="305">
        <f>IF(F$23=0,0,F$23/MAE!F$5*1000)</f>
        <v>3.4772144163757064</v>
      </c>
      <c r="G78" s="305">
        <f>IF(G$23=0,0,G$23/MAE!G$5*1000)</f>
        <v>3.4848064516859729</v>
      </c>
      <c r="H78" s="305">
        <f>IF(H$23=0,0,H$23/MAE!H$5*1000)</f>
        <v>3.4947118333654315</v>
      </c>
      <c r="I78" s="305">
        <f>IF(I$23=0,0,I$23/MAE!I$5*1000)</f>
        <v>3.421834155284996</v>
      </c>
      <c r="J78" s="305">
        <f>IF(J$23=0,0,J$23/MAE!J$5*1000)</f>
        <v>3.4261402825091003</v>
      </c>
      <c r="K78" s="305">
        <f>IF(K$23=0,0,K$23/MAE!K$5*1000)</f>
        <v>3.421685763413727</v>
      </c>
      <c r="L78" s="305">
        <f>IF(L$23=0,0,L$23/MAE!L$5*1000)</f>
        <v>3.4269992681184278</v>
      </c>
      <c r="M78" s="305">
        <f>IF(M$23=0,0,M$23/MAE!M$5*1000)</f>
        <v>3.4433197423082054</v>
      </c>
      <c r="N78" s="305">
        <f>IF(N$23=0,0,N$23/MAE!N$5*1000)</f>
        <v>3.4396675136715302</v>
      </c>
      <c r="O78" s="305">
        <f>IF(O$23=0,0,O$23/MAE!O$5*1000)</f>
        <v>3.4433422696639915</v>
      </c>
      <c r="P78" s="305">
        <f>IF(P$23=0,0,P$23/MAE!P$5*1000)</f>
        <v>3.2961721066507046</v>
      </c>
      <c r="Q78" s="305">
        <f>IF(Q$23=0,0,Q$23/MAE!Q$5*1000)</f>
        <v>3.1634254676367735</v>
      </c>
    </row>
    <row r="79" spans="1:17" x14ac:dyDescent="0.25">
      <c r="A79" s="127" t="s">
        <v>293</v>
      </c>
      <c r="B79" s="305">
        <f>IF(B$26=0,0,B$26/MAE!B$5*1000)</f>
        <v>10.18855843015008</v>
      </c>
      <c r="C79" s="305">
        <f>IF(C$26=0,0,C$26/MAE!C$5*1000)</f>
        <v>10.204358443040423</v>
      </c>
      <c r="D79" s="305">
        <f>IF(D$26=0,0,D$26/MAE!D$5*1000)</f>
        <v>10.220699690220954</v>
      </c>
      <c r="E79" s="305">
        <f>IF(E$26=0,0,E$26/MAE!E$5*1000)</f>
        <v>10.210373707389248</v>
      </c>
      <c r="F79" s="305">
        <f>IF(F$26=0,0,F$26/MAE!F$5*1000)</f>
        <v>10.227101224634429</v>
      </c>
      <c r="G79" s="305">
        <f>IF(G$26=0,0,G$26/MAE!G$5*1000)</f>
        <v>10.24943074025286</v>
      </c>
      <c r="H79" s="305">
        <f>IF(H$26=0,0,H$26/MAE!H$5*1000)</f>
        <v>10.278564215780682</v>
      </c>
      <c r="I79" s="305">
        <f>IF(I$26=0,0,I$26/MAE!I$5*1000)</f>
        <v>10.064218103779398</v>
      </c>
      <c r="J79" s="305">
        <f>IF(J$26=0,0,J$26/MAE!J$5*1000)</f>
        <v>10.076883183850295</v>
      </c>
      <c r="K79" s="305">
        <f>IF(K$26=0,0,K$26/MAE!K$5*1000)</f>
        <v>10.063781657099197</v>
      </c>
      <c r="L79" s="305">
        <f>IF(L$26=0,0,L$26/MAE!L$5*1000)</f>
        <v>10.079409612113022</v>
      </c>
      <c r="M79" s="305">
        <f>IF(M$26=0,0,M$26/MAE!M$5*1000)</f>
        <v>10.12741100678884</v>
      </c>
      <c r="N79" s="305">
        <f>IF(N$26=0,0,N$26/MAE!N$5*1000)</f>
        <v>10.116669157857439</v>
      </c>
      <c r="O79" s="305">
        <f>IF(O$26=0,0,O$26/MAE!O$5*1000)</f>
        <v>10.127477263717619</v>
      </c>
      <c r="P79" s="305">
        <f>IF(P$26=0,0,P$26/MAE!P$5*1000)</f>
        <v>9.6946238430903069</v>
      </c>
      <c r="Q79" s="305">
        <f>IF(Q$26=0,0,Q$26/MAE!Q$5*1000)</f>
        <v>9.3041925518728625</v>
      </c>
    </row>
    <row r="80" spans="1:17" x14ac:dyDescent="0.25">
      <c r="A80" s="127" t="s">
        <v>292</v>
      </c>
      <c r="B80" s="305">
        <f>IF(B$34=0,0,B$34/MAE!B$5*1000)</f>
        <v>8.3621430553360589</v>
      </c>
      <c r="C80" s="305">
        <f>IF(C$34=0,0,C$34/MAE!C$5*1000)</f>
        <v>8.3724570227656958</v>
      </c>
      <c r="D80" s="305">
        <f>IF(D$34=0,0,D$34/MAE!D$5*1000)</f>
        <v>8.0434610501764823</v>
      </c>
      <c r="E80" s="305">
        <f>IF(E$34=0,0,E$34/MAE!E$5*1000)</f>
        <v>7.7883886403403926</v>
      </c>
      <c r="F80" s="305">
        <f>IF(F$34=0,0,F$34/MAE!F$5*1000)</f>
        <v>7.1124385111960367</v>
      </c>
      <c r="G80" s="305">
        <f>IF(G$34=0,0,G$34/MAE!G$5*1000)</f>
        <v>6.5402460095551165</v>
      </c>
      <c r="H80" s="305">
        <f>IF(H$34=0,0,H$34/MAE!H$5*1000)</f>
        <v>6.1950485726174493</v>
      </c>
      <c r="I80" s="305">
        <f>IF(I$34=0,0,I$34/MAE!I$5*1000)</f>
        <v>6.1146137223707839</v>
      </c>
      <c r="J80" s="305">
        <f>IF(J$34=0,0,J$34/MAE!J$5*1000)</f>
        <v>6.25166493591425</v>
      </c>
      <c r="K80" s="305">
        <f>IF(K$34=0,0,K$34/MAE!K$5*1000)</f>
        <v>5.7810714583298246</v>
      </c>
      <c r="L80" s="305">
        <f>IF(L$34=0,0,L$34/MAE!L$5*1000)</f>
        <v>4.6503320638489472</v>
      </c>
      <c r="M80" s="305">
        <f>IF(M$34=0,0,M$34/MAE!M$5*1000)</f>
        <v>3.4177984017986867</v>
      </c>
      <c r="N80" s="305">
        <f>IF(N$34=0,0,N$34/MAE!N$5*1000)</f>
        <v>3.6352075075930639</v>
      </c>
      <c r="O80" s="305">
        <f>IF(O$34=0,0,O$34/MAE!O$5*1000)</f>
        <v>3.3372459880410701</v>
      </c>
      <c r="P80" s="305">
        <f>IF(P$34=0,0,P$34/MAE!P$5*1000)</f>
        <v>3.2067387581371101</v>
      </c>
      <c r="Q80" s="305">
        <f>IF(Q$34=0,0,Q$34/MAE!Q$5*1000)</f>
        <v>2.9328202404243564</v>
      </c>
    </row>
    <row r="81" spans="1:17" x14ac:dyDescent="0.25">
      <c r="A81" s="127" t="s">
        <v>291</v>
      </c>
      <c r="B81" s="305">
        <f>IF(B$45=0,0,B$45/MAE!B$5*1000)</f>
        <v>1.6301693488240123</v>
      </c>
      <c r="C81" s="305">
        <f>IF(C$45=0,0,C$45/MAE!C$5*1000)</f>
        <v>1.6326973508864671</v>
      </c>
      <c r="D81" s="305">
        <f>IF(D$45=0,0,D$45/MAE!D$5*1000)</f>
        <v>1.6353119504353526</v>
      </c>
      <c r="E81" s="305">
        <f>IF(E$45=0,0,E$45/MAE!E$5*1000)</f>
        <v>1.6336597931822792</v>
      </c>
      <c r="F81" s="305">
        <f>IF(F$45=0,0,F$45/MAE!F$5*1000)</f>
        <v>1.6363361959415084</v>
      </c>
      <c r="G81" s="305">
        <f>IF(G$45=0,0,G$45/MAE!G$5*1000)</f>
        <v>1.6399089184404574</v>
      </c>
      <c r="H81" s="305">
        <f>IF(H$45=0,0,H$45/MAE!H$5*1000)</f>
        <v>1.6445702745249084</v>
      </c>
      <c r="I81" s="305">
        <f>IF(I$45=0,0,I$45/MAE!I$5*1000)</f>
        <v>1.6102748966047034</v>
      </c>
      <c r="J81" s="305">
        <f>IF(J$45=0,0,J$45/MAE!J$5*1000)</f>
        <v>1.6123013094160468</v>
      </c>
      <c r="K81" s="305">
        <f>IF(K$45=0,0,K$45/MAE!K$5*1000)</f>
        <v>1.6102050651358712</v>
      </c>
      <c r="L81" s="305">
        <f>IF(L$45=0,0,L$45/MAE!L$5*1000)</f>
        <v>1.6127055379380828</v>
      </c>
      <c r="M81" s="305">
        <f>IF(M$45=0,0,M$45/MAE!M$5*1000)</f>
        <v>1.620385761086214</v>
      </c>
      <c r="N81" s="305">
        <f>IF(N$45=0,0,N$45/MAE!N$5*1000)</f>
        <v>1.6186670652571904</v>
      </c>
      <c r="O81" s="305">
        <f>IF(O$45=0,0,O$45/MAE!O$5*1000)</f>
        <v>1.620396362194819</v>
      </c>
      <c r="P81" s="305">
        <f>IF(P$45=0,0,P$45/MAE!P$5*1000)</f>
        <v>1.5511398148944489</v>
      </c>
      <c r="Q81" s="305">
        <f>IF(Q$45=0,0,Q$45/MAE!Q$5*1000)</f>
        <v>1.4886708082996578</v>
      </c>
    </row>
    <row r="82" spans="1:17" x14ac:dyDescent="0.25">
      <c r="A82" s="72" t="s">
        <v>290</v>
      </c>
      <c r="B82" s="304">
        <f>IF(B$46=0,0,B$46/MAE!B$5*1000)</f>
        <v>0.4407714283136055</v>
      </c>
      <c r="C82" s="304">
        <f>IF(C$46=0,0,C$46/MAE!C$5*1000)</f>
        <v>0.44410867202122456</v>
      </c>
      <c r="D82" s="304">
        <f>IF(D$46=0,0,D$46/MAE!D$5*1000)</f>
        <v>0.78722348217441529</v>
      </c>
      <c r="E82" s="304">
        <f>IF(E$46=0,0,E$46/MAE!E$5*1000)</f>
        <v>1.0333742428439123</v>
      </c>
      <c r="F82" s="304">
        <f>IF(F$46=0,0,F$46/MAE!F$5*1000)</f>
        <v>1.7237769468881055</v>
      </c>
      <c r="G82" s="304">
        <f>IF(G$46=0,0,G$46/MAE!G$5*1000)</f>
        <v>2.3152621500233472</v>
      </c>
      <c r="H82" s="304">
        <f>IF(H$46=0,0,H$46/MAE!H$5*1000)</f>
        <v>2.6856309098170548</v>
      </c>
      <c r="I82" s="304">
        <f>IF(I$46=0,0,I$46/MAE!I$5*1000)</f>
        <v>2.5808707192946114</v>
      </c>
      <c r="J82" s="304">
        <f>IF(J$46=0,0,J$46/MAE!J$5*1000)</f>
        <v>2.4547621349323991</v>
      </c>
      <c r="K82" s="304">
        <f>IF(K$46=0,0,K$46/MAE!K$5*1000)</f>
        <v>2.9140358934038701</v>
      </c>
      <c r="L82" s="304">
        <f>IF(L$46=0,0,L$46/MAE!L$5*1000)</f>
        <v>4.0582778410166993</v>
      </c>
      <c r="M82" s="304">
        <f>IF(M$46=0,0,M$46/MAE!M$5*1000)</f>
        <v>5.3322847080668714</v>
      </c>
      <c r="N82" s="304">
        <f>IF(N$46=0,0,N$46/MAE!N$5*1000)</f>
        <v>5.105594644795767</v>
      </c>
      <c r="O82" s="304">
        <f>IF(O$46=0,0,O$46/MAE!O$5*1000)</f>
        <v>5.4128943678109502</v>
      </c>
      <c r="P82" s="304">
        <f>IF(P$46=0,0,P$46/MAE!P$5*1000)</f>
        <v>5.1694162422929129</v>
      </c>
      <c r="Q82" s="304">
        <f>IF(Q$46=0,0,Q$46/MAE!Q$5*1000)</f>
        <v>5.1060021243937914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2444.2448561573856</v>
      </c>
      <c r="C5" s="96">
        <v>2486.7128657893054</v>
      </c>
      <c r="D5" s="96">
        <v>2514.6596676672034</v>
      </c>
      <c r="E5" s="96">
        <v>2554.0222216048287</v>
      </c>
      <c r="F5" s="96">
        <v>2511.3727982812197</v>
      </c>
      <c r="G5" s="96">
        <v>2466.4598431334744</v>
      </c>
      <c r="H5" s="96">
        <v>2457.9635249096395</v>
      </c>
      <c r="I5" s="96">
        <v>2489.4227430841293</v>
      </c>
      <c r="J5" s="96">
        <v>2435.8150232494058</v>
      </c>
      <c r="K5" s="96">
        <v>1957.0389838052802</v>
      </c>
      <c r="L5" s="96">
        <v>2038.5764422210423</v>
      </c>
      <c r="M5" s="96">
        <v>1915.0032428735842</v>
      </c>
      <c r="N5" s="96">
        <v>1818.8339781479417</v>
      </c>
      <c r="O5" s="96">
        <v>1747.517136951393</v>
      </c>
      <c r="P5" s="96">
        <v>1803.1389325699554</v>
      </c>
      <c r="Q5" s="96">
        <v>1902.5079802134808</v>
      </c>
    </row>
    <row r="6" spans="1:17" x14ac:dyDescent="0.25">
      <c r="A6" s="76" t="s">
        <v>83</v>
      </c>
      <c r="B6" s="95">
        <v>55.429617632397772</v>
      </c>
      <c r="C6" s="95">
        <v>56.480141900487851</v>
      </c>
      <c r="D6" s="95">
        <v>57.206354951866551</v>
      </c>
      <c r="E6" s="95">
        <v>58.04311903598213</v>
      </c>
      <c r="F6" s="95">
        <v>57.167364730240259</v>
      </c>
      <c r="G6" s="95">
        <v>56.267578631385909</v>
      </c>
      <c r="H6" s="95">
        <v>56.233138061842659</v>
      </c>
      <c r="I6" s="95">
        <v>56.774762276056727</v>
      </c>
      <c r="J6" s="95">
        <v>55.622071680724687</v>
      </c>
      <c r="K6" s="95">
        <v>44.631071578632856</v>
      </c>
      <c r="L6" s="95">
        <v>46.562761324798998</v>
      </c>
      <c r="M6" s="95">
        <v>43.948553041401411</v>
      </c>
      <c r="N6" s="95">
        <v>41.697233156945018</v>
      </c>
      <c r="O6" s="95">
        <v>40.105076754756816</v>
      </c>
      <c r="P6" s="95">
        <v>41.415119648272878</v>
      </c>
      <c r="Q6" s="95">
        <v>43.749862691660461</v>
      </c>
    </row>
    <row r="7" spans="1:17" x14ac:dyDescent="0.25">
      <c r="A7" s="76" t="s">
        <v>82</v>
      </c>
      <c r="B7" s="95">
        <v>19.009917336905417</v>
      </c>
      <c r="C7" s="95">
        <v>19.370200888367854</v>
      </c>
      <c r="D7" s="95">
        <v>19.619259977449907</v>
      </c>
      <c r="E7" s="95">
        <v>19.906233201314095</v>
      </c>
      <c r="F7" s="95">
        <v>19.605888048836228</v>
      </c>
      <c r="G7" s="95">
        <v>19.297301049850326</v>
      </c>
      <c r="H7" s="95">
        <v>19.285489451502393</v>
      </c>
      <c r="I7" s="95">
        <v>19.471242700030274</v>
      </c>
      <c r="J7" s="95">
        <v>19.075920598448921</v>
      </c>
      <c r="K7" s="95">
        <v>15.306491684536226</v>
      </c>
      <c r="L7" s="95">
        <v>15.968976182240995</v>
      </c>
      <c r="M7" s="95">
        <v>15.072417889192353</v>
      </c>
      <c r="N7" s="95">
        <v>14.300314332817946</v>
      </c>
      <c r="O7" s="95">
        <v>13.754274816656251</v>
      </c>
      <c r="P7" s="95">
        <v>14.203561825610556</v>
      </c>
      <c r="Q7" s="95">
        <v>15.004275850954501</v>
      </c>
    </row>
    <row r="8" spans="1:17" x14ac:dyDescent="0.25">
      <c r="A8" s="76" t="s">
        <v>81</v>
      </c>
      <c r="B8" s="95">
        <v>127.81161284429866</v>
      </c>
      <c r="C8" s="95">
        <v>130.2339496160788</v>
      </c>
      <c r="D8" s="95">
        <v>131.90847787966621</v>
      </c>
      <c r="E8" s="95">
        <v>133.83791870442994</v>
      </c>
      <c r="F8" s="95">
        <v>131.81857281944616</v>
      </c>
      <c r="G8" s="95">
        <v>129.74381355857335</v>
      </c>
      <c r="H8" s="95">
        <v>129.6643992503277</v>
      </c>
      <c r="I8" s="95">
        <v>130.9132959111945</v>
      </c>
      <c r="J8" s="95">
        <v>128.25538033478014</v>
      </c>
      <c r="K8" s="95">
        <v>102.91193562375011</v>
      </c>
      <c r="L8" s="95">
        <v>107.36609555697656</v>
      </c>
      <c r="M8" s="95">
        <v>101.33815974786</v>
      </c>
      <c r="N8" s="95">
        <v>96.146985106008742</v>
      </c>
      <c r="O8" s="95">
        <v>92.475733411407347</v>
      </c>
      <c r="P8" s="95">
        <v>95.49647759596823</v>
      </c>
      <c r="Q8" s="95">
        <v>100.88001236850398</v>
      </c>
    </row>
    <row r="9" spans="1:17" x14ac:dyDescent="0.25">
      <c r="A9" s="76" t="s">
        <v>80</v>
      </c>
      <c r="B9" s="95">
        <v>56.469033712408113</v>
      </c>
      <c r="C9" s="95">
        <v>57.539257409491817</v>
      </c>
      <c r="D9" s="95">
        <v>58.27908840657102</v>
      </c>
      <c r="E9" s="95">
        <v>59.131543489133897</v>
      </c>
      <c r="F9" s="95">
        <v>58.239367040386028</v>
      </c>
      <c r="G9" s="95">
        <v>57.322708154388856</v>
      </c>
      <c r="H9" s="95">
        <v>57.287621755353776</v>
      </c>
      <c r="I9" s="95">
        <v>57.839402505759573</v>
      </c>
      <c r="J9" s="95">
        <v>56.665096658667913</v>
      </c>
      <c r="K9" s="95">
        <v>45.467993344440025</v>
      </c>
      <c r="L9" s="95">
        <v>47.435906132898687</v>
      </c>
      <c r="M9" s="95">
        <v>44.772676220950828</v>
      </c>
      <c r="N9" s="95">
        <v>42.479139590482028</v>
      </c>
      <c r="O9" s="95">
        <v>40.857127074594821</v>
      </c>
      <c r="P9" s="95">
        <v>42.191735889854279</v>
      </c>
      <c r="Q9" s="95">
        <v>44.570260030165237</v>
      </c>
    </row>
    <row r="10" spans="1:17" x14ac:dyDescent="0.25">
      <c r="A10" s="76" t="s">
        <v>79</v>
      </c>
      <c r="B10" s="95">
        <v>90.143045566351077</v>
      </c>
      <c r="C10" s="95">
        <v>91.851472595291142</v>
      </c>
      <c r="D10" s="95">
        <v>93.03248482264317</v>
      </c>
      <c r="E10" s="95">
        <v>94.393281923264539</v>
      </c>
      <c r="F10" s="95">
        <v>92.969076531645925</v>
      </c>
      <c r="G10" s="95">
        <v>91.50578916338543</v>
      </c>
      <c r="H10" s="95">
        <v>91.449779795789595</v>
      </c>
      <c r="I10" s="95">
        <v>92.330602329070103</v>
      </c>
      <c r="J10" s="95">
        <v>90.456026149454033</v>
      </c>
      <c r="K10" s="95">
        <v>72.581787333786139</v>
      </c>
      <c r="L10" s="95">
        <v>75.723219734844832</v>
      </c>
      <c r="M10" s="95">
        <v>71.471833806602291</v>
      </c>
      <c r="N10" s="95">
        <v>67.810599260932776</v>
      </c>
      <c r="O10" s="95">
        <v>65.221336818910771</v>
      </c>
      <c r="P10" s="95">
        <v>67.351808961570313</v>
      </c>
      <c r="Q10" s="95">
        <v>71.148711367456599</v>
      </c>
    </row>
    <row r="11" spans="1:17" x14ac:dyDescent="0.25">
      <c r="A11" s="92" t="s">
        <v>125</v>
      </c>
      <c r="B11" s="91">
        <v>14.729263383513663</v>
      </c>
      <c r="C11" s="91">
        <v>15.008418270312443</v>
      </c>
      <c r="D11" s="91">
        <v>15.201394223659998</v>
      </c>
      <c r="E11" s="91">
        <v>15.423746805388777</v>
      </c>
      <c r="F11" s="91">
        <v>15.191033386471398</v>
      </c>
      <c r="G11" s="91">
        <v>14.951934020375401</v>
      </c>
      <c r="H11" s="91">
        <v>14.942782158220311</v>
      </c>
      <c r="I11" s="91">
        <v>15.08670748274546</v>
      </c>
      <c r="J11" s="91">
        <v>14.78040402795812</v>
      </c>
      <c r="K11" s="91">
        <v>11.859775269059476</v>
      </c>
      <c r="L11" s="91">
        <v>12.373081480825295</v>
      </c>
      <c r="M11" s="91">
        <v>11.678410220401151</v>
      </c>
      <c r="N11" s="91">
        <v>11.080168974022458</v>
      </c>
      <c r="O11" s="91">
        <v>10.657086658154732</v>
      </c>
      <c r="P11" s="91">
        <v>11.005203200294115</v>
      </c>
      <c r="Q11" s="91">
        <v>11.625612409084725</v>
      </c>
    </row>
    <row r="12" spans="1:17" x14ac:dyDescent="0.25">
      <c r="A12" s="92" t="s">
        <v>26</v>
      </c>
      <c r="B12" s="91">
        <v>24.511361802494545</v>
      </c>
      <c r="C12" s="91">
        <v>24.975910928346831</v>
      </c>
      <c r="D12" s="91">
        <v>25.297047382256501</v>
      </c>
      <c r="E12" s="91">
        <v>25.667070270473253</v>
      </c>
      <c r="F12" s="91">
        <v>25.279805635517786</v>
      </c>
      <c r="G12" s="91">
        <v>24.881913974778936</v>
      </c>
      <c r="H12" s="91">
        <v>24.866684115782661</v>
      </c>
      <c r="I12" s="91">
        <v>25.106194104172577</v>
      </c>
      <c r="J12" s="91">
        <v>24.596466319003763</v>
      </c>
      <c r="K12" s="91">
        <v>19.736169755886852</v>
      </c>
      <c r="L12" s="91">
        <v>20.590376374674218</v>
      </c>
      <c r="M12" s="91">
        <v>19.434355319533768</v>
      </c>
      <c r="N12" s="91">
        <v>18.4388060341855</v>
      </c>
      <c r="O12" s="91">
        <v>17.734743417715588</v>
      </c>
      <c r="P12" s="91">
        <v>18.314053481745166</v>
      </c>
      <c r="Q12" s="91">
        <v>19.346493067236395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50.902420380342875</v>
      </c>
      <c r="C14" s="89">
        <v>51.867143396631874</v>
      </c>
      <c r="D14" s="89">
        <v>52.53404321672668</v>
      </c>
      <c r="E14" s="89">
        <v>53.302464847402504</v>
      </c>
      <c r="F14" s="89">
        <v>52.49823750965674</v>
      </c>
      <c r="G14" s="89">
        <v>51.671941168231086</v>
      </c>
      <c r="H14" s="89">
        <v>51.640313521786631</v>
      </c>
      <c r="I14" s="89">
        <v>52.13770074215207</v>
      </c>
      <c r="J14" s="89">
        <v>51.079155802492153</v>
      </c>
      <c r="K14" s="89">
        <v>40.985842308839807</v>
      </c>
      <c r="L14" s="89">
        <v>42.759761879345312</v>
      </c>
      <c r="M14" s="89">
        <v>40.359068266667379</v>
      </c>
      <c r="N14" s="89">
        <v>38.291624252724816</v>
      </c>
      <c r="O14" s="89">
        <v>36.829506743040454</v>
      </c>
      <c r="P14" s="89">
        <v>38.032552279531032</v>
      </c>
      <c r="Q14" s="89">
        <v>40.176605891135488</v>
      </c>
    </row>
    <row r="15" spans="1:17" x14ac:dyDescent="0.25">
      <c r="A15" s="74" t="s">
        <v>295</v>
      </c>
      <c r="B15" s="313">
        <v>516.20845506576529</v>
      </c>
      <c r="C15" s="313">
        <v>526.02788245528836</v>
      </c>
      <c r="D15" s="313">
        <v>532.92053377677439</v>
      </c>
      <c r="E15" s="313">
        <v>540.58803432332752</v>
      </c>
      <c r="F15" s="313">
        <v>532.27521320962978</v>
      </c>
      <c r="G15" s="313">
        <v>524.05832615272902</v>
      </c>
      <c r="H15" s="313">
        <v>523.89723145208063</v>
      </c>
      <c r="I15" s="313">
        <v>528.64823631050012</v>
      </c>
      <c r="J15" s="313">
        <v>518.14495784989674</v>
      </c>
      <c r="K15" s="313">
        <v>415.57275192768498</v>
      </c>
      <c r="L15" s="313">
        <v>433.20583354969267</v>
      </c>
      <c r="M15" s="313">
        <v>409.19701656216796</v>
      </c>
      <c r="N15" s="313">
        <v>388.53306611023822</v>
      </c>
      <c r="O15" s="313">
        <v>373.63163880362822</v>
      </c>
      <c r="P15" s="313">
        <v>385.8228243174583</v>
      </c>
      <c r="Q15" s="313">
        <v>407.48278761927509</v>
      </c>
    </row>
    <row r="16" spans="1:17" x14ac:dyDescent="0.25">
      <c r="A16" s="310" t="s">
        <v>301</v>
      </c>
      <c r="B16" s="309">
        <v>204.07753751311404</v>
      </c>
      <c r="C16" s="309">
        <v>207.98133499725185</v>
      </c>
      <c r="D16" s="309">
        <v>210.78459231337388</v>
      </c>
      <c r="E16" s="309">
        <v>213.74017254537219</v>
      </c>
      <c r="F16" s="309">
        <v>210.35883042571552</v>
      </c>
      <c r="G16" s="309">
        <v>207.20874831232169</v>
      </c>
      <c r="H16" s="309">
        <v>207.24159264700748</v>
      </c>
      <c r="I16" s="309">
        <v>208.94264568954867</v>
      </c>
      <c r="J16" s="309">
        <v>204.93030814723519</v>
      </c>
      <c r="K16" s="309">
        <v>164.24976038941355</v>
      </c>
      <c r="L16" s="309">
        <v>171.00526214254111</v>
      </c>
      <c r="M16" s="309">
        <v>161.71736990651073</v>
      </c>
      <c r="N16" s="309">
        <v>153.73087550163814</v>
      </c>
      <c r="O16" s="309">
        <v>147.79507451412192</v>
      </c>
      <c r="P16" s="309">
        <v>152.6092491833472</v>
      </c>
      <c r="Q16" s="309">
        <v>161.12199048527245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12.199533540215809</v>
      </c>
      <c r="C18" s="83">
        <v>12.063191840188921</v>
      </c>
      <c r="D18" s="83">
        <v>10.952508383121508</v>
      </c>
      <c r="E18" s="83">
        <v>10.672692802750291</v>
      </c>
      <c r="F18" s="83">
        <v>10.25668538390833</v>
      </c>
      <c r="G18" s="83">
        <v>10.120065119397914</v>
      </c>
      <c r="H18" s="83">
        <v>10.257067704237571</v>
      </c>
      <c r="I18" s="83">
        <v>10.580165385660827</v>
      </c>
      <c r="J18" s="83">
        <v>8.4647936343812447</v>
      </c>
      <c r="K18" s="83">
        <v>7.7595849319223271</v>
      </c>
      <c r="L18" s="83">
        <v>9.8798593366559082</v>
      </c>
      <c r="M18" s="83">
        <v>7.6215829666552084</v>
      </c>
      <c r="N18" s="83">
        <v>6.4924665160329269</v>
      </c>
      <c r="O18" s="83">
        <v>5.786782363140186</v>
      </c>
      <c r="P18" s="83">
        <v>4.5744000639756841</v>
      </c>
      <c r="Q18" s="83">
        <v>5.3878739314731074</v>
      </c>
    </row>
    <row r="19" spans="1:17" x14ac:dyDescent="0.25">
      <c r="A19" s="154" t="s">
        <v>125</v>
      </c>
      <c r="B19" s="83">
        <v>7.6563320536713046</v>
      </c>
      <c r="C19" s="83">
        <v>7.7340203829540446</v>
      </c>
      <c r="D19" s="83">
        <v>7.5414890622773392</v>
      </c>
      <c r="E19" s="83">
        <v>9.6317894602737457</v>
      </c>
      <c r="F19" s="83">
        <v>11.629508726541026</v>
      </c>
      <c r="G19" s="83">
        <v>9.4801094406755126</v>
      </c>
      <c r="H19" s="83">
        <v>7.4039095869712677</v>
      </c>
      <c r="I19" s="83">
        <v>10.812040417982116</v>
      </c>
      <c r="J19" s="83">
        <v>9.7195202268630965</v>
      </c>
      <c r="K19" s="83">
        <v>9.0767771423479715</v>
      </c>
      <c r="L19" s="83">
        <v>11.951054468862868</v>
      </c>
      <c r="M19" s="83">
        <v>9.2060504909476162</v>
      </c>
      <c r="N19" s="83">
        <v>5.8802549379004097</v>
      </c>
      <c r="O19" s="83">
        <v>6.9074515618259298</v>
      </c>
      <c r="P19" s="83">
        <v>8.6985246790798865</v>
      </c>
      <c r="Q19" s="83">
        <v>9.7253425684121932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184.22167191922694</v>
      </c>
      <c r="C21" s="83">
        <v>188.18412277410889</v>
      </c>
      <c r="D21" s="83">
        <v>192.29059486797502</v>
      </c>
      <c r="E21" s="83">
        <v>193.43569028234816</v>
      </c>
      <c r="F21" s="83">
        <v>188.47263631526616</v>
      </c>
      <c r="G21" s="83">
        <v>187.60857375224828</v>
      </c>
      <c r="H21" s="83">
        <v>189.58061535579864</v>
      </c>
      <c r="I21" s="83">
        <v>187.55043988590572</v>
      </c>
      <c r="J21" s="83">
        <v>186.74599428599086</v>
      </c>
      <c r="K21" s="83">
        <v>147.41339831514324</v>
      </c>
      <c r="L21" s="83">
        <v>149.17434833702234</v>
      </c>
      <c r="M21" s="83">
        <v>144.88973644890791</v>
      </c>
      <c r="N21" s="83">
        <v>141.3581540477048</v>
      </c>
      <c r="O21" s="83">
        <v>135.10084058915581</v>
      </c>
      <c r="P21" s="83">
        <v>139.33632444029163</v>
      </c>
      <c r="Q21" s="83">
        <v>146.00877398538714</v>
      </c>
    </row>
    <row r="22" spans="1:17" x14ac:dyDescent="0.25">
      <c r="A22" s="152" t="s">
        <v>300</v>
      </c>
      <c r="B22" s="264">
        <v>312.13091755265128</v>
      </c>
      <c r="C22" s="264">
        <v>318.04654745803646</v>
      </c>
      <c r="D22" s="264">
        <v>322.13594146340057</v>
      </c>
      <c r="E22" s="264">
        <v>326.84786177795536</v>
      </c>
      <c r="F22" s="264">
        <v>321.91638278391429</v>
      </c>
      <c r="G22" s="264">
        <v>316.84957784040739</v>
      </c>
      <c r="H22" s="264">
        <v>316.65563880507318</v>
      </c>
      <c r="I22" s="264">
        <v>319.70559062095151</v>
      </c>
      <c r="J22" s="264">
        <v>313.21464970266152</v>
      </c>
      <c r="K22" s="264">
        <v>251.32299153827142</v>
      </c>
      <c r="L22" s="264">
        <v>262.20057140715153</v>
      </c>
      <c r="M22" s="264">
        <v>247.47964665565721</v>
      </c>
      <c r="N22" s="264">
        <v>234.80219060860006</v>
      </c>
      <c r="O22" s="264">
        <v>225.8365642895063</v>
      </c>
      <c r="P22" s="264">
        <v>233.21357513411112</v>
      </c>
      <c r="Q22" s="264">
        <v>246.36079713400267</v>
      </c>
    </row>
    <row r="23" spans="1:17" x14ac:dyDescent="0.25">
      <c r="A23" s="74" t="s">
        <v>294</v>
      </c>
      <c r="B23" s="313">
        <v>200.5680110344137</v>
      </c>
      <c r="C23" s="313">
        <v>204.36925614477246</v>
      </c>
      <c r="D23" s="313">
        <v>206.99700487412917</v>
      </c>
      <c r="E23" s="313">
        <v>210.02477441728402</v>
      </c>
      <c r="F23" s="313">
        <v>206.85592161331283</v>
      </c>
      <c r="G23" s="313">
        <v>203.60011152635767</v>
      </c>
      <c r="H23" s="313">
        <v>203.47549084832966</v>
      </c>
      <c r="I23" s="313">
        <v>205.43531839203436</v>
      </c>
      <c r="J23" s="313">
        <v>201.26439191050855</v>
      </c>
      <c r="K23" s="313">
        <v>161.49426316137681</v>
      </c>
      <c r="L23" s="313">
        <v>168.48394100641517</v>
      </c>
      <c r="M23" s="313">
        <v>159.02461983072155</v>
      </c>
      <c r="N23" s="313">
        <v>150.87838374404629</v>
      </c>
      <c r="O23" s="313">
        <v>145.11728243246253</v>
      </c>
      <c r="P23" s="313">
        <v>149.8575766784887</v>
      </c>
      <c r="Q23" s="313">
        <v>158.30567335478585</v>
      </c>
    </row>
    <row r="24" spans="1:17" x14ac:dyDescent="0.25">
      <c r="A24" s="310" t="s">
        <v>299</v>
      </c>
      <c r="B24" s="312">
        <v>141.86517853653652</v>
      </c>
      <c r="C24" s="312">
        <v>144.55386410240001</v>
      </c>
      <c r="D24" s="312">
        <v>146.41251564267671</v>
      </c>
      <c r="E24" s="312">
        <v>148.55410873417648</v>
      </c>
      <c r="F24" s="312">
        <v>146.31272504356272</v>
      </c>
      <c r="G24" s="312">
        <v>144.00983498205784</v>
      </c>
      <c r="H24" s="312">
        <v>143.92168864881853</v>
      </c>
      <c r="I24" s="312">
        <v>145.30790813095112</v>
      </c>
      <c r="J24" s="312">
        <v>142.35774061962798</v>
      </c>
      <c r="K24" s="312">
        <v>114.22764955316896</v>
      </c>
      <c r="L24" s="312">
        <v>119.17156802892779</v>
      </c>
      <c r="M24" s="312">
        <v>112.48082866075426</v>
      </c>
      <c r="N24" s="312">
        <v>106.71885679456932</v>
      </c>
      <c r="O24" s="312">
        <v>102.64393147661983</v>
      </c>
      <c r="P24" s="312">
        <v>105.99682252868712</v>
      </c>
      <c r="Q24" s="312">
        <v>111.97230554362901</v>
      </c>
    </row>
    <row r="25" spans="1:17" x14ac:dyDescent="0.25">
      <c r="A25" s="149" t="s">
        <v>298</v>
      </c>
      <c r="B25" s="148">
        <v>58.702832497877196</v>
      </c>
      <c r="C25" s="148">
        <v>59.815392042372444</v>
      </c>
      <c r="D25" s="148">
        <v>60.584489231452466</v>
      </c>
      <c r="E25" s="148">
        <v>61.470665683107541</v>
      </c>
      <c r="F25" s="148">
        <v>60.543196569750123</v>
      </c>
      <c r="G25" s="148">
        <v>59.590276544299819</v>
      </c>
      <c r="H25" s="148">
        <v>59.553802199511132</v>
      </c>
      <c r="I25" s="148">
        <v>60.127410261083241</v>
      </c>
      <c r="J25" s="148">
        <v>58.906651290880561</v>
      </c>
      <c r="K25" s="148">
        <v>47.266613608207862</v>
      </c>
      <c r="L25" s="148">
        <v>49.312372977487371</v>
      </c>
      <c r="M25" s="148">
        <v>46.543791169967292</v>
      </c>
      <c r="N25" s="148">
        <v>44.159526949476977</v>
      </c>
      <c r="O25" s="148">
        <v>42.473350955842697</v>
      </c>
      <c r="P25" s="148">
        <v>43.860754149801579</v>
      </c>
      <c r="Q25" s="148">
        <v>46.33336781115684</v>
      </c>
    </row>
    <row r="26" spans="1:17" x14ac:dyDescent="0.25">
      <c r="A26" s="127" t="s">
        <v>293</v>
      </c>
      <c r="B26" s="311">
        <v>579.10993485154847</v>
      </c>
      <c r="C26" s="311">
        <v>590.16906486522237</v>
      </c>
      <c r="D26" s="311">
        <v>598.0567921046154</v>
      </c>
      <c r="E26" s="311">
        <v>606.50863588664686</v>
      </c>
      <c r="F26" s="311">
        <v>596.99472463430891</v>
      </c>
      <c r="G26" s="311">
        <v>587.97151299746452</v>
      </c>
      <c r="H26" s="311">
        <v>587.98205815653819</v>
      </c>
      <c r="I26" s="311">
        <v>592.96086560092056</v>
      </c>
      <c r="J26" s="311">
        <v>581.45517595774527</v>
      </c>
      <c r="K26" s="311">
        <v>466.12723409205159</v>
      </c>
      <c r="L26" s="311">
        <v>485.48186112324481</v>
      </c>
      <c r="M26" s="311">
        <v>458.95119423469089</v>
      </c>
      <c r="N26" s="311">
        <v>436.13144544056667</v>
      </c>
      <c r="O26" s="311">
        <v>419.32570694686706</v>
      </c>
      <c r="P26" s="311">
        <v>432.99156273969919</v>
      </c>
      <c r="Q26" s="311">
        <v>457.19119801147616</v>
      </c>
    </row>
    <row r="27" spans="1:17" x14ac:dyDescent="0.25">
      <c r="A27" s="310" t="s">
        <v>297</v>
      </c>
      <c r="B27" s="309">
        <v>473.44809028925579</v>
      </c>
      <c r="C27" s="309">
        <v>482.50467479269372</v>
      </c>
      <c r="D27" s="309">
        <v>489.00806972327047</v>
      </c>
      <c r="E27" s="309">
        <v>495.86484501362492</v>
      </c>
      <c r="F27" s="309">
        <v>488.02032675515102</v>
      </c>
      <c r="G27" s="309">
        <v>480.71231834317757</v>
      </c>
      <c r="H27" s="309">
        <v>480.78851530107545</v>
      </c>
      <c r="I27" s="309">
        <v>484.73486003007395</v>
      </c>
      <c r="J27" s="309">
        <v>475.42646886584731</v>
      </c>
      <c r="K27" s="309">
        <v>381.04994961456106</v>
      </c>
      <c r="L27" s="309">
        <v>396.72232317874312</v>
      </c>
      <c r="M27" s="309">
        <v>375.17495007954312</v>
      </c>
      <c r="N27" s="309">
        <v>356.64674472107879</v>
      </c>
      <c r="O27" s="309">
        <v>342.87602955015467</v>
      </c>
      <c r="P27" s="309">
        <v>354.04463649846775</v>
      </c>
      <c r="Q27" s="309">
        <v>373.79370423829226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28.302212616926266</v>
      </c>
      <c r="C29" s="83">
        <v>27.985907754121975</v>
      </c>
      <c r="D29" s="83">
        <v>25.409186336995695</v>
      </c>
      <c r="E29" s="83">
        <v>24.760030365327719</v>
      </c>
      <c r="F29" s="83">
        <v>23.794917201002971</v>
      </c>
      <c r="G29" s="83">
        <v>23.477966084699375</v>
      </c>
      <c r="H29" s="83">
        <v>23.795804162066695</v>
      </c>
      <c r="I29" s="83">
        <v>24.545372106245271</v>
      </c>
      <c r="J29" s="83">
        <v>19.637831922746134</v>
      </c>
      <c r="K29" s="83">
        <v>18.001788497765652</v>
      </c>
      <c r="L29" s="83">
        <v>22.920702553879213</v>
      </c>
      <c r="M29" s="83">
        <v>17.681631915575956</v>
      </c>
      <c r="N29" s="83">
        <v>15.062147018925113</v>
      </c>
      <c r="O29" s="83">
        <v>13.425000576421654</v>
      </c>
      <c r="P29" s="83">
        <v>10.612343724351168</v>
      </c>
      <c r="Q29" s="83">
        <v>12.499556073932389</v>
      </c>
    </row>
    <row r="30" spans="1:17" x14ac:dyDescent="0.25">
      <c r="A30" s="154" t="s">
        <v>125</v>
      </c>
      <c r="B30" s="83">
        <v>17.762247788775671</v>
      </c>
      <c r="C30" s="83">
        <v>17.942480221922871</v>
      </c>
      <c r="D30" s="83">
        <v>17.495818687262805</v>
      </c>
      <c r="E30" s="83">
        <v>22.345194780399346</v>
      </c>
      <c r="F30" s="83">
        <v>26.979787999594397</v>
      </c>
      <c r="G30" s="83">
        <v>21.993305902824069</v>
      </c>
      <c r="H30" s="83">
        <v>17.176642257360662</v>
      </c>
      <c r="I30" s="83">
        <v>25.083308777649975</v>
      </c>
      <c r="J30" s="83">
        <v>22.548725087592871</v>
      </c>
      <c r="K30" s="83">
        <v>21.057598285404989</v>
      </c>
      <c r="L30" s="83">
        <v>27.725755534767789</v>
      </c>
      <c r="M30" s="83">
        <v>21.35750498148543</v>
      </c>
      <c r="N30" s="83">
        <v>13.641851546665277</v>
      </c>
      <c r="O30" s="83">
        <v>16.024888336874771</v>
      </c>
      <c r="P30" s="83">
        <v>20.180074435579126</v>
      </c>
      <c r="Q30" s="83">
        <v>22.562232583425214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427.38362988355385</v>
      </c>
      <c r="C32" s="83">
        <v>436.57628681664886</v>
      </c>
      <c r="D32" s="83">
        <v>446.10306469901195</v>
      </c>
      <c r="E32" s="83">
        <v>448.75961986789787</v>
      </c>
      <c r="F32" s="83">
        <v>437.24562155455362</v>
      </c>
      <c r="G32" s="83">
        <v>435.24104635565413</v>
      </c>
      <c r="H32" s="83">
        <v>439.81606888164811</v>
      </c>
      <c r="I32" s="83">
        <v>435.1061791461787</v>
      </c>
      <c r="J32" s="83">
        <v>433.2399118555083</v>
      </c>
      <c r="K32" s="83">
        <v>341.99056283139043</v>
      </c>
      <c r="L32" s="83">
        <v>346.0758650900961</v>
      </c>
      <c r="M32" s="83">
        <v>336.13581318248174</v>
      </c>
      <c r="N32" s="83">
        <v>327.94274615548841</v>
      </c>
      <c r="O32" s="83">
        <v>313.42614063685824</v>
      </c>
      <c r="P32" s="83">
        <v>323.25221833853743</v>
      </c>
      <c r="Q32" s="83">
        <v>338.73191558093464</v>
      </c>
    </row>
    <row r="33" spans="1:17" x14ac:dyDescent="0.25">
      <c r="A33" s="152" t="s">
        <v>296</v>
      </c>
      <c r="B33" s="264">
        <v>105.66184456229273</v>
      </c>
      <c r="C33" s="264">
        <v>107.66439007252866</v>
      </c>
      <c r="D33" s="264">
        <v>109.04872238134497</v>
      </c>
      <c r="E33" s="264">
        <v>110.64379087302196</v>
      </c>
      <c r="F33" s="264">
        <v>108.97439787915786</v>
      </c>
      <c r="G33" s="264">
        <v>107.2591946542869</v>
      </c>
      <c r="H33" s="264">
        <v>107.19354285546268</v>
      </c>
      <c r="I33" s="264">
        <v>108.22600557084664</v>
      </c>
      <c r="J33" s="264">
        <v>106.028707091898</v>
      </c>
      <c r="K33" s="264">
        <v>85.077284477490508</v>
      </c>
      <c r="L33" s="264">
        <v>88.759537944501659</v>
      </c>
      <c r="M33" s="264">
        <v>83.776244155147737</v>
      </c>
      <c r="N33" s="264">
        <v>79.484700719487876</v>
      </c>
      <c r="O33" s="264">
        <v>76.449677396712374</v>
      </c>
      <c r="P33" s="264">
        <v>78.946926241231424</v>
      </c>
      <c r="Q33" s="264">
        <v>83.397493773183911</v>
      </c>
    </row>
    <row r="34" spans="1:17" x14ac:dyDescent="0.25">
      <c r="A34" s="86" t="s">
        <v>292</v>
      </c>
      <c r="B34" s="85">
        <v>643.98305072798792</v>
      </c>
      <c r="C34" s="85">
        <v>652.02371890158577</v>
      </c>
      <c r="D34" s="85">
        <v>631.36786819985173</v>
      </c>
      <c r="E34" s="85">
        <v>625.5990293094801</v>
      </c>
      <c r="F34" s="85">
        <v>563.18140658614027</v>
      </c>
      <c r="G34" s="85">
        <v>507.00935796519474</v>
      </c>
      <c r="H34" s="85">
        <v>473.65182062854433</v>
      </c>
      <c r="I34" s="85">
        <v>490.50628869935059</v>
      </c>
      <c r="J34" s="85">
        <v>485.87863875700441</v>
      </c>
      <c r="K34" s="85">
        <v>366.72129092338838</v>
      </c>
      <c r="L34" s="85">
        <v>313.0626759352453</v>
      </c>
      <c r="M34" s="85">
        <v>215.48308052219699</v>
      </c>
      <c r="N34" s="85">
        <v>217.07196957199812</v>
      </c>
      <c r="O34" s="85">
        <v>191.80157517341354</v>
      </c>
      <c r="P34" s="85">
        <v>197.31526088123252</v>
      </c>
      <c r="Q34" s="85">
        <v>197.72522169017347</v>
      </c>
    </row>
    <row r="35" spans="1:17" x14ac:dyDescent="0.25">
      <c r="A35" s="150" t="s">
        <v>33</v>
      </c>
      <c r="B35" s="87">
        <v>36.471245046345892</v>
      </c>
      <c r="C35" s="87">
        <v>34.14877075837822</v>
      </c>
      <c r="D35" s="87">
        <v>24.78325895210217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7.3898163761572075E-14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3.6949081880786038E-14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17.866468335946976</v>
      </c>
      <c r="C38" s="87">
        <v>16.561316330240828</v>
      </c>
      <c r="D38" s="87">
        <v>14.742344999015113</v>
      </c>
      <c r="E38" s="87">
        <v>18.763032008954649</v>
      </c>
      <c r="F38" s="87">
        <v>18.679822292398516</v>
      </c>
      <c r="G38" s="87">
        <v>13.699194375180792</v>
      </c>
      <c r="H38" s="87">
        <v>8.7521620843656862</v>
      </c>
      <c r="I38" s="87">
        <v>16.09533536046597</v>
      </c>
      <c r="J38" s="87">
        <v>12.849761058195078</v>
      </c>
      <c r="K38" s="87">
        <v>13.46280455539892</v>
      </c>
      <c r="L38" s="87">
        <v>16.758864773069973</v>
      </c>
      <c r="M38" s="87">
        <v>8.5129499672923448</v>
      </c>
      <c r="N38" s="87">
        <v>6.2514602720331931</v>
      </c>
      <c r="O38" s="87">
        <v>6.8212306740043323</v>
      </c>
      <c r="P38" s="87">
        <v>7.4238033269560182</v>
      </c>
      <c r="Q38" s="87">
        <v>6.4734551265686555</v>
      </c>
    </row>
    <row r="39" spans="1:17" x14ac:dyDescent="0.25">
      <c r="A39" s="150" t="s">
        <v>29</v>
      </c>
      <c r="B39" s="87">
        <v>241.63830173378264</v>
      </c>
      <c r="C39" s="87">
        <v>273.85343714788837</v>
      </c>
      <c r="D39" s="87">
        <v>291.04005487188203</v>
      </c>
      <c r="E39" s="87">
        <v>288.89003939870503</v>
      </c>
      <c r="F39" s="87">
        <v>255.05477010513451</v>
      </c>
      <c r="G39" s="87">
        <v>237.87925330597068</v>
      </c>
      <c r="H39" s="87">
        <v>251.29812347516588</v>
      </c>
      <c r="I39" s="87">
        <v>207.74622811952671</v>
      </c>
      <c r="J39" s="87">
        <v>240.04180127032521</v>
      </c>
      <c r="K39" s="87">
        <v>141.64100768203116</v>
      </c>
      <c r="L39" s="87">
        <v>74.897362227556087</v>
      </c>
      <c r="M39" s="87">
        <v>56.856220674875154</v>
      </c>
      <c r="N39" s="87">
        <v>65.056418904156189</v>
      </c>
      <c r="O39" s="87">
        <v>54.123405394747905</v>
      </c>
      <c r="P39" s="87">
        <v>65.729763509517241</v>
      </c>
      <c r="Q39" s="87">
        <v>74.533475471524227</v>
      </c>
    </row>
    <row r="40" spans="1:17" x14ac:dyDescent="0.25">
      <c r="A40" s="150" t="s">
        <v>28</v>
      </c>
      <c r="B40" s="87">
        <v>36.32869100279035</v>
      </c>
      <c r="C40" s="87">
        <v>36.305174762888186</v>
      </c>
      <c r="D40" s="87">
        <v>32.664750441449819</v>
      </c>
      <c r="E40" s="87">
        <v>30.3645974692169</v>
      </c>
      <c r="F40" s="87">
        <v>30.32908818337739</v>
      </c>
      <c r="G40" s="87">
        <v>31.499325886976418</v>
      </c>
      <c r="H40" s="87">
        <v>35.126040291936924</v>
      </c>
      <c r="I40" s="87">
        <v>30.299944875298433</v>
      </c>
      <c r="J40" s="87">
        <v>26.635947384307546</v>
      </c>
      <c r="K40" s="87">
        <v>23.034653550967519</v>
      </c>
      <c r="L40" s="87">
        <v>30.264130922306691</v>
      </c>
      <c r="M40" s="87">
        <v>24.222407653727608</v>
      </c>
      <c r="N40" s="87">
        <v>20.000160709012352</v>
      </c>
      <c r="O40" s="87">
        <v>16.917117767506312</v>
      </c>
      <c r="P40" s="87">
        <v>16.43758952009955</v>
      </c>
      <c r="Q40" s="87">
        <v>14.572729491140084</v>
      </c>
    </row>
    <row r="41" spans="1:17" x14ac:dyDescent="0.25">
      <c r="A41" s="150" t="s">
        <v>26</v>
      </c>
      <c r="B41" s="87">
        <v>311.67834460912206</v>
      </c>
      <c r="C41" s="87">
        <v>291.15501990219013</v>
      </c>
      <c r="D41" s="87">
        <v>268.13745893540266</v>
      </c>
      <c r="E41" s="87">
        <v>287.58136043260356</v>
      </c>
      <c r="F41" s="87">
        <v>242.83866798432302</v>
      </c>
      <c r="G41" s="87">
        <v>207.3391292418813</v>
      </c>
      <c r="H41" s="87">
        <v>159.34054972107865</v>
      </c>
      <c r="I41" s="87">
        <v>220.37309500926219</v>
      </c>
      <c r="J41" s="87">
        <v>190.50572421597883</v>
      </c>
      <c r="K41" s="87">
        <v>175.28021077668558</v>
      </c>
      <c r="L41" s="87">
        <v>176.22875256273218</v>
      </c>
      <c r="M41" s="87">
        <v>107.89532837678514</v>
      </c>
      <c r="N41" s="87">
        <v>109.0776868824844</v>
      </c>
      <c r="O41" s="87">
        <v>102.4175598789419</v>
      </c>
      <c r="P41" s="87">
        <v>95.738291487993322</v>
      </c>
      <c r="Q41" s="87">
        <v>79.181754248411309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0.24295744875291361</v>
      </c>
      <c r="M43" s="87">
        <v>0.2699538073665731</v>
      </c>
      <c r="N43" s="87">
        <v>0.29694782064130526</v>
      </c>
      <c r="O43" s="87">
        <v>0.32394358072192975</v>
      </c>
      <c r="P43" s="87">
        <v>0.29634296579497371</v>
      </c>
      <c r="Q43" s="87">
        <v>2.797059342719884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16.279058020906753</v>
      </c>
      <c r="G44" s="87">
        <v>16.592455155185498</v>
      </c>
      <c r="H44" s="87">
        <v>19.134945055997125</v>
      </c>
      <c r="I44" s="87">
        <v>15.99168533479725</v>
      </c>
      <c r="J44" s="87">
        <v>15.845404828197713</v>
      </c>
      <c r="K44" s="87">
        <v>13.302614358305211</v>
      </c>
      <c r="L44" s="87">
        <v>14.67060800082745</v>
      </c>
      <c r="M44" s="87">
        <v>17.726220042150139</v>
      </c>
      <c r="N44" s="87">
        <v>16.389294983670688</v>
      </c>
      <c r="O44" s="87">
        <v>11.198317877491116</v>
      </c>
      <c r="P44" s="87">
        <v>11.689470070871423</v>
      </c>
      <c r="Q44" s="87">
        <v>20.166748009809314</v>
      </c>
    </row>
    <row r="45" spans="1:17" x14ac:dyDescent="0.25">
      <c r="A45" s="86" t="s">
        <v>291</v>
      </c>
      <c r="B45" s="85">
        <v>124.75168189129107</v>
      </c>
      <c r="C45" s="85">
        <v>127.11602562862282</v>
      </c>
      <c r="D45" s="85">
        <v>128.75046410106052</v>
      </c>
      <c r="E45" s="85">
        <v>130.63371228674944</v>
      </c>
      <c r="F45" s="85">
        <v>128.66271145305464</v>
      </c>
      <c r="G45" s="85">
        <v>126.63762389212448</v>
      </c>
      <c r="H45" s="85">
        <v>126.56011083756385</v>
      </c>
      <c r="I45" s="85">
        <v>127.77910773060324</v>
      </c>
      <c r="J45" s="85">
        <v>125.18482516813621</v>
      </c>
      <c r="K45" s="85">
        <v>100.44812650467846</v>
      </c>
      <c r="L45" s="85">
        <v>104.79564963436241</v>
      </c>
      <c r="M45" s="85">
        <v>98.912028312439816</v>
      </c>
      <c r="N45" s="85">
        <v>93.845135303654402</v>
      </c>
      <c r="O45" s="85">
        <v>90.261776848537266</v>
      </c>
      <c r="P45" s="85">
        <v>93.210201558945883</v>
      </c>
      <c r="Q45" s="85">
        <v>98.464849414866734</v>
      </c>
    </row>
    <row r="46" spans="1:17" x14ac:dyDescent="0.25">
      <c r="A46" s="86" t="s">
        <v>290</v>
      </c>
      <c r="B46" s="85">
        <v>30.760495494017839</v>
      </c>
      <c r="C46" s="85">
        <v>31.531895384096007</v>
      </c>
      <c r="D46" s="85">
        <v>56.521338572575473</v>
      </c>
      <c r="E46" s="85">
        <v>75.355939027215939</v>
      </c>
      <c r="F46" s="85">
        <v>123.60255161421863</v>
      </c>
      <c r="G46" s="85">
        <v>163.04572004202075</v>
      </c>
      <c r="H46" s="85">
        <v>188.47638467176657</v>
      </c>
      <c r="I46" s="85">
        <v>186.76362062860929</v>
      </c>
      <c r="J46" s="85">
        <v>173.81253818403871</v>
      </c>
      <c r="K46" s="85">
        <v>165.77603763095448</v>
      </c>
      <c r="L46" s="85">
        <v>240.48952204032173</v>
      </c>
      <c r="M46" s="85">
        <v>296.83166270536009</v>
      </c>
      <c r="N46" s="85">
        <v>269.9397065302519</v>
      </c>
      <c r="O46" s="85">
        <v>274.96560787015875</v>
      </c>
      <c r="P46" s="85">
        <v>283.28280247285437</v>
      </c>
      <c r="Q46" s="85">
        <v>307.98512781416269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0.99999999999999989</v>
      </c>
      <c r="C50" s="77">
        <f t="shared" si="0"/>
        <v>1</v>
      </c>
      <c r="D50" s="77">
        <f t="shared" si="0"/>
        <v>1</v>
      </c>
      <c r="E50" s="77">
        <f t="shared" si="0"/>
        <v>0.99999999999999989</v>
      </c>
      <c r="F50" s="77">
        <f t="shared" si="0"/>
        <v>0.99999999999999989</v>
      </c>
      <c r="G50" s="77">
        <f t="shared" si="0"/>
        <v>1.0000000000000002</v>
      </c>
      <c r="H50" s="77">
        <f t="shared" si="0"/>
        <v>0.99999999999999989</v>
      </c>
      <c r="I50" s="77">
        <f t="shared" si="0"/>
        <v>1</v>
      </c>
      <c r="J50" s="77">
        <f t="shared" si="0"/>
        <v>1</v>
      </c>
      <c r="K50" s="77">
        <f t="shared" si="0"/>
        <v>1</v>
      </c>
      <c r="L50" s="77">
        <f t="shared" si="0"/>
        <v>1</v>
      </c>
      <c r="M50" s="77">
        <f t="shared" si="0"/>
        <v>0.99999999999999989</v>
      </c>
      <c r="N50" s="77">
        <f t="shared" si="0"/>
        <v>1.0000000000000002</v>
      </c>
      <c r="O50" s="77">
        <f t="shared" si="0"/>
        <v>1.0000000000000002</v>
      </c>
      <c r="P50" s="77">
        <f t="shared" si="0"/>
        <v>0.99999999999999978</v>
      </c>
      <c r="Q50" s="77">
        <f t="shared" si="0"/>
        <v>1</v>
      </c>
    </row>
    <row r="51" spans="1:17" x14ac:dyDescent="0.25">
      <c r="A51" s="76" t="s">
        <v>83</v>
      </c>
      <c r="B51" s="75">
        <f t="shared" ref="B51:Q51" si="1">IF(B$6=0,0,B$6/B$5)</f>
        <v>2.2677604288605956E-2</v>
      </c>
      <c r="C51" s="75">
        <f t="shared" si="1"/>
        <v>2.2712771819178464E-2</v>
      </c>
      <c r="D51" s="75">
        <f t="shared" si="1"/>
        <v>2.2749144024302771E-2</v>
      </c>
      <c r="E51" s="75">
        <f t="shared" si="1"/>
        <v>2.2726160541982496E-2</v>
      </c>
      <c r="F51" s="75">
        <f t="shared" si="1"/>
        <v>2.2763392503640054E-2</v>
      </c>
      <c r="G51" s="75">
        <f t="shared" si="1"/>
        <v>2.2813093344305847E-2</v>
      </c>
      <c r="H51" s="75">
        <f t="shared" si="1"/>
        <v>2.2877938379459849E-2</v>
      </c>
      <c r="I51" s="75">
        <f t="shared" si="1"/>
        <v>2.280639655670489E-2</v>
      </c>
      <c r="J51" s="75">
        <f t="shared" si="1"/>
        <v>2.2835096733463855E-2</v>
      </c>
      <c r="K51" s="75">
        <f t="shared" si="1"/>
        <v>2.2805407530437586E-2</v>
      </c>
      <c r="L51" s="75">
        <f t="shared" si="1"/>
        <v>2.2840821840395924E-2</v>
      </c>
      <c r="M51" s="75">
        <f t="shared" si="1"/>
        <v>2.2949597189952434E-2</v>
      </c>
      <c r="N51" s="75">
        <f t="shared" si="1"/>
        <v>2.2925255222801547E-2</v>
      </c>
      <c r="O51" s="75">
        <f t="shared" si="1"/>
        <v>2.2949747333935493E-2</v>
      </c>
      <c r="P51" s="75">
        <f t="shared" si="1"/>
        <v>2.2968346420896835E-2</v>
      </c>
      <c r="Q51" s="75">
        <f t="shared" si="1"/>
        <v>2.2995889187677036E-2</v>
      </c>
    </row>
    <row r="52" spans="1:17" x14ac:dyDescent="0.25">
      <c r="A52" s="76" t="s">
        <v>82</v>
      </c>
      <c r="B52" s="75">
        <f t="shared" ref="B52:Q52" si="2">IF(B$7=0,0,B$7/B$5)</f>
        <v>7.7774193894759956E-3</v>
      </c>
      <c r="C52" s="75">
        <f t="shared" si="2"/>
        <v>7.7894803034364709E-3</v>
      </c>
      <c r="D52" s="75">
        <f t="shared" si="2"/>
        <v>7.8019543677058613E-3</v>
      </c>
      <c r="E52" s="75">
        <f t="shared" si="2"/>
        <v>7.7940720456245458E-3</v>
      </c>
      <c r="F52" s="75">
        <f t="shared" si="2"/>
        <v>7.8068409685150978E-3</v>
      </c>
      <c r="G52" s="75">
        <f t="shared" si="2"/>
        <v>7.823886167688171E-3</v>
      </c>
      <c r="H52" s="75">
        <f t="shared" si="2"/>
        <v>7.8461251585136404E-3</v>
      </c>
      <c r="I52" s="75">
        <f t="shared" si="2"/>
        <v>7.8215894645147655E-3</v>
      </c>
      <c r="J52" s="75">
        <f t="shared" si="2"/>
        <v>7.831432360985038E-3</v>
      </c>
      <c r="K52" s="75">
        <f t="shared" si="2"/>
        <v>7.8212502720687652E-3</v>
      </c>
      <c r="L52" s="75">
        <f t="shared" si="2"/>
        <v>7.8333958204886804E-3</v>
      </c>
      <c r="M52" s="75">
        <f t="shared" si="2"/>
        <v>7.8707009741535647E-3</v>
      </c>
      <c r="N52" s="75">
        <f t="shared" si="2"/>
        <v>7.8623527516125911E-3</v>
      </c>
      <c r="O52" s="75">
        <f t="shared" si="2"/>
        <v>7.8707524669263517E-3</v>
      </c>
      <c r="P52" s="75">
        <f t="shared" si="2"/>
        <v>7.8771311345192246E-3</v>
      </c>
      <c r="Q52" s="75">
        <f t="shared" si="2"/>
        <v>7.8865770903472736E-3</v>
      </c>
    </row>
    <row r="53" spans="1:17" x14ac:dyDescent="0.25">
      <c r="A53" s="76" t="s">
        <v>81</v>
      </c>
      <c r="B53" s="75">
        <f t="shared" ref="B53:Q53" si="3">IF(B$8=0,0,B$8/B$5)</f>
        <v>5.2290838424932679E-2</v>
      </c>
      <c r="C53" s="75">
        <f t="shared" si="3"/>
        <v>5.2371928986156328E-2</v>
      </c>
      <c r="D53" s="75">
        <f t="shared" si="3"/>
        <v>5.2455797329439384E-2</v>
      </c>
      <c r="E53" s="75">
        <f t="shared" si="3"/>
        <v>5.2402801186409574E-2</v>
      </c>
      <c r="F53" s="75">
        <f t="shared" si="3"/>
        <v>5.2488651987336418E-2</v>
      </c>
      <c r="G53" s="75">
        <f t="shared" si="3"/>
        <v>5.2603253979494106E-2</v>
      </c>
      <c r="H53" s="75">
        <f t="shared" si="3"/>
        <v>5.2752776001871088E-2</v>
      </c>
      <c r="I53" s="75">
        <f t="shared" si="3"/>
        <v>5.2587812284950401E-2</v>
      </c>
      <c r="J53" s="75">
        <f t="shared" si="3"/>
        <v>5.265399018833785E-2</v>
      </c>
      <c r="K53" s="75">
        <f t="shared" si="3"/>
        <v>5.2585531752488361E-2</v>
      </c>
      <c r="L53" s="75">
        <f t="shared" si="3"/>
        <v>5.2667191346526351E-2</v>
      </c>
      <c r="M53" s="75">
        <f t="shared" si="3"/>
        <v>5.2918009473339404E-2</v>
      </c>
      <c r="N53" s="75">
        <f t="shared" si="3"/>
        <v>5.2861880886958153E-2</v>
      </c>
      <c r="O53" s="75">
        <f t="shared" si="3"/>
        <v>5.2918355680754363E-2</v>
      </c>
      <c r="P53" s="75">
        <f t="shared" si="3"/>
        <v>5.2961242126728529E-2</v>
      </c>
      <c r="Q53" s="75">
        <f t="shared" si="3"/>
        <v>5.3024751232414923E-2</v>
      </c>
    </row>
    <row r="54" spans="1:17" x14ac:dyDescent="0.25">
      <c r="A54" s="76" t="s">
        <v>80</v>
      </c>
      <c r="B54" s="75">
        <f t="shared" ref="B54:Q54" si="4">IF(B$9=0,0,B$9/B$5)</f>
        <v>2.3102854679290796E-2</v>
      </c>
      <c r="C54" s="75">
        <f t="shared" si="4"/>
        <v>2.3138681671326912E-2</v>
      </c>
      <c r="D54" s="75">
        <f t="shared" si="4"/>
        <v>2.3175735927969648E-2</v>
      </c>
      <c r="E54" s="75">
        <f t="shared" si="4"/>
        <v>2.3152321459434438E-2</v>
      </c>
      <c r="F54" s="75">
        <f t="shared" si="4"/>
        <v>2.319025159476322E-2</v>
      </c>
      <c r="G54" s="75">
        <f t="shared" si="4"/>
        <v>2.3240884425494695E-2</v>
      </c>
      <c r="H54" s="75">
        <f t="shared" si="4"/>
        <v>2.3306945434619419E-2</v>
      </c>
      <c r="I54" s="75">
        <f t="shared" si="4"/>
        <v>2.3234062059745916E-2</v>
      </c>
      <c r="J54" s="75">
        <f t="shared" si="4"/>
        <v>2.3263300422162604E-2</v>
      </c>
      <c r="K54" s="75">
        <f t="shared" si="4"/>
        <v>2.3233054487260006E-2</v>
      </c>
      <c r="L54" s="75">
        <f t="shared" si="4"/>
        <v>2.3269132886288513E-2</v>
      </c>
      <c r="M54" s="75">
        <f t="shared" si="4"/>
        <v>2.337994799098438E-2</v>
      </c>
      <c r="N54" s="75">
        <f t="shared" si="4"/>
        <v>2.3355149563313703E-2</v>
      </c>
      <c r="O54" s="75">
        <f t="shared" si="4"/>
        <v>2.3380100950467105E-2</v>
      </c>
      <c r="P54" s="75">
        <f t="shared" si="4"/>
        <v>2.3399048807470298E-2</v>
      </c>
      <c r="Q54" s="75">
        <f t="shared" si="4"/>
        <v>2.3427108056158587E-2</v>
      </c>
    </row>
    <row r="55" spans="1:17" x14ac:dyDescent="0.25">
      <c r="A55" s="76" t="s">
        <v>79</v>
      </c>
      <c r="B55" s="75">
        <f t="shared" ref="B55:Q55" si="5">IF(B$10=0,0,B$10/B$5)</f>
        <v>3.6879711678340435E-2</v>
      </c>
      <c r="C55" s="75">
        <f t="shared" si="5"/>
        <v>3.6936903274571123E-2</v>
      </c>
      <c r="D55" s="75">
        <f t="shared" si="5"/>
        <v>3.6996053986481377E-2</v>
      </c>
      <c r="E55" s="75">
        <f t="shared" si="5"/>
        <v>3.69586768371781E-2</v>
      </c>
      <c r="F55" s="75">
        <f t="shared" si="5"/>
        <v>3.7019225737920644E-2</v>
      </c>
      <c r="G55" s="75">
        <f t="shared" si="5"/>
        <v>3.7100052294844324E-2</v>
      </c>
      <c r="H55" s="75">
        <f t="shared" si="5"/>
        <v>3.7205507270150193E-2</v>
      </c>
      <c r="I55" s="75">
        <f t="shared" si="5"/>
        <v>3.7089161567907238E-2</v>
      </c>
      <c r="J55" s="75">
        <f t="shared" si="5"/>
        <v>3.7135835556504876E-2</v>
      </c>
      <c r="K55" s="75">
        <f t="shared" si="5"/>
        <v>3.7087553152700931E-2</v>
      </c>
      <c r="L55" s="75">
        <f t="shared" si="5"/>
        <v>3.7145146076712182E-2</v>
      </c>
      <c r="M55" s="75">
        <f t="shared" si="5"/>
        <v>3.7322043225030917E-2</v>
      </c>
      <c r="N55" s="75">
        <f t="shared" si="5"/>
        <v>3.7282456824334266E-2</v>
      </c>
      <c r="O55" s="75">
        <f t="shared" si="5"/>
        <v>3.7322287398389553E-2</v>
      </c>
      <c r="P55" s="75">
        <f t="shared" si="5"/>
        <v>3.7352534374916951E-2</v>
      </c>
      <c r="Q55" s="75">
        <f t="shared" si="5"/>
        <v>3.7397326112384027E-2</v>
      </c>
    </row>
    <row r="56" spans="1:17" x14ac:dyDescent="0.25">
      <c r="A56" s="74" t="s">
        <v>295</v>
      </c>
      <c r="B56" s="73">
        <f t="shared" ref="B56:Q56" si="6">IF(B$15=0,0,B$15/B$5)</f>
        <v>0.2111934300548351</v>
      </c>
      <c r="C56" s="73">
        <f t="shared" si="6"/>
        <v>0.21153543285678955</v>
      </c>
      <c r="D56" s="73">
        <f t="shared" si="6"/>
        <v>0.21192551048912059</v>
      </c>
      <c r="E56" s="73">
        <f t="shared" si="6"/>
        <v>0.21166144513169002</v>
      </c>
      <c r="F56" s="73">
        <f t="shared" si="6"/>
        <v>0.21194591801500687</v>
      </c>
      <c r="G56" s="73">
        <f t="shared" si="6"/>
        <v>0.21247389354896107</v>
      </c>
      <c r="H56" s="73">
        <f t="shared" si="6"/>
        <v>0.21314280140562311</v>
      </c>
      <c r="I56" s="73">
        <f t="shared" si="6"/>
        <v>0.21235775955656344</v>
      </c>
      <c r="J56" s="73">
        <f t="shared" si="6"/>
        <v>0.21271933743092086</v>
      </c>
      <c r="K56" s="73">
        <f t="shared" si="6"/>
        <v>0.21234771272652037</v>
      </c>
      <c r="L56" s="73">
        <f t="shared" si="6"/>
        <v>0.21250409088300468</v>
      </c>
      <c r="M56" s="73">
        <f t="shared" si="6"/>
        <v>0.21367954236366818</v>
      </c>
      <c r="N56" s="73">
        <f t="shared" si="6"/>
        <v>0.21361656466626414</v>
      </c>
      <c r="O56" s="73">
        <f t="shared" si="6"/>
        <v>0.21380713865584297</v>
      </c>
      <c r="P56" s="73">
        <f t="shared" si="6"/>
        <v>0.21397287660333392</v>
      </c>
      <c r="Q56" s="73">
        <f t="shared" si="6"/>
        <v>0.21418190717578561</v>
      </c>
    </row>
    <row r="57" spans="1:17" x14ac:dyDescent="0.25">
      <c r="A57" s="142" t="s">
        <v>301</v>
      </c>
      <c r="B57" s="199">
        <f t="shared" ref="B57:Q57" si="7">IF(B$16=0,0,B$16/B$5)</f>
        <v>8.3493082535906718E-2</v>
      </c>
      <c r="C57" s="199">
        <f t="shared" si="7"/>
        <v>8.3637052696567224E-2</v>
      </c>
      <c r="D57" s="199">
        <f t="shared" si="7"/>
        <v>8.3822314018705477E-2</v>
      </c>
      <c r="E57" s="199">
        <f t="shared" si="7"/>
        <v>8.3687671445187281E-2</v>
      </c>
      <c r="F57" s="199">
        <f t="shared" si="7"/>
        <v>8.376248662471969E-2</v>
      </c>
      <c r="G57" s="199">
        <f t="shared" si="7"/>
        <v>8.4010590680883193E-2</v>
      </c>
      <c r="H57" s="199">
        <f t="shared" si="7"/>
        <v>8.4314348258941782E-2</v>
      </c>
      <c r="I57" s="199">
        <f t="shared" si="7"/>
        <v>8.3932167113847045E-2</v>
      </c>
      <c r="J57" s="199">
        <f t="shared" si="7"/>
        <v>8.4132130802714145E-2</v>
      </c>
      <c r="K57" s="199">
        <f t="shared" si="7"/>
        <v>8.3927689610988315E-2</v>
      </c>
      <c r="L57" s="199">
        <f t="shared" si="7"/>
        <v>8.3884645481446737E-2</v>
      </c>
      <c r="M57" s="199">
        <f t="shared" si="7"/>
        <v>8.4447569740844677E-2</v>
      </c>
      <c r="N57" s="199">
        <f t="shared" si="7"/>
        <v>8.4521664620636344E-2</v>
      </c>
      <c r="O57" s="199">
        <f t="shared" si="7"/>
        <v>8.4574320553992263E-2</v>
      </c>
      <c r="P57" s="199">
        <f t="shared" si="7"/>
        <v>8.4635324781012961E-2</v>
      </c>
      <c r="Q57" s="199">
        <f t="shared" si="7"/>
        <v>8.468925868431465E-2</v>
      </c>
    </row>
    <row r="58" spans="1:17" x14ac:dyDescent="0.25">
      <c r="A58" s="142" t="s">
        <v>300</v>
      </c>
      <c r="B58" s="199">
        <f t="shared" ref="B58:Q58" si="8">IF(B$22=0,0,B$22/B$5)</f>
        <v>0.12770034751892839</v>
      </c>
      <c r="C58" s="199">
        <f t="shared" si="8"/>
        <v>0.12789838016022231</v>
      </c>
      <c r="D58" s="199">
        <f t="shared" si="8"/>
        <v>0.12810319647041513</v>
      </c>
      <c r="E58" s="199">
        <f t="shared" si="8"/>
        <v>0.12797377368650276</v>
      </c>
      <c r="F58" s="199">
        <f t="shared" si="8"/>
        <v>0.12818343139028721</v>
      </c>
      <c r="G58" s="199">
        <f t="shared" si="8"/>
        <v>0.12846330286807789</v>
      </c>
      <c r="H58" s="199">
        <f t="shared" si="8"/>
        <v>0.12882845314668132</v>
      </c>
      <c r="I58" s="199">
        <f t="shared" si="8"/>
        <v>0.12842559244271642</v>
      </c>
      <c r="J58" s="199">
        <f t="shared" si="8"/>
        <v>0.12858720662820672</v>
      </c>
      <c r="K58" s="199">
        <f t="shared" si="8"/>
        <v>0.12842002311553205</v>
      </c>
      <c r="L58" s="199">
        <f t="shared" si="8"/>
        <v>0.12861944540155792</v>
      </c>
      <c r="M58" s="199">
        <f t="shared" si="8"/>
        <v>0.12923197262282346</v>
      </c>
      <c r="N58" s="199">
        <f t="shared" si="8"/>
        <v>0.12909490004562776</v>
      </c>
      <c r="O58" s="199">
        <f t="shared" si="8"/>
        <v>0.12923281810185069</v>
      </c>
      <c r="P58" s="199">
        <f t="shared" si="8"/>
        <v>0.12933755182232098</v>
      </c>
      <c r="Q58" s="199">
        <f t="shared" si="8"/>
        <v>0.12949264849147096</v>
      </c>
    </row>
    <row r="59" spans="1:17" x14ac:dyDescent="0.25">
      <c r="A59" s="127" t="s">
        <v>294</v>
      </c>
      <c r="B59" s="200">
        <f t="shared" ref="B59:Q59" si="9">IF(B$23=0,0,B$23/B$5)</f>
        <v>8.2057249922877232E-2</v>
      </c>
      <c r="C59" s="200">
        <f t="shared" si="9"/>
        <v>8.218450105613774E-2</v>
      </c>
      <c r="D59" s="200">
        <f t="shared" si="9"/>
        <v>8.2316111216018312E-2</v>
      </c>
      <c r="E59" s="200">
        <f t="shared" si="9"/>
        <v>8.2232947168844217E-2</v>
      </c>
      <c r="F59" s="200">
        <f t="shared" si="9"/>
        <v>8.2367668294760846E-2</v>
      </c>
      <c r="G59" s="200">
        <f t="shared" si="9"/>
        <v>8.2547507145989921E-2</v>
      </c>
      <c r="H59" s="200">
        <f t="shared" si="9"/>
        <v>8.2782144155621629E-2</v>
      </c>
      <c r="I59" s="200">
        <f t="shared" si="9"/>
        <v>8.2523275310613542E-2</v>
      </c>
      <c r="J59" s="200">
        <f t="shared" si="9"/>
        <v>8.2627124797850823E-2</v>
      </c>
      <c r="K59" s="200">
        <f t="shared" si="9"/>
        <v>8.2519696591514105E-2</v>
      </c>
      <c r="L59" s="200">
        <f t="shared" si="9"/>
        <v>8.2647840677905024E-2</v>
      </c>
      <c r="M59" s="200">
        <f t="shared" si="9"/>
        <v>8.3041436312188688E-2</v>
      </c>
      <c r="N59" s="200">
        <f t="shared" si="9"/>
        <v>8.2953356687167648E-2</v>
      </c>
      <c r="O59" s="200">
        <f t="shared" si="9"/>
        <v>8.3041979597192894E-2</v>
      </c>
      <c r="P59" s="200">
        <f t="shared" si="9"/>
        <v>8.3109279030929448E-2</v>
      </c>
      <c r="Q59" s="200">
        <f t="shared" si="9"/>
        <v>8.3208940514941931E-2</v>
      </c>
    </row>
    <row r="60" spans="1:17" x14ac:dyDescent="0.25">
      <c r="A60" s="142" t="s">
        <v>299</v>
      </c>
      <c r="B60" s="199">
        <f t="shared" ref="B60:Q60" si="10">IF(B$24=0,0,B$24/B$5)</f>
        <v>5.8040493847888772E-2</v>
      </c>
      <c r="C60" s="199">
        <f t="shared" si="10"/>
        <v>5.8130500747024243E-2</v>
      </c>
      <c r="D60" s="199">
        <f t="shared" si="10"/>
        <v>5.8223590860110509E-2</v>
      </c>
      <c r="E60" s="199">
        <f t="shared" si="10"/>
        <v>5.8164767509670291E-2</v>
      </c>
      <c r="F60" s="199">
        <f t="shared" si="10"/>
        <v>5.8260058062147908E-2</v>
      </c>
      <c r="G60" s="199">
        <f t="shared" si="10"/>
        <v>5.8387261152041646E-2</v>
      </c>
      <c r="H60" s="199">
        <f t="shared" si="10"/>
        <v>5.855322391495188E-2</v>
      </c>
      <c r="I60" s="199">
        <f t="shared" si="10"/>
        <v>5.8370121561165673E-2</v>
      </c>
      <c r="J60" s="199">
        <f t="shared" si="10"/>
        <v>5.8443576076528621E-2</v>
      </c>
      <c r="K60" s="199">
        <f t="shared" si="10"/>
        <v>5.8367590272046563E-2</v>
      </c>
      <c r="L60" s="199">
        <f t="shared" si="10"/>
        <v>5.8458228772176726E-2</v>
      </c>
      <c r="M60" s="199">
        <f t="shared" si="10"/>
        <v>5.873662568423102E-2</v>
      </c>
      <c r="N60" s="199">
        <f t="shared" si="10"/>
        <v>5.8674325461655158E-2</v>
      </c>
      <c r="O60" s="199">
        <f t="shared" si="10"/>
        <v>5.8737009958990095E-2</v>
      </c>
      <c r="P60" s="199">
        <f t="shared" si="10"/>
        <v>5.8784611997486677E-2</v>
      </c>
      <c r="Q60" s="199">
        <f t="shared" si="10"/>
        <v>5.8855104266666243E-2</v>
      </c>
    </row>
    <row r="61" spans="1:17" x14ac:dyDescent="0.25">
      <c r="A61" s="142" t="s">
        <v>298</v>
      </c>
      <c r="B61" s="199">
        <f t="shared" ref="B61:Q61" si="11">IF(B$25=0,0,B$25/B$5)</f>
        <v>2.4016756074988464E-2</v>
      </c>
      <c r="C61" s="199">
        <f t="shared" si="11"/>
        <v>2.4054000309113491E-2</v>
      </c>
      <c r="D61" s="199">
        <f t="shared" si="11"/>
        <v>2.4092520355907809E-2</v>
      </c>
      <c r="E61" s="199">
        <f t="shared" si="11"/>
        <v>2.4068179659173926E-2</v>
      </c>
      <c r="F61" s="199">
        <f t="shared" si="11"/>
        <v>2.4107610232612937E-2</v>
      </c>
      <c r="G61" s="199">
        <f t="shared" si="11"/>
        <v>2.4160245993948278E-2</v>
      </c>
      <c r="H61" s="199">
        <f t="shared" si="11"/>
        <v>2.4228920240669749E-2</v>
      </c>
      <c r="I61" s="199">
        <f t="shared" si="11"/>
        <v>2.4153153749447872E-2</v>
      </c>
      <c r="J61" s="199">
        <f t="shared" si="11"/>
        <v>2.4183548721322196E-2</v>
      </c>
      <c r="K61" s="199">
        <f t="shared" si="11"/>
        <v>2.4152106319467553E-2</v>
      </c>
      <c r="L61" s="199">
        <f t="shared" si="11"/>
        <v>2.4189611905728305E-2</v>
      </c>
      <c r="M61" s="199">
        <f t="shared" si="11"/>
        <v>2.4304810627957668E-2</v>
      </c>
      <c r="N61" s="199">
        <f t="shared" si="11"/>
        <v>2.427903122551249E-2</v>
      </c>
      <c r="O61" s="199">
        <f t="shared" si="11"/>
        <v>2.4304969638202802E-2</v>
      </c>
      <c r="P61" s="199">
        <f t="shared" si="11"/>
        <v>2.4324667033442771E-2</v>
      </c>
      <c r="Q61" s="199">
        <f t="shared" si="11"/>
        <v>2.4353836248275692E-2</v>
      </c>
    </row>
    <row r="62" spans="1:17" x14ac:dyDescent="0.25">
      <c r="A62" s="127" t="s">
        <v>293</v>
      </c>
      <c r="B62" s="200">
        <f t="shared" ref="B62:Q62" si="12">IF(B$26=0,0,B$26/B$5)</f>
        <v>0.23692795482117585</v>
      </c>
      <c r="C62" s="200">
        <f t="shared" si="12"/>
        <v>0.23732899482863989</v>
      </c>
      <c r="D62" s="200">
        <f t="shared" si="12"/>
        <v>0.23782812433597428</v>
      </c>
      <c r="E62" s="200">
        <f t="shared" si="12"/>
        <v>0.23747194944355068</v>
      </c>
      <c r="F62" s="200">
        <f t="shared" si="12"/>
        <v>0.23771648918188942</v>
      </c>
      <c r="G62" s="200">
        <f t="shared" si="12"/>
        <v>0.23838681770325745</v>
      </c>
      <c r="H62" s="200">
        <f t="shared" si="12"/>
        <v>0.23921512756303159</v>
      </c>
      <c r="I62" s="200">
        <f t="shared" si="12"/>
        <v>0.23819211391404951</v>
      </c>
      <c r="J62" s="200">
        <f t="shared" si="12"/>
        <v>0.23871072737784385</v>
      </c>
      <c r="K62" s="200">
        <f t="shared" si="12"/>
        <v>0.23817984105033543</v>
      </c>
      <c r="L62" s="200">
        <f t="shared" si="12"/>
        <v>0.23814748913428488</v>
      </c>
      <c r="M62" s="200">
        <f t="shared" si="12"/>
        <v>0.23966079219062075</v>
      </c>
      <c r="N62" s="200">
        <f t="shared" si="12"/>
        <v>0.23978628653323533</v>
      </c>
      <c r="O62" s="200">
        <f t="shared" si="12"/>
        <v>0.23995513295989529</v>
      </c>
      <c r="P62" s="200">
        <f t="shared" si="12"/>
        <v>0.24013211345981553</v>
      </c>
      <c r="Q62" s="200">
        <f t="shared" si="12"/>
        <v>0.24030973996764768</v>
      </c>
    </row>
    <row r="63" spans="1:17" x14ac:dyDescent="0.25">
      <c r="A63" s="142" t="s">
        <v>297</v>
      </c>
      <c r="B63" s="199">
        <f t="shared" ref="B63:Q63" si="13">IF(B$27=0,0,B$27/B$5)</f>
        <v>0.19369912514966559</v>
      </c>
      <c r="C63" s="199">
        <f t="shared" si="13"/>
        <v>0.19403312760017524</v>
      </c>
      <c r="D63" s="199">
        <f t="shared" si="13"/>
        <v>0.19446292315846975</v>
      </c>
      <c r="E63" s="199">
        <f t="shared" si="13"/>
        <v>0.19415056017094734</v>
      </c>
      <c r="F63" s="199">
        <f t="shared" si="13"/>
        <v>0.19432412706275687</v>
      </c>
      <c r="G63" s="199">
        <f t="shared" si="13"/>
        <v>0.19489971413135368</v>
      </c>
      <c r="H63" s="199">
        <f t="shared" si="13"/>
        <v>0.19560441415368454</v>
      </c>
      <c r="I63" s="199">
        <f t="shared" si="13"/>
        <v>0.19471777598911913</v>
      </c>
      <c r="J63" s="199">
        <f t="shared" si="13"/>
        <v>0.19518168018835141</v>
      </c>
      <c r="K63" s="199">
        <f t="shared" si="13"/>
        <v>0.19470738844130989</v>
      </c>
      <c r="L63" s="199">
        <f t="shared" si="13"/>
        <v>0.19460752854894742</v>
      </c>
      <c r="M63" s="199">
        <f t="shared" si="13"/>
        <v>0.1959134802908058</v>
      </c>
      <c r="N63" s="199">
        <f t="shared" si="13"/>
        <v>0.19608537612885391</v>
      </c>
      <c r="O63" s="199">
        <f t="shared" si="13"/>
        <v>0.19620753485045322</v>
      </c>
      <c r="P63" s="199">
        <f t="shared" si="13"/>
        <v>0.1963490611307801</v>
      </c>
      <c r="Q63" s="199">
        <f t="shared" si="13"/>
        <v>0.19647418466878064</v>
      </c>
    </row>
    <row r="64" spans="1:17" x14ac:dyDescent="0.25">
      <c r="A64" s="142" t="s">
        <v>296</v>
      </c>
      <c r="B64" s="199">
        <f t="shared" ref="B64:Q64" si="14">IF(B$33=0,0,B$33/B$5)</f>
        <v>4.3228829671510267E-2</v>
      </c>
      <c r="C64" s="199">
        <f t="shared" si="14"/>
        <v>4.3295867228464673E-2</v>
      </c>
      <c r="D64" s="199">
        <f t="shared" si="14"/>
        <v>4.3365201177504538E-2</v>
      </c>
      <c r="E64" s="199">
        <f t="shared" si="14"/>
        <v>4.3321389272603331E-2</v>
      </c>
      <c r="F64" s="199">
        <f t="shared" si="14"/>
        <v>4.3392362119132534E-2</v>
      </c>
      <c r="G64" s="199">
        <f t="shared" si="14"/>
        <v>4.348710357190376E-2</v>
      </c>
      <c r="H64" s="199">
        <f t="shared" si="14"/>
        <v>4.3610713409347017E-2</v>
      </c>
      <c r="I64" s="199">
        <f t="shared" si="14"/>
        <v>4.3474337924930405E-2</v>
      </c>
      <c r="J64" s="199">
        <f t="shared" si="14"/>
        <v>4.3529047189492437E-2</v>
      </c>
      <c r="K64" s="199">
        <f t="shared" si="14"/>
        <v>4.3472452609025519E-2</v>
      </c>
      <c r="L64" s="199">
        <f t="shared" si="14"/>
        <v>4.3539960585337469E-2</v>
      </c>
      <c r="M64" s="199">
        <f t="shared" si="14"/>
        <v>4.3747311899814935E-2</v>
      </c>
      <c r="N64" s="199">
        <f t="shared" si="14"/>
        <v>4.3700910404381441E-2</v>
      </c>
      <c r="O64" s="199">
        <f t="shared" si="14"/>
        <v>4.3747598109442065E-2</v>
      </c>
      <c r="P64" s="199">
        <f t="shared" si="14"/>
        <v>4.378305232903542E-2</v>
      </c>
      <c r="Q64" s="199">
        <f t="shared" si="14"/>
        <v>4.3835555298867054E-2</v>
      </c>
    </row>
    <row r="65" spans="1:17" x14ac:dyDescent="0.25">
      <c r="A65" s="127" t="s">
        <v>292</v>
      </c>
      <c r="B65" s="200">
        <f t="shared" ref="B65:Q65" si="15">IF(B$34=0,0,B$34/B$5)</f>
        <v>0.26346912385054505</v>
      </c>
      <c r="C65" s="200">
        <f t="shared" si="15"/>
        <v>0.26220305845187619</v>
      </c>
      <c r="D65" s="200">
        <f t="shared" si="15"/>
        <v>0.25107487757401314</v>
      </c>
      <c r="E65" s="200">
        <f t="shared" si="15"/>
        <v>0.24494658817666151</v>
      </c>
      <c r="F65" s="200">
        <f t="shared" si="15"/>
        <v>0.22425241165771204</v>
      </c>
      <c r="G65" s="200">
        <f t="shared" si="15"/>
        <v>0.20556157010895132</v>
      </c>
      <c r="H65" s="200">
        <f t="shared" si="15"/>
        <v>0.19270091513907103</v>
      </c>
      <c r="I65" s="200">
        <f t="shared" si="15"/>
        <v>0.19703615629849416</v>
      </c>
      <c r="J65" s="200">
        <f t="shared" si="15"/>
        <v>0.19947271616250917</v>
      </c>
      <c r="K65" s="200">
        <f t="shared" si="15"/>
        <v>0.18738578738494671</v>
      </c>
      <c r="L65" s="200">
        <f t="shared" si="15"/>
        <v>0.15356926012259883</v>
      </c>
      <c r="M65" s="200">
        <f t="shared" si="15"/>
        <v>0.11252361129104456</v>
      </c>
      <c r="N65" s="200">
        <f t="shared" si="15"/>
        <v>0.11934677501078758</v>
      </c>
      <c r="O65" s="200">
        <f t="shared" si="15"/>
        <v>0.10975662047470294</v>
      </c>
      <c r="P65" s="200">
        <f t="shared" si="15"/>
        <v>0.1094287618758281</v>
      </c>
      <c r="Q65" s="200">
        <f t="shared" si="15"/>
        <v>0.10392872132288596</v>
      </c>
    </row>
    <row r="66" spans="1:17" x14ac:dyDescent="0.25">
      <c r="A66" s="127" t="s">
        <v>291</v>
      </c>
      <c r="B66" s="200">
        <f t="shared" ref="B66:Q66" si="16">IF(B$45=0,0,B$45/B$5)</f>
        <v>5.1038946272925399E-2</v>
      </c>
      <c r="C66" s="200">
        <f t="shared" si="16"/>
        <v>5.1118095449381541E-2</v>
      </c>
      <c r="D66" s="200">
        <f t="shared" si="16"/>
        <v>5.1199955905166128E-2</v>
      </c>
      <c r="E66" s="200">
        <f t="shared" si="16"/>
        <v>5.1148228539947979E-2</v>
      </c>
      <c r="F66" s="200">
        <f t="shared" si="16"/>
        <v>5.123202399146444E-2</v>
      </c>
      <c r="G66" s="200">
        <f t="shared" si="16"/>
        <v>5.1343882303487957E-2</v>
      </c>
      <c r="H66" s="200">
        <f t="shared" si="16"/>
        <v>5.1489824627164268E-2</v>
      </c>
      <c r="I66" s="200">
        <f t="shared" si="16"/>
        <v>5.13288102977233E-2</v>
      </c>
      <c r="J66" s="200">
        <f t="shared" si="16"/>
        <v>5.1393403839482932E-2</v>
      </c>
      <c r="K66" s="200">
        <f t="shared" si="16"/>
        <v>5.1326584363366345E-2</v>
      </c>
      <c r="L66" s="200">
        <f t="shared" si="16"/>
        <v>5.1406288949452816E-2</v>
      </c>
      <c r="M66" s="200">
        <f t="shared" si="16"/>
        <v>5.1651102252973743E-2</v>
      </c>
      <c r="N66" s="200">
        <f t="shared" si="16"/>
        <v>5.1596317438062041E-2</v>
      </c>
      <c r="O66" s="200">
        <f t="shared" si="16"/>
        <v>5.1651440171855599E-2</v>
      </c>
      <c r="P66" s="200">
        <f t="shared" si="16"/>
        <v>5.169329987573193E-2</v>
      </c>
      <c r="Q66" s="200">
        <f t="shared" si="16"/>
        <v>5.1755288513332789E-2</v>
      </c>
    </row>
    <row r="67" spans="1:17" x14ac:dyDescent="0.25">
      <c r="A67" s="72" t="s">
        <v>290</v>
      </c>
      <c r="B67" s="71">
        <f t="shared" ref="B67:Q67" si="17">IF(B$46=0,0,B$46/B$5)</f>
        <v>1.2584866616995413E-2</v>
      </c>
      <c r="C67" s="71">
        <f t="shared" si="17"/>
        <v>1.2680151302505726E-2</v>
      </c>
      <c r="D67" s="71">
        <f t="shared" si="17"/>
        <v>2.2476734843808556E-2</v>
      </c>
      <c r="E67" s="71">
        <f t="shared" si="17"/>
        <v>2.9504809468676344E-2</v>
      </c>
      <c r="F67" s="71">
        <f t="shared" si="17"/>
        <v>4.9217126066990947E-2</v>
      </c>
      <c r="G67" s="71">
        <f t="shared" si="17"/>
        <v>6.6105158977525433E-2</v>
      </c>
      <c r="H67" s="71">
        <f t="shared" si="17"/>
        <v>7.6679894864874129E-2</v>
      </c>
      <c r="I67" s="71">
        <f t="shared" si="17"/>
        <v>7.5022862688732844E-2</v>
      </c>
      <c r="J67" s="71">
        <f t="shared" si="17"/>
        <v>7.1357035129938046E-2</v>
      </c>
      <c r="K67" s="71">
        <f t="shared" si="17"/>
        <v>8.4707580688361359E-2</v>
      </c>
      <c r="L67" s="71">
        <f t="shared" si="17"/>
        <v>0.11796934226234207</v>
      </c>
      <c r="M67" s="71">
        <f t="shared" si="17"/>
        <v>0.15500321673604336</v>
      </c>
      <c r="N67" s="71">
        <f t="shared" si="17"/>
        <v>0.14841360441546322</v>
      </c>
      <c r="O67" s="71">
        <f t="shared" si="17"/>
        <v>0.15734644431003761</v>
      </c>
      <c r="P67" s="71">
        <f t="shared" si="17"/>
        <v>0.15710536628982913</v>
      </c>
      <c r="Q67" s="71">
        <f t="shared" si="17"/>
        <v>0.1618837508264242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>IF(B$5=0,0,B$5/MAE_fec!B$5)</f>
        <v>0.51757499153366404</v>
      </c>
      <c r="C71" s="253">
        <f>IF(C$5=0,0,C$5/MAE_fec!C$5)</f>
        <v>0.51677359950264135</v>
      </c>
      <c r="D71" s="253">
        <f>IF(D$5=0,0,D$5/MAE_fec!D$5)</f>
        <v>0.51594736202558045</v>
      </c>
      <c r="E71" s="253">
        <f>IF(E$5=0,0,E$5/MAE_fec!E$5)</f>
        <v>0.516469151311166</v>
      </c>
      <c r="F71" s="253">
        <f>IF(F$5=0,0,F$5/MAE_fec!F$5)</f>
        <v>0.51562441080792831</v>
      </c>
      <c r="G71" s="253">
        <f>IF(G$5=0,0,G$5/MAE_fec!G$5)</f>
        <v>0.51450106614360835</v>
      </c>
      <c r="H71" s="253">
        <f>IF(H$5=0,0,H$5/MAE_fec!H$5)</f>
        <v>0.51304276867084264</v>
      </c>
      <c r="I71" s="253">
        <f>IF(I$5=0,0,I$5/MAE_fec!I$5)</f>
        <v>0.52396947173122965</v>
      </c>
      <c r="J71" s="253">
        <f>IF(J$5=0,0,J$5/MAE_fec!J$5)</f>
        <v>0.52331092332959528</v>
      </c>
      <c r="K71" s="253">
        <f>IF(K$5=0,0,K$5/MAE_fec!K$5)</f>
        <v>0.52399219527037788</v>
      </c>
      <c r="L71" s="253">
        <f>IF(L$5=0,0,L$5/MAE_fec!L$5)</f>
        <v>0.5231797541879718</v>
      </c>
      <c r="M71" s="253">
        <f>IF(M$5=0,0,M$5/MAE_fec!M$5)</f>
        <v>0.52070001303296765</v>
      </c>
      <c r="N71" s="253">
        <f>IF(N$5=0,0,N$5/MAE_fec!N$5)</f>
        <v>0.52125289074314085</v>
      </c>
      <c r="O71" s="253">
        <f>IF(O$5=0,0,O$5/MAE_fec!O$5)</f>
        <v>0.52069660646065141</v>
      </c>
      <c r="P71" s="253">
        <f>IF(P$5=0,0,P$5/MAE_fec!P$5)</f>
        <v>0.54394509045172101</v>
      </c>
      <c r="Q71" s="253">
        <f>IF(Q$5=0,0,Q$5/MAE_fec!Q$5)</f>
        <v>0.566770626663749</v>
      </c>
    </row>
    <row r="72" spans="1:17" x14ac:dyDescent="0.25">
      <c r="A72" s="76" t="s">
        <v>83</v>
      </c>
      <c r="B72" s="308">
        <f>IF(B$6=0,0,B$6/MAE_fec!B$6)</f>
        <v>0.45049300033106543</v>
      </c>
      <c r="C72" s="308">
        <f>IF(C$6=0,0,C$6/MAE_fec!C$6)</f>
        <v>0.45049300033106549</v>
      </c>
      <c r="D72" s="308">
        <f>IF(D$6=0,0,D$6/MAE_fec!D$6)</f>
        <v>0.45049300033106537</v>
      </c>
      <c r="E72" s="308">
        <f>IF(E$6=0,0,E$6/MAE_fec!E$6)</f>
        <v>0.45049300033106543</v>
      </c>
      <c r="F72" s="308">
        <f>IF(F$6=0,0,F$6/MAE_fec!F$6)</f>
        <v>0.45049300033106549</v>
      </c>
      <c r="G72" s="308">
        <f>IF(G$6=0,0,G$6/MAE_fec!G$6)</f>
        <v>0.45049300033106549</v>
      </c>
      <c r="H72" s="308">
        <f>IF(H$6=0,0,H$6/MAE_fec!H$6)</f>
        <v>0.45049300033106549</v>
      </c>
      <c r="I72" s="308">
        <f>IF(I$6=0,0,I$6/MAE_fec!I$6)</f>
        <v>0.45864878423407113</v>
      </c>
      <c r="J72" s="308">
        <f>IF(J$6=0,0,J$6/MAE_fec!J$6)</f>
        <v>0.45864878423407107</v>
      </c>
      <c r="K72" s="308">
        <f>IF(K$6=0,0,K$6/MAE_fec!K$6)</f>
        <v>0.45864878423407118</v>
      </c>
      <c r="L72" s="308">
        <f>IF(L$6=0,0,L$6/MAE_fec!L$6)</f>
        <v>0.45864878423407107</v>
      </c>
      <c r="M72" s="308">
        <f>IF(M$6=0,0,M$6/MAE_fec!M$6)</f>
        <v>0.45864878423407102</v>
      </c>
      <c r="N72" s="308">
        <f>IF(N$6=0,0,N$6/MAE_fec!N$6)</f>
        <v>0.45864878423407118</v>
      </c>
      <c r="O72" s="308">
        <f>IF(O$6=0,0,O$6/MAE_fec!O$6)</f>
        <v>0.45864878423407107</v>
      </c>
      <c r="P72" s="308">
        <f>IF(P$6=0,0,P$6/MAE_fec!P$6)</f>
        <v>0.47951520399907271</v>
      </c>
      <c r="Q72" s="308">
        <f>IF(Q$6=0,0,Q$6/MAE_fec!Q$6)</f>
        <v>0.500236218390823</v>
      </c>
    </row>
    <row r="73" spans="1:17" x14ac:dyDescent="0.25">
      <c r="A73" s="76" t="s">
        <v>82</v>
      </c>
      <c r="B73" s="308">
        <f>IF(B$7=0,0,B$7/MAE_fec!B$7)</f>
        <v>0.1136023942845004</v>
      </c>
      <c r="C73" s="308">
        <f>IF(C$7=0,0,C$7/MAE_fec!C$7)</f>
        <v>0.1136023942845004</v>
      </c>
      <c r="D73" s="308">
        <f>IF(D$7=0,0,D$7/MAE_fec!D$7)</f>
        <v>0.11360239428450043</v>
      </c>
      <c r="E73" s="308">
        <f>IF(E$7=0,0,E$7/MAE_fec!E$7)</f>
        <v>0.11360239428450042</v>
      </c>
      <c r="F73" s="308">
        <f>IF(F$7=0,0,F$7/MAE_fec!F$7)</f>
        <v>0.1136023942845004</v>
      </c>
      <c r="G73" s="308">
        <f>IF(G$7=0,0,G$7/MAE_fec!G$7)</f>
        <v>0.11360239428450043</v>
      </c>
      <c r="H73" s="308">
        <f>IF(H$7=0,0,H$7/MAE_fec!H$7)</f>
        <v>0.1136023942845004</v>
      </c>
      <c r="I73" s="308">
        <f>IF(I$7=0,0,I$7/MAE_fec!I$7)</f>
        <v>0.1156590668143012</v>
      </c>
      <c r="J73" s="308">
        <f>IF(J$7=0,0,J$7/MAE_fec!J$7)</f>
        <v>0.1156590668143012</v>
      </c>
      <c r="K73" s="308">
        <f>IF(K$7=0,0,K$7/MAE_fec!K$7)</f>
        <v>0.11565906681430119</v>
      </c>
      <c r="L73" s="308">
        <f>IF(L$7=0,0,L$7/MAE_fec!L$7)</f>
        <v>0.1156590668143012</v>
      </c>
      <c r="M73" s="308">
        <f>IF(M$7=0,0,M$7/MAE_fec!M$7)</f>
        <v>0.11565906681430119</v>
      </c>
      <c r="N73" s="308">
        <f>IF(N$7=0,0,N$7/MAE_fec!N$7)</f>
        <v>0.11565906681430119</v>
      </c>
      <c r="O73" s="308">
        <f>IF(O$7=0,0,O$7/MAE_fec!O$7)</f>
        <v>0.11565906681430119</v>
      </c>
      <c r="P73" s="308">
        <f>IF(P$7=0,0,P$7/MAE_fec!P$7)</f>
        <v>0.12092102481077961</v>
      </c>
      <c r="Q73" s="308">
        <f>IF(Q$7=0,0,Q$7/MAE_fec!Q$7)</f>
        <v>0.12614631542611993</v>
      </c>
    </row>
    <row r="74" spans="1:17" x14ac:dyDescent="0.25">
      <c r="A74" s="76" t="s">
        <v>81</v>
      </c>
      <c r="B74" s="308">
        <f>IF(B$8=0,0,B$8/MAE_fec!B$8)</f>
        <v>0.61831132076391337</v>
      </c>
      <c r="C74" s="308">
        <f>IF(C$8=0,0,C$8/MAE_fec!C$8)</f>
        <v>0.61831132076391349</v>
      </c>
      <c r="D74" s="308">
        <f>IF(D$8=0,0,D$8/MAE_fec!D$8)</f>
        <v>0.6183113207639136</v>
      </c>
      <c r="E74" s="308">
        <f>IF(E$8=0,0,E$8/MAE_fec!E$8)</f>
        <v>0.61831132076391337</v>
      </c>
      <c r="F74" s="308">
        <f>IF(F$8=0,0,F$8/MAE_fec!F$8)</f>
        <v>0.6183113207639136</v>
      </c>
      <c r="G74" s="308">
        <f>IF(G$8=0,0,G$8/MAE_fec!G$8)</f>
        <v>0.61831132076391337</v>
      </c>
      <c r="H74" s="308">
        <f>IF(H$8=0,0,H$8/MAE_fec!H$8)</f>
        <v>0.61831132076391349</v>
      </c>
      <c r="I74" s="308">
        <f>IF(I$8=0,0,I$8/MAE_fec!I$8)</f>
        <v>0.62950530937911164</v>
      </c>
      <c r="J74" s="308">
        <f>IF(J$8=0,0,J$8/MAE_fec!J$8)</f>
        <v>0.62950530937911175</v>
      </c>
      <c r="K74" s="308">
        <f>IF(K$8=0,0,K$8/MAE_fec!K$8)</f>
        <v>0.62950530937911187</v>
      </c>
      <c r="L74" s="308">
        <f>IF(L$8=0,0,L$8/MAE_fec!L$8)</f>
        <v>0.62950530937911175</v>
      </c>
      <c r="M74" s="308">
        <f>IF(M$8=0,0,M$8/MAE_fec!M$8)</f>
        <v>0.62950530937911175</v>
      </c>
      <c r="N74" s="308">
        <f>IF(N$8=0,0,N$8/MAE_fec!N$8)</f>
        <v>0.62950530937911175</v>
      </c>
      <c r="O74" s="308">
        <f>IF(O$8=0,0,O$8/MAE_fec!O$8)</f>
        <v>0.62950530937911187</v>
      </c>
      <c r="P74" s="308">
        <f>IF(P$8=0,0,P$8/MAE_fec!P$8)</f>
        <v>0.65814491877377668</v>
      </c>
      <c r="Q74" s="308">
        <f>IF(Q$8=0,0,Q$8/MAE_fec!Q$8)</f>
        <v>0.68658495616995308</v>
      </c>
    </row>
    <row r="75" spans="1:17" x14ac:dyDescent="0.25">
      <c r="A75" s="76" t="s">
        <v>80</v>
      </c>
      <c r="B75" s="308">
        <f>IF(B$9=0,0,B$9/MAE_fec!B$9)</f>
        <v>0.44128908094291647</v>
      </c>
      <c r="C75" s="308">
        <f>IF(C$9=0,0,C$9/MAE_fec!C$9)</f>
        <v>0.44128908094291636</v>
      </c>
      <c r="D75" s="308">
        <f>IF(D$9=0,0,D$9/MAE_fec!D$9)</f>
        <v>0.44128908094291641</v>
      </c>
      <c r="E75" s="308">
        <f>IF(E$9=0,0,E$9/MAE_fec!E$9)</f>
        <v>0.44128908094291641</v>
      </c>
      <c r="F75" s="308">
        <f>IF(F$9=0,0,F$9/MAE_fec!F$9)</f>
        <v>0.44128908094291641</v>
      </c>
      <c r="G75" s="308">
        <f>IF(G$9=0,0,G$9/MAE_fec!G$9)</f>
        <v>0.44128908094291641</v>
      </c>
      <c r="H75" s="308">
        <f>IF(H$9=0,0,H$9/MAE_fec!H$9)</f>
        <v>0.44128908094291641</v>
      </c>
      <c r="I75" s="308">
        <f>IF(I$9=0,0,I$9/MAE_fec!I$9)</f>
        <v>0.44927823589156479</v>
      </c>
      <c r="J75" s="308">
        <f>IF(J$9=0,0,J$9/MAE_fec!J$9)</f>
        <v>0.44927823589156485</v>
      </c>
      <c r="K75" s="308">
        <f>IF(K$9=0,0,K$9/MAE_fec!K$9)</f>
        <v>0.44927823589156474</v>
      </c>
      <c r="L75" s="308">
        <f>IF(L$9=0,0,L$9/MAE_fec!L$9)</f>
        <v>0.44927823589156479</v>
      </c>
      <c r="M75" s="308">
        <f>IF(M$9=0,0,M$9/MAE_fec!M$9)</f>
        <v>0.44927823589156479</v>
      </c>
      <c r="N75" s="308">
        <f>IF(N$9=0,0,N$9/MAE_fec!N$9)</f>
        <v>0.44927823589156485</v>
      </c>
      <c r="O75" s="308">
        <f>IF(O$9=0,0,O$9/MAE_fec!O$9)</f>
        <v>0.44927823589156485</v>
      </c>
      <c r="P75" s="308">
        <f>IF(P$9=0,0,P$9/MAE_fec!P$9)</f>
        <v>0.46971833860991929</v>
      </c>
      <c r="Q75" s="308">
        <f>IF(Q$9=0,0,Q$9/MAE_fec!Q$9)</f>
        <v>0.49001600669892531</v>
      </c>
    </row>
    <row r="76" spans="1:17" x14ac:dyDescent="0.25">
      <c r="A76" s="76" t="s">
        <v>79</v>
      </c>
      <c r="B76" s="308">
        <f>IF(B$10=0,0,B$10/MAE_fec!B$10)</f>
        <v>0.6783512602828039</v>
      </c>
      <c r="C76" s="308">
        <f>IF(C$10=0,0,C$10/MAE_fec!C$10)</f>
        <v>0.6783512602828039</v>
      </c>
      <c r="D76" s="308">
        <f>IF(D$10=0,0,D$10/MAE_fec!D$10)</f>
        <v>0.6783512602828039</v>
      </c>
      <c r="E76" s="308">
        <f>IF(E$10=0,0,E$10/MAE_fec!E$10)</f>
        <v>0.67835126028280412</v>
      </c>
      <c r="F76" s="308">
        <f>IF(F$10=0,0,F$10/MAE_fec!F$10)</f>
        <v>0.67835126028280401</v>
      </c>
      <c r="G76" s="308">
        <f>IF(G$10=0,0,G$10/MAE_fec!G$10)</f>
        <v>0.67835126028280412</v>
      </c>
      <c r="H76" s="308">
        <f>IF(H$10=0,0,H$10/MAE_fec!H$10)</f>
        <v>0.67835126028280401</v>
      </c>
      <c r="I76" s="308">
        <f>IF(I$10=0,0,I$10/MAE_fec!I$10)</f>
        <v>0.69063221977636391</v>
      </c>
      <c r="J76" s="308">
        <f>IF(J$10=0,0,J$10/MAE_fec!J$10)</f>
        <v>0.69063221977636391</v>
      </c>
      <c r="K76" s="308">
        <f>IF(K$10=0,0,K$10/MAE_fec!K$10)</f>
        <v>0.69063221977636402</v>
      </c>
      <c r="L76" s="308">
        <f>IF(L$10=0,0,L$10/MAE_fec!L$10)</f>
        <v>0.69063221977636402</v>
      </c>
      <c r="M76" s="308">
        <f>IF(M$10=0,0,M$10/MAE_fec!M$10)</f>
        <v>0.69063221977636402</v>
      </c>
      <c r="N76" s="308">
        <f>IF(N$10=0,0,N$10/MAE_fec!N$10)</f>
        <v>0.69063221977636402</v>
      </c>
      <c r="O76" s="308">
        <f>IF(O$10=0,0,O$10/MAE_fec!O$10)</f>
        <v>0.69063221977636391</v>
      </c>
      <c r="P76" s="308">
        <f>IF(P$10=0,0,P$10/MAE_fec!P$10)</f>
        <v>0.72205282372531909</v>
      </c>
      <c r="Q76" s="308">
        <f>IF(Q$10=0,0,Q$10/MAE_fec!Q$10)</f>
        <v>0.75325447661815437</v>
      </c>
    </row>
    <row r="77" spans="1:17" x14ac:dyDescent="0.25">
      <c r="A77" s="74" t="s">
        <v>295</v>
      </c>
      <c r="B77" s="307">
        <f>IF(B$15=0,0,B$15/MAE_fec!B$15)</f>
        <v>0.56992988440006753</v>
      </c>
      <c r="C77" s="307">
        <f>IF(C$15=0,0,C$15/MAE_fec!C$15)</f>
        <v>0.56996893324798703</v>
      </c>
      <c r="D77" s="307">
        <f>IF(D$15=0,0,D$15/MAE_fec!D$15)</f>
        <v>0.5701070042579105</v>
      </c>
      <c r="E77" s="307">
        <f>IF(E$15=0,0,E$15/MAE_fec!E$15)</f>
        <v>0.5699724780774702</v>
      </c>
      <c r="F77" s="307">
        <f>IF(F$15=0,0,F$15/MAE_fec!F$15)</f>
        <v>0.56980501696355779</v>
      </c>
      <c r="G77" s="307">
        <f>IF(G$15=0,0,G$15/MAE_fec!G$15)</f>
        <v>0.56997997484640006</v>
      </c>
      <c r="H77" s="307">
        <f>IF(H$15=0,0,H$15/MAE_fec!H$15)</f>
        <v>0.57015374675022668</v>
      </c>
      <c r="I77" s="307">
        <f>IF(I$15=0,0,I$15/MAE_fec!I$15)</f>
        <v>0.58015209039366789</v>
      </c>
      <c r="J77" s="307">
        <f>IF(J$15=0,0,J$15/MAE_fec!J$15)</f>
        <v>0.5804095025224052</v>
      </c>
      <c r="K77" s="307">
        <f>IF(K$15=0,0,K$15/MAE_fec!K$15)</f>
        <v>0.58014980177433773</v>
      </c>
      <c r="L77" s="307">
        <f>IF(L$15=0,0,L$15/MAE_fec!L$15)</f>
        <v>0.57967686364075188</v>
      </c>
      <c r="M77" s="307">
        <f>IF(M$15=0,0,M$15/MAE_fec!M$15)</f>
        <v>0.58012058451949955</v>
      </c>
      <c r="N77" s="307">
        <f>IF(N$15=0,0,N$15/MAE_fec!N$15)</f>
        <v>0.58056539453067069</v>
      </c>
      <c r="O77" s="307">
        <f>IF(O$15=0,0,O$15/MAE_fec!O$15)</f>
        <v>0.58046319929892343</v>
      </c>
      <c r="P77" s="307">
        <f>IF(P$15=0,0,P$15/MAE_fec!P$15)</f>
        <v>0.60685024131498777</v>
      </c>
      <c r="Q77" s="307">
        <f>IF(Q$15=0,0,Q$15/MAE_fec!Q$15)</f>
        <v>0.63293317307848118</v>
      </c>
    </row>
    <row r="78" spans="1:17" x14ac:dyDescent="0.25">
      <c r="A78" s="127" t="s">
        <v>294</v>
      </c>
      <c r="B78" s="305">
        <f>IF(B$23=0,0,B$23/MAE_fec!B$23)</f>
        <v>0.4559078887095433</v>
      </c>
      <c r="C78" s="305">
        <f>IF(C$23=0,0,C$23/MAE_fec!C$23)</f>
        <v>0.45590788870954324</v>
      </c>
      <c r="D78" s="305">
        <f>IF(D$23=0,0,D$23/MAE_fec!D$23)</f>
        <v>0.4559078887095433</v>
      </c>
      <c r="E78" s="305">
        <f>IF(E$23=0,0,E$23/MAE_fec!E$23)</f>
        <v>0.4559078887095433</v>
      </c>
      <c r="F78" s="305">
        <f>IF(F$23=0,0,F$23/MAE_fec!F$23)</f>
        <v>0.45590788870954324</v>
      </c>
      <c r="G78" s="305">
        <f>IF(G$23=0,0,G$23/MAE_fec!G$23)</f>
        <v>0.4559078887095433</v>
      </c>
      <c r="H78" s="305">
        <f>IF(H$23=0,0,H$23/MAE_fec!H$23)</f>
        <v>0.4559078887095433</v>
      </c>
      <c r="I78" s="305">
        <f>IF(I$23=0,0,I$23/MAE_fec!I$23)</f>
        <v>0.46416170445642069</v>
      </c>
      <c r="J78" s="305">
        <f>IF(J$23=0,0,J$23/MAE_fec!J$23)</f>
        <v>0.4641617044564208</v>
      </c>
      <c r="K78" s="305">
        <f>IF(K$23=0,0,K$23/MAE_fec!K$23)</f>
        <v>0.46416170445642063</v>
      </c>
      <c r="L78" s="305">
        <f>IF(L$23=0,0,L$23/MAE_fec!L$23)</f>
        <v>0.46416170445642063</v>
      </c>
      <c r="M78" s="305">
        <f>IF(M$23=0,0,M$23/MAE_fec!M$23)</f>
        <v>0.4641617044564208</v>
      </c>
      <c r="N78" s="305">
        <f>IF(N$23=0,0,N$23/MAE_fec!N$23)</f>
        <v>0.46416170445642069</v>
      </c>
      <c r="O78" s="305">
        <f>IF(O$23=0,0,O$23/MAE_fec!O$23)</f>
        <v>0.46416170445642063</v>
      </c>
      <c r="P78" s="305">
        <f>IF(P$23=0,0,P$23/MAE_fec!P$23)</f>
        <v>0.48527893685070383</v>
      </c>
      <c r="Q78" s="305">
        <f>IF(Q$23=0,0,Q$23/MAE_fec!Q$23)</f>
        <v>0.50624901611124828</v>
      </c>
    </row>
    <row r="79" spans="1:17" x14ac:dyDescent="0.25">
      <c r="A79" s="127" t="s">
        <v>293</v>
      </c>
      <c r="B79" s="305">
        <f>IF(B$26=0,0,B$26/MAE_fec!B$26)</f>
        <v>0.44756423202711265</v>
      </c>
      <c r="C79" s="305">
        <f>IF(C$26=0,0,C$26/MAE_fec!C$26)</f>
        <v>0.44762764577607556</v>
      </c>
      <c r="D79" s="305">
        <f>IF(D$26=0,0,D$26/MAE_fec!D$26)</f>
        <v>0.44785186750933648</v>
      </c>
      <c r="E79" s="305">
        <f>IF(E$26=0,0,E$26/MAE_fec!E$26)</f>
        <v>0.44763340243571964</v>
      </c>
      <c r="F79" s="305">
        <f>IF(F$26=0,0,F$26/MAE_fec!F$26)</f>
        <v>0.44736145236281094</v>
      </c>
      <c r="G79" s="305">
        <f>IF(G$26=0,0,G$26/MAE_fec!G$26)</f>
        <v>0.44764557688511519</v>
      </c>
      <c r="H79" s="305">
        <f>IF(H$26=0,0,H$26/MAE_fec!H$26)</f>
        <v>0.44792777542548695</v>
      </c>
      <c r="I79" s="305">
        <f>IF(I$26=0,0,I$26/MAE_fec!I$26)</f>
        <v>0.45551128983351546</v>
      </c>
      <c r="J79" s="305">
        <f>IF(J$26=0,0,J$26/MAE_fec!J$26)</f>
        <v>0.45592931671475445</v>
      </c>
      <c r="K79" s="305">
        <f>IF(K$26=0,0,K$26/MAE_fec!K$26)</f>
        <v>0.45550757320832924</v>
      </c>
      <c r="L79" s="305">
        <f>IF(L$26=0,0,L$26/MAE_fec!L$26)</f>
        <v>0.45473954081618134</v>
      </c>
      <c r="M79" s="305">
        <f>IF(M$26=0,0,M$26/MAE_fec!M$26)</f>
        <v>0.45546012556870835</v>
      </c>
      <c r="N79" s="305">
        <f>IF(N$26=0,0,N$26/MAE_fec!N$26)</f>
        <v>0.45618247902822057</v>
      </c>
      <c r="O79" s="305">
        <f>IF(O$26=0,0,O$26/MAE_fec!O$26)</f>
        <v>0.45601651810705368</v>
      </c>
      <c r="P79" s="305">
        <f>IF(P$26=0,0,P$26/MAE_fec!P$26)</f>
        <v>0.47672846820440218</v>
      </c>
      <c r="Q79" s="305">
        <f>IF(Q$26=0,0,Q$26/MAE_fec!Q$26)</f>
        <v>0.49710083251891285</v>
      </c>
    </row>
    <row r="80" spans="1:17" x14ac:dyDescent="0.25">
      <c r="A80" s="127" t="s">
        <v>292</v>
      </c>
      <c r="B80" s="305">
        <f>IF(B$34=0,0,B$34/MAE_fec!B$34)</f>
        <v>0.60640662991187655</v>
      </c>
      <c r="C80" s="305">
        <f>IF(C$34=0,0,C$34/MAE_fec!C$34)</f>
        <v>0.60274918643623598</v>
      </c>
      <c r="D80" s="305">
        <f>IF(D$34=0,0,D$34/MAE_fec!D$34)</f>
        <v>0.6007753471482965</v>
      </c>
      <c r="E80" s="305">
        <f>IF(E$34=0,0,E$34/MAE_fec!E$34)</f>
        <v>0.60530684702002291</v>
      </c>
      <c r="F80" s="305">
        <f>IF(F$34=0,0,F$34/MAE_fec!F$34)</f>
        <v>0.6068346962944966</v>
      </c>
      <c r="G80" s="305">
        <f>IF(G$34=0,0,G$34/MAE_fec!G$34)</f>
        <v>0.60492237462631848</v>
      </c>
      <c r="H80" s="305">
        <f>IF(H$34=0,0,H$34/MAE_fec!H$34)</f>
        <v>0.59867464849328189</v>
      </c>
      <c r="I80" s="305">
        <f>IF(I$34=0,0,I$34/MAE_fec!I$34)</f>
        <v>0.6201956371972166</v>
      </c>
      <c r="J80" s="305">
        <f>IF(J$34=0,0,J$34/MAE_fec!J$34)</f>
        <v>0.61410073110654761</v>
      </c>
      <c r="K80" s="305">
        <f>IF(K$34=0,0,K$34/MAE_fec!K$34)</f>
        <v>0.62384991022230385</v>
      </c>
      <c r="L80" s="305">
        <f>IF(L$34=0,0,L$34/MAE_fec!L$34)</f>
        <v>0.63558279580083288</v>
      </c>
      <c r="M80" s="305">
        <f>IF(M$34=0,0,M$34/MAE_fec!M$34)</f>
        <v>0.6336493971572893</v>
      </c>
      <c r="N80" s="305">
        <f>IF(N$34=0,0,N$34/MAE_fec!N$34)</f>
        <v>0.63187807725028988</v>
      </c>
      <c r="O80" s="305">
        <f>IF(O$34=0,0,O$34/MAE_fec!O$34)</f>
        <v>0.63298630382960752</v>
      </c>
      <c r="P80" s="305">
        <f>IF(P$34=0,0,P$34/MAE_fec!P$34)</f>
        <v>0.65677968510983609</v>
      </c>
      <c r="Q80" s="305">
        <f>IF(Q$34=0,0,Q$34/MAE_fec!Q$34)</f>
        <v>0.68202759356142939</v>
      </c>
    </row>
    <row r="81" spans="1:17" x14ac:dyDescent="0.25">
      <c r="A81" s="127" t="s">
        <v>291</v>
      </c>
      <c r="B81" s="305">
        <f>IF(B$45=0,0,B$45/MAE_fec!B$45)</f>
        <v>0.60258842211538799</v>
      </c>
      <c r="C81" s="305">
        <f>IF(C$45=0,0,C$45/MAE_fec!C$45)</f>
        <v>0.60258842211538799</v>
      </c>
      <c r="D81" s="305">
        <f>IF(D$45=0,0,D$45/MAE_fec!D$45)</f>
        <v>0.60258842211538799</v>
      </c>
      <c r="E81" s="305">
        <f>IF(E$45=0,0,E$45/MAE_fec!E$45)</f>
        <v>0.60258842211538799</v>
      </c>
      <c r="F81" s="305">
        <f>IF(F$45=0,0,F$45/MAE_fec!F$45)</f>
        <v>0.60258842211538799</v>
      </c>
      <c r="G81" s="305">
        <f>IF(G$45=0,0,G$45/MAE_fec!G$45)</f>
        <v>0.60258842211538799</v>
      </c>
      <c r="H81" s="305">
        <f>IF(H$45=0,0,H$45/MAE_fec!H$45)</f>
        <v>0.60258842211538799</v>
      </c>
      <c r="I81" s="305">
        <f>IF(I$45=0,0,I$45/MAE_fec!I$45)</f>
        <v>0.61349776132735034</v>
      </c>
      <c r="J81" s="305">
        <f>IF(J$45=0,0,J$45/MAE_fec!J$45)</f>
        <v>0.61349776132735034</v>
      </c>
      <c r="K81" s="305">
        <f>IF(K$45=0,0,K$45/MAE_fec!K$45)</f>
        <v>0.61349776132735034</v>
      </c>
      <c r="L81" s="305">
        <f>IF(L$45=0,0,L$45/MAE_fec!L$45)</f>
        <v>0.61349776132735023</v>
      </c>
      <c r="M81" s="305">
        <f>IF(M$45=0,0,M$45/MAE_fec!M$45)</f>
        <v>0.61349776132735023</v>
      </c>
      <c r="N81" s="305">
        <f>IF(N$45=0,0,N$45/MAE_fec!N$45)</f>
        <v>0.61349776132735023</v>
      </c>
      <c r="O81" s="305">
        <f>IF(O$45=0,0,O$45/MAE_fec!O$45)</f>
        <v>0.61349776132735034</v>
      </c>
      <c r="P81" s="305">
        <f>IF(P$45=0,0,P$45/MAE_fec!P$45)</f>
        <v>0.64140910057601619</v>
      </c>
      <c r="Q81" s="305">
        <f>IF(Q$45=0,0,Q$45/MAE_fec!Q$45)</f>
        <v>0.66912594269737857</v>
      </c>
    </row>
    <row r="82" spans="1:17" x14ac:dyDescent="0.25">
      <c r="A82" s="72" t="s">
        <v>290</v>
      </c>
      <c r="B82" s="304">
        <f>IF(B$46=0,0,B$46/MAE_fec!B$46)</f>
        <v>0.54952440997065899</v>
      </c>
      <c r="C82" s="304">
        <f>IF(C$46=0,0,C$46/MAE_fec!C$46)</f>
        <v>0.54952440997065899</v>
      </c>
      <c r="D82" s="304">
        <f>IF(D$46=0,0,D$46/MAE_fec!D$46)</f>
        <v>0.54952440997065899</v>
      </c>
      <c r="E82" s="304">
        <f>IF(E$46=0,0,E$46/MAE_fec!E$46)</f>
        <v>0.54952440997065899</v>
      </c>
      <c r="F82" s="304">
        <f>IF(F$46=0,0,F$46/MAE_fec!F$46)</f>
        <v>0.54952440997065888</v>
      </c>
      <c r="G82" s="304">
        <f>IF(G$46=0,0,G$46/MAE_fec!G$46)</f>
        <v>0.54952440997065899</v>
      </c>
      <c r="H82" s="304">
        <f>IF(H$46=0,0,H$46/MAE_fec!H$46)</f>
        <v>0.5495244099706591</v>
      </c>
      <c r="I82" s="304">
        <f>IF(I$46=0,0,I$46/MAE_fec!I$46)</f>
        <v>0.55947307140125546</v>
      </c>
      <c r="J82" s="304">
        <f>IF(J$46=0,0,J$46/MAE_fec!J$46)</f>
        <v>0.55947307140125557</v>
      </c>
      <c r="K82" s="304">
        <f>IF(K$46=0,0,K$46/MAE_fec!K$46)</f>
        <v>0.55947307140125557</v>
      </c>
      <c r="L82" s="304">
        <f>IF(L$46=0,0,L$46/MAE_fec!L$46)</f>
        <v>0.55947307140125557</v>
      </c>
      <c r="M82" s="304">
        <f>IF(M$46=0,0,M$46/MAE_fec!M$46)</f>
        <v>0.55947307140125557</v>
      </c>
      <c r="N82" s="304">
        <f>IF(N$46=0,0,N$46/MAE_fec!N$46)</f>
        <v>0.55947307140125546</v>
      </c>
      <c r="O82" s="304">
        <f>IF(O$46=0,0,O$46/MAE_fec!O$46)</f>
        <v>0.55947307140125546</v>
      </c>
      <c r="P82" s="304">
        <f>IF(P$46=0,0,P$46/MAE_fec!P$46)</f>
        <v>0.58492653460964239</v>
      </c>
      <c r="Q82" s="304">
        <f>IF(Q$46=0,0,Q$46/MAE_fec!Q$46)</f>
        <v>0.61020262813218784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7630.2251394741188</v>
      </c>
      <c r="C5" s="96">
        <v>7803.7067549329249</v>
      </c>
      <c r="D5" s="96">
        <v>7780.7473558499523</v>
      </c>
      <c r="E5" s="96">
        <v>7721.7350732902787</v>
      </c>
      <c r="F5" s="96">
        <v>7306.7144553954004</v>
      </c>
      <c r="G5" s="96">
        <v>6976.6528803245064</v>
      </c>
      <c r="H5" s="96">
        <v>6862.0131436301253</v>
      </c>
      <c r="I5" s="96">
        <v>6781.9937581608128</v>
      </c>
      <c r="J5" s="96">
        <v>6723.0638822502724</v>
      </c>
      <c r="K5" s="96">
        <v>5217.7341851663787</v>
      </c>
      <c r="L5" s="96">
        <v>5071.6136941010345</v>
      </c>
      <c r="M5" s="96">
        <v>4430.0831524869882</v>
      </c>
      <c r="N5" s="96">
        <v>4246.9523784128342</v>
      </c>
      <c r="O5" s="96">
        <v>4027.1718824654354</v>
      </c>
      <c r="P5" s="96">
        <v>3999.8653982897217</v>
      </c>
      <c r="Q5" s="96">
        <v>4007.9665195919806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176.08952448291254</v>
      </c>
      <c r="C10" s="158">
        <v>179.42684353231579</v>
      </c>
      <c r="D10" s="158">
        <v>181.7338865240001</v>
      </c>
      <c r="E10" s="158">
        <v>184.39212946288285</v>
      </c>
      <c r="F10" s="158">
        <v>181.61002188486094</v>
      </c>
      <c r="G10" s="158">
        <v>178.75156979640576</v>
      </c>
      <c r="H10" s="158">
        <v>178.64215855070654</v>
      </c>
      <c r="I10" s="158">
        <v>177.15555020766465</v>
      </c>
      <c r="J10" s="158">
        <v>173.55878417203888</v>
      </c>
      <c r="K10" s="158">
        <v>139.2633227317763</v>
      </c>
      <c r="L10" s="158">
        <v>145.29081709887973</v>
      </c>
      <c r="M10" s="158">
        <v>137.13364499922582</v>
      </c>
      <c r="N10" s="158">
        <v>130.10880162101711</v>
      </c>
      <c r="O10" s="158">
        <v>125.1407606792542</v>
      </c>
      <c r="P10" s="158">
        <v>123.60505261189553</v>
      </c>
      <c r="Q10" s="158">
        <v>125.16452256307349</v>
      </c>
    </row>
    <row r="11" spans="1:17" x14ac:dyDescent="0.25">
      <c r="A11" s="92" t="s">
        <v>125</v>
      </c>
      <c r="B11" s="91">
        <v>82.453293928491746</v>
      </c>
      <c r="C11" s="91">
        <v>84.015981710866356</v>
      </c>
      <c r="D11" s="91">
        <v>85.096246391332755</v>
      </c>
      <c r="E11" s="91">
        <v>86.340959198733771</v>
      </c>
      <c r="F11" s="91">
        <v>85.038247214332984</v>
      </c>
      <c r="G11" s="91">
        <v>83.699787184288581</v>
      </c>
      <c r="H11" s="91">
        <v>83.648555757392444</v>
      </c>
      <c r="I11" s="91">
        <v>82.952456684915958</v>
      </c>
      <c r="J11" s="91">
        <v>81.268283773447592</v>
      </c>
      <c r="K11" s="91">
        <v>65.209555857343588</v>
      </c>
      <c r="L11" s="91">
        <v>68.031908669996767</v>
      </c>
      <c r="M11" s="91">
        <v>64.212341829021383</v>
      </c>
      <c r="N11" s="91">
        <v>60.922983886997585</v>
      </c>
      <c r="O11" s="91">
        <v>58.596716374930395</v>
      </c>
      <c r="P11" s="91">
        <v>57.877626531067662</v>
      </c>
      <c r="Q11" s="91">
        <v>58.607842792567119</v>
      </c>
    </row>
    <row r="12" spans="1:17" x14ac:dyDescent="0.25">
      <c r="A12" s="92" t="s">
        <v>26</v>
      </c>
      <c r="B12" s="91">
        <v>93.636230554420791</v>
      </c>
      <c r="C12" s="91">
        <v>95.410861821449444</v>
      </c>
      <c r="D12" s="91">
        <v>96.637640132667343</v>
      </c>
      <c r="E12" s="91">
        <v>98.051170264149079</v>
      </c>
      <c r="F12" s="91">
        <v>96.571774670527944</v>
      </c>
      <c r="G12" s="91">
        <v>95.051782612117194</v>
      </c>
      <c r="H12" s="91">
        <v>94.993602793314096</v>
      </c>
      <c r="I12" s="91">
        <v>94.203093522748688</v>
      </c>
      <c r="J12" s="91">
        <v>92.290500398591291</v>
      </c>
      <c r="K12" s="91">
        <v>74.053766874432711</v>
      </c>
      <c r="L12" s="91">
        <v>77.258908428882961</v>
      </c>
      <c r="M12" s="91">
        <v>72.921303170204439</v>
      </c>
      <c r="N12" s="91">
        <v>69.185817734019508</v>
      </c>
      <c r="O12" s="91">
        <v>66.544044304323805</v>
      </c>
      <c r="P12" s="91">
        <v>65.727426080827868</v>
      </c>
      <c r="Q12" s="91">
        <v>66.556679770506378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295</v>
      </c>
      <c r="B15" s="204">
        <v>977.37850062774487</v>
      </c>
      <c r="C15" s="204">
        <v>995.56206601105953</v>
      </c>
      <c r="D15" s="204">
        <v>1007.0949092482344</v>
      </c>
      <c r="E15" s="204">
        <v>1024.7504013391003</v>
      </c>
      <c r="F15" s="204">
        <v>1012.5935408397532</v>
      </c>
      <c r="G15" s="204">
        <v>993.49220175272933</v>
      </c>
      <c r="H15" s="204">
        <v>989.6267029423384</v>
      </c>
      <c r="I15" s="204">
        <v>986.82889747831427</v>
      </c>
      <c r="J15" s="204">
        <v>964.23331223123944</v>
      </c>
      <c r="K15" s="204">
        <v>776.32621294554588</v>
      </c>
      <c r="L15" s="204">
        <v>814.96926631059546</v>
      </c>
      <c r="M15" s="204">
        <v>764.86806352982103</v>
      </c>
      <c r="N15" s="204">
        <v>720.6978982875778</v>
      </c>
      <c r="O15" s="204">
        <v>694.88405546997728</v>
      </c>
      <c r="P15" s="204">
        <v>687.90655510762213</v>
      </c>
      <c r="Q15" s="204">
        <v>697.68124637540836</v>
      </c>
    </row>
    <row r="16" spans="1:17" x14ac:dyDescent="0.25">
      <c r="A16" s="152" t="s">
        <v>301</v>
      </c>
      <c r="B16" s="264">
        <v>977.37850062774487</v>
      </c>
      <c r="C16" s="264">
        <v>995.56206601105953</v>
      </c>
      <c r="D16" s="264">
        <v>1007.0949092482344</v>
      </c>
      <c r="E16" s="264">
        <v>1024.7504013391003</v>
      </c>
      <c r="F16" s="264">
        <v>1012.5935408397532</v>
      </c>
      <c r="G16" s="264">
        <v>993.49220175272933</v>
      </c>
      <c r="H16" s="264">
        <v>989.6267029423384</v>
      </c>
      <c r="I16" s="264">
        <v>986.82889747831427</v>
      </c>
      <c r="J16" s="264">
        <v>964.23331223123944</v>
      </c>
      <c r="K16" s="264">
        <v>776.32621294554588</v>
      </c>
      <c r="L16" s="264">
        <v>814.96926631059546</v>
      </c>
      <c r="M16" s="264">
        <v>764.86806352982103</v>
      </c>
      <c r="N16" s="264">
        <v>720.6978982875778</v>
      </c>
      <c r="O16" s="264">
        <v>694.88405546997728</v>
      </c>
      <c r="P16" s="264">
        <v>687.90655510762213</v>
      </c>
      <c r="Q16" s="264">
        <v>697.68124637540836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69.144602356601496</v>
      </c>
      <c r="C18" s="83">
        <v>68.371843906296391</v>
      </c>
      <c r="D18" s="83">
        <v>62.076704364295246</v>
      </c>
      <c r="E18" s="83">
        <v>60.490763641711908</v>
      </c>
      <c r="F18" s="83">
        <v>58.132913855209772</v>
      </c>
      <c r="G18" s="83">
        <v>57.358576555157619</v>
      </c>
      <c r="H18" s="83">
        <v>58.135080773071927</v>
      </c>
      <c r="I18" s="83">
        <v>58.90000277840543</v>
      </c>
      <c r="J18" s="83">
        <v>47.123683837626821</v>
      </c>
      <c r="K18" s="83">
        <v>43.197772188789997</v>
      </c>
      <c r="L18" s="83">
        <v>55.001384304253136</v>
      </c>
      <c r="M18" s="83">
        <v>42.429512351502872</v>
      </c>
      <c r="N18" s="83">
        <v>36.143697370866647</v>
      </c>
      <c r="O18" s="83">
        <v>32.215138879485089</v>
      </c>
      <c r="P18" s="83">
        <v>24.357620940538347</v>
      </c>
      <c r="Q18" s="83">
        <v>27.500804462433383</v>
      </c>
    </row>
    <row r="19" spans="1:17" x14ac:dyDescent="0.25">
      <c r="A19" s="154" t="s">
        <v>125</v>
      </c>
      <c r="B19" s="83">
        <v>50.959442390090906</v>
      </c>
      <c r="C19" s="83">
        <v>51.476524710020833</v>
      </c>
      <c r="D19" s="83">
        <v>50.195063995473042</v>
      </c>
      <c r="E19" s="83">
        <v>64.107802100739008</v>
      </c>
      <c r="F19" s="83">
        <v>77.404333539981707</v>
      </c>
      <c r="G19" s="83">
        <v>63.098241756926917</v>
      </c>
      <c r="H19" s="83">
        <v>49.279354841694008</v>
      </c>
      <c r="I19" s="83">
        <v>70.683715149322552</v>
      </c>
      <c r="J19" s="83">
        <v>63.541364307246013</v>
      </c>
      <c r="K19" s="83">
        <v>59.339431337729515</v>
      </c>
      <c r="L19" s="83">
        <v>78.130019603533682</v>
      </c>
      <c r="M19" s="83">
        <v>60.184555865160902</v>
      </c>
      <c r="N19" s="83">
        <v>38.442167155117033</v>
      </c>
      <c r="O19" s="83">
        <v>45.157465171127221</v>
      </c>
      <c r="P19" s="83">
        <v>54.392018039414189</v>
      </c>
      <c r="Q19" s="83">
        <v>58.293714490861788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857.2744558810524</v>
      </c>
      <c r="C21" s="83">
        <v>875.71369739474233</v>
      </c>
      <c r="D21" s="83">
        <v>894.82314088846613</v>
      </c>
      <c r="E21" s="83">
        <v>900.15183559664933</v>
      </c>
      <c r="F21" s="83">
        <v>877.05629344456179</v>
      </c>
      <c r="G21" s="83">
        <v>873.03538344064475</v>
      </c>
      <c r="H21" s="83">
        <v>882.21226732757248</v>
      </c>
      <c r="I21" s="83">
        <v>857.24517955058627</v>
      </c>
      <c r="J21" s="83">
        <v>853.56826408636664</v>
      </c>
      <c r="K21" s="83">
        <v>673.78900941902634</v>
      </c>
      <c r="L21" s="83">
        <v>681.8378624028087</v>
      </c>
      <c r="M21" s="83">
        <v>662.25399531315725</v>
      </c>
      <c r="N21" s="83">
        <v>646.11203376159415</v>
      </c>
      <c r="O21" s="83">
        <v>617.51145141936502</v>
      </c>
      <c r="P21" s="83">
        <v>609.15691612766955</v>
      </c>
      <c r="Q21" s="83">
        <v>611.88672742211315</v>
      </c>
    </row>
    <row r="22" spans="1:17" x14ac:dyDescent="0.25">
      <c r="A22" s="152" t="s">
        <v>300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294</v>
      </c>
      <c r="B23" s="204">
        <v>774.98072477547873</v>
      </c>
      <c r="C23" s="204">
        <v>789.66846922426635</v>
      </c>
      <c r="D23" s="204">
        <v>799.82190597772399</v>
      </c>
      <c r="E23" s="204">
        <v>811.52099509420657</v>
      </c>
      <c r="F23" s="204">
        <v>799.27677015493134</v>
      </c>
      <c r="G23" s="204">
        <v>786.69654837426606</v>
      </c>
      <c r="H23" s="204">
        <v>786.21502281651601</v>
      </c>
      <c r="I23" s="204">
        <v>779.6723689333221</v>
      </c>
      <c r="J23" s="204">
        <v>763.84278249243437</v>
      </c>
      <c r="K23" s="204">
        <v>612.90636738465605</v>
      </c>
      <c r="L23" s="204">
        <v>639.43373729445</v>
      </c>
      <c r="M23" s="204">
        <v>603.53352594189141</v>
      </c>
      <c r="N23" s="204">
        <v>572.6167622748585</v>
      </c>
      <c r="O23" s="204">
        <v>550.75211143280762</v>
      </c>
      <c r="P23" s="204">
        <v>543.99336667169791</v>
      </c>
      <c r="Q23" s="204">
        <v>550.85668893109084</v>
      </c>
    </row>
    <row r="24" spans="1:17" x14ac:dyDescent="0.25">
      <c r="A24" s="152" t="s">
        <v>299</v>
      </c>
      <c r="B24" s="151">
        <v>774.98072477547873</v>
      </c>
      <c r="C24" s="151">
        <v>789.66846922426635</v>
      </c>
      <c r="D24" s="151">
        <v>799.82190597772399</v>
      </c>
      <c r="E24" s="151">
        <v>811.52099509420657</v>
      </c>
      <c r="F24" s="151">
        <v>799.27677015493134</v>
      </c>
      <c r="G24" s="151">
        <v>786.69654837426606</v>
      </c>
      <c r="H24" s="151">
        <v>786.21502281651601</v>
      </c>
      <c r="I24" s="151">
        <v>779.6723689333221</v>
      </c>
      <c r="J24" s="151">
        <v>763.84278249243437</v>
      </c>
      <c r="K24" s="151">
        <v>612.90636738465605</v>
      </c>
      <c r="L24" s="151">
        <v>639.43373729445</v>
      </c>
      <c r="M24" s="151">
        <v>603.53352594189141</v>
      </c>
      <c r="N24" s="151">
        <v>572.6167622748585</v>
      </c>
      <c r="O24" s="151">
        <v>550.75211143280762</v>
      </c>
      <c r="P24" s="151">
        <v>543.99336667169791</v>
      </c>
      <c r="Q24" s="151">
        <v>550.85668893109084</v>
      </c>
    </row>
    <row r="25" spans="1:17" x14ac:dyDescent="0.25">
      <c r="A25" s="152" t="s">
        <v>298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293</v>
      </c>
      <c r="B26" s="204">
        <v>2633.1812406636595</v>
      </c>
      <c r="C26" s="204">
        <v>2682.1700645685978</v>
      </c>
      <c r="D26" s="204">
        <v>2713.2410022290228</v>
      </c>
      <c r="E26" s="204">
        <v>2760.807129925196</v>
      </c>
      <c r="F26" s="204">
        <v>2728.0550108723587</v>
      </c>
      <c r="G26" s="204">
        <v>2676.5935885848803</v>
      </c>
      <c r="H26" s="204">
        <v>2666.1794461141862</v>
      </c>
      <c r="I26" s="204">
        <v>2658.6418044961629</v>
      </c>
      <c r="J26" s="204">
        <v>2597.7664413116845</v>
      </c>
      <c r="K26" s="204">
        <v>2091.520960662358</v>
      </c>
      <c r="L26" s="204">
        <v>2195.6302316740052</v>
      </c>
      <c r="M26" s="204">
        <v>2060.6512575996926</v>
      </c>
      <c r="N26" s="204">
        <v>1941.6512484546317</v>
      </c>
      <c r="O26" s="204">
        <v>1872.105492523752</v>
      </c>
      <c r="P26" s="204">
        <v>1853.3072244535231</v>
      </c>
      <c r="Q26" s="204">
        <v>1879.6414784432357</v>
      </c>
    </row>
    <row r="27" spans="1:17" x14ac:dyDescent="0.25">
      <c r="A27" s="152" t="s">
        <v>297</v>
      </c>
      <c r="B27" s="264">
        <v>2633.1812406636595</v>
      </c>
      <c r="C27" s="264">
        <v>2682.1700645685978</v>
      </c>
      <c r="D27" s="264">
        <v>2713.2410022290228</v>
      </c>
      <c r="E27" s="264">
        <v>2760.807129925196</v>
      </c>
      <c r="F27" s="264">
        <v>2728.0550108723587</v>
      </c>
      <c r="G27" s="264">
        <v>2676.5935885848803</v>
      </c>
      <c r="H27" s="264">
        <v>2666.1794461141862</v>
      </c>
      <c r="I27" s="264">
        <v>2658.6418044961629</v>
      </c>
      <c r="J27" s="264">
        <v>2597.7664413116845</v>
      </c>
      <c r="K27" s="264">
        <v>2091.520960662358</v>
      </c>
      <c r="L27" s="264">
        <v>2195.6302316740052</v>
      </c>
      <c r="M27" s="264">
        <v>2060.6512575996926</v>
      </c>
      <c r="N27" s="264">
        <v>1941.6512484546317</v>
      </c>
      <c r="O27" s="264">
        <v>1872.105492523752</v>
      </c>
      <c r="P27" s="264">
        <v>1853.3072244535231</v>
      </c>
      <c r="Q27" s="264">
        <v>1879.6414784432357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186.28429999392489</v>
      </c>
      <c r="C29" s="83">
        <v>184.20239103685162</v>
      </c>
      <c r="D29" s="83">
        <v>167.24248928056082</v>
      </c>
      <c r="E29" s="83">
        <v>162.96976447964809</v>
      </c>
      <c r="F29" s="83">
        <v>156.61741907596627</v>
      </c>
      <c r="G29" s="83">
        <v>154.53125649807663</v>
      </c>
      <c r="H29" s="83">
        <v>156.6232570266281</v>
      </c>
      <c r="I29" s="83">
        <v>158.68405361026632</v>
      </c>
      <c r="J29" s="83">
        <v>126.95716162418923</v>
      </c>
      <c r="K29" s="83">
        <v>116.380259329346</v>
      </c>
      <c r="L29" s="83">
        <v>148.18068257842012</v>
      </c>
      <c r="M29" s="83">
        <v>114.31047020445665</v>
      </c>
      <c r="N29" s="83">
        <v>97.375689995291935</v>
      </c>
      <c r="O29" s="83">
        <v>86.791656772019891</v>
      </c>
      <c r="P29" s="83">
        <v>65.622510098828329</v>
      </c>
      <c r="Q29" s="83">
        <v>74.090643867374908</v>
      </c>
    </row>
    <row r="30" spans="1:17" x14ac:dyDescent="0.25">
      <c r="A30" s="154" t="s">
        <v>125</v>
      </c>
      <c r="B30" s="83">
        <v>137.29118008026981</v>
      </c>
      <c r="C30" s="83">
        <v>138.68426521959287</v>
      </c>
      <c r="D30" s="83">
        <v>135.23184805262284</v>
      </c>
      <c r="E30" s="83">
        <v>172.7145233534641</v>
      </c>
      <c r="F30" s="83">
        <v>208.53705999532926</v>
      </c>
      <c r="G30" s="83">
        <v>169.9946401588405</v>
      </c>
      <c r="H30" s="83">
        <v>132.76481182859476</v>
      </c>
      <c r="I30" s="83">
        <v>190.43086443181232</v>
      </c>
      <c r="J30" s="83">
        <v>171.18846832885424</v>
      </c>
      <c r="K30" s="83">
        <v>159.8679297015461</v>
      </c>
      <c r="L30" s="83">
        <v>210.49214999160878</v>
      </c>
      <c r="M30" s="83">
        <v>162.14480201890069</v>
      </c>
      <c r="N30" s="83">
        <v>103.56805816610103</v>
      </c>
      <c r="O30" s="83">
        <v>121.65991996771301</v>
      </c>
      <c r="P30" s="83">
        <v>146.53897282499634</v>
      </c>
      <c r="Q30" s="83">
        <v>157.05063631679334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2309.6057605894648</v>
      </c>
      <c r="C32" s="83">
        <v>2359.2834083121534</v>
      </c>
      <c r="D32" s="83">
        <v>2410.7666648958393</v>
      </c>
      <c r="E32" s="83">
        <v>2425.1228420920838</v>
      </c>
      <c r="F32" s="83">
        <v>2362.9005318010632</v>
      </c>
      <c r="G32" s="83">
        <v>2352.0676919279631</v>
      </c>
      <c r="H32" s="83">
        <v>2376.7913772589636</v>
      </c>
      <c r="I32" s="83">
        <v>2309.526886454084</v>
      </c>
      <c r="J32" s="83">
        <v>2299.6208113586413</v>
      </c>
      <c r="K32" s="83">
        <v>1815.2727716314657</v>
      </c>
      <c r="L32" s="83">
        <v>1836.9573991039763</v>
      </c>
      <c r="M32" s="83">
        <v>1784.1959853763353</v>
      </c>
      <c r="N32" s="83">
        <v>1740.7075002932388</v>
      </c>
      <c r="O32" s="83">
        <v>1663.6539157840191</v>
      </c>
      <c r="P32" s="83">
        <v>1641.1457415296984</v>
      </c>
      <c r="Q32" s="83">
        <v>1648.5001982590675</v>
      </c>
    </row>
    <row r="33" spans="1:17" x14ac:dyDescent="0.25">
      <c r="A33" s="152" t="s">
        <v>296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292</v>
      </c>
      <c r="B34" s="204">
        <v>3068.595148924323</v>
      </c>
      <c r="C34" s="204">
        <v>3156.8793115966855</v>
      </c>
      <c r="D34" s="204">
        <v>3078.8556518709711</v>
      </c>
      <c r="E34" s="204">
        <v>2940.264417468894</v>
      </c>
      <c r="F34" s="204">
        <v>2585.179111643497</v>
      </c>
      <c r="G34" s="204">
        <v>2341.118971816225</v>
      </c>
      <c r="H34" s="204">
        <v>2241.3498132063787</v>
      </c>
      <c r="I34" s="204">
        <v>2179.6951370453489</v>
      </c>
      <c r="J34" s="204">
        <v>2223.6625620428749</v>
      </c>
      <c r="K34" s="204">
        <v>1597.7173214420422</v>
      </c>
      <c r="L34" s="204">
        <v>1276.2896417231041</v>
      </c>
      <c r="M34" s="204">
        <v>863.89666041635678</v>
      </c>
      <c r="N34" s="204">
        <v>881.87766777474917</v>
      </c>
      <c r="O34" s="204">
        <v>784.28946235964372</v>
      </c>
      <c r="P34" s="204">
        <v>791.05319944498319</v>
      </c>
      <c r="Q34" s="204">
        <v>754.62258327917198</v>
      </c>
    </row>
    <row r="35" spans="1:17" x14ac:dyDescent="0.25">
      <c r="A35" s="88" t="s">
        <v>33</v>
      </c>
      <c r="B35" s="87">
        <v>288.98570517294831</v>
      </c>
      <c r="C35" s="87">
        <v>271.27590574039198</v>
      </c>
      <c r="D35" s="87">
        <v>203.171281756128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3.0034593692107591E-13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1.5017296846053796E-13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89.126241742450759</v>
      </c>
      <c r="C38" s="87">
        <v>82.615537389247933</v>
      </c>
      <c r="D38" s="87">
        <v>73.541663608427356</v>
      </c>
      <c r="E38" s="87">
        <v>93.598717732415125</v>
      </c>
      <c r="F38" s="87">
        <v>93.183629021336088</v>
      </c>
      <c r="G38" s="87">
        <v>68.337943828699636</v>
      </c>
      <c r="H38" s="87">
        <v>43.659849223298842</v>
      </c>
      <c r="I38" s="87">
        <v>78.863257225837188</v>
      </c>
      <c r="J38" s="87">
        <v>62.960726752676159</v>
      </c>
      <c r="K38" s="87">
        <v>65.964491876412836</v>
      </c>
      <c r="L38" s="87">
        <v>82.114391145769574</v>
      </c>
      <c r="M38" s="87">
        <v>41.711399482254848</v>
      </c>
      <c r="N38" s="87">
        <v>30.630645987122996</v>
      </c>
      <c r="O38" s="87">
        <v>33.422383392028962</v>
      </c>
      <c r="P38" s="87">
        <v>34.791968628968995</v>
      </c>
      <c r="Q38" s="87">
        <v>29.081441943622838</v>
      </c>
    </row>
    <row r="39" spans="1:17" x14ac:dyDescent="0.25">
      <c r="A39" s="88" t="s">
        <v>29</v>
      </c>
      <c r="B39" s="87">
        <v>1393.2017179310226</v>
      </c>
      <c r="C39" s="87">
        <v>1578.9428925721197</v>
      </c>
      <c r="D39" s="87">
        <v>1678.0349039241603</v>
      </c>
      <c r="E39" s="87">
        <v>1665.6386686033682</v>
      </c>
      <c r="F39" s="87">
        <v>1470.5563701091687</v>
      </c>
      <c r="G39" s="87">
        <v>1371.5283627971858</v>
      </c>
      <c r="H39" s="87">
        <v>1448.8968628995124</v>
      </c>
      <c r="I39" s="87">
        <v>1176.492531744216</v>
      </c>
      <c r="J39" s="87">
        <v>1359.3863487065762</v>
      </c>
      <c r="K39" s="87">
        <v>802.13050910728816</v>
      </c>
      <c r="L39" s="87">
        <v>424.15300679906181</v>
      </c>
      <c r="M39" s="87">
        <v>321.9837953866774</v>
      </c>
      <c r="N39" s="87">
        <v>368.42253010113205</v>
      </c>
      <c r="O39" s="87">
        <v>306.50752514673661</v>
      </c>
      <c r="P39" s="87">
        <v>356.03767941227073</v>
      </c>
      <c r="Q39" s="87">
        <v>387.00138034102042</v>
      </c>
    </row>
    <row r="40" spans="1:17" x14ac:dyDescent="0.25">
      <c r="A40" s="88" t="s">
        <v>28</v>
      </c>
      <c r="B40" s="87">
        <v>186.89358349609415</v>
      </c>
      <c r="C40" s="87">
        <v>186.77364509876924</v>
      </c>
      <c r="D40" s="87">
        <v>168.83902871856003</v>
      </c>
      <c r="E40" s="87">
        <v>156.48724971939532</v>
      </c>
      <c r="F40" s="87">
        <v>156.30002477380782</v>
      </c>
      <c r="G40" s="87">
        <v>162.58453373551652</v>
      </c>
      <c r="H40" s="87">
        <v>181.12511406243379</v>
      </c>
      <c r="I40" s="87">
        <v>153.19715873983111</v>
      </c>
      <c r="J40" s="87">
        <v>134.68691630977105</v>
      </c>
      <c r="K40" s="87">
        <v>116.27174116083688</v>
      </c>
      <c r="L40" s="87">
        <v>153.35247259149807</v>
      </c>
      <c r="M40" s="87">
        <v>122.6479364287908</v>
      </c>
      <c r="N40" s="87">
        <v>101.13358578588071</v>
      </c>
      <c r="O40" s="87">
        <v>85.974146799554305</v>
      </c>
      <c r="P40" s="87">
        <v>79.788931981607448</v>
      </c>
      <c r="Q40" s="87">
        <v>67.337383407053608</v>
      </c>
    </row>
    <row r="41" spans="1:17" x14ac:dyDescent="0.25">
      <c r="A41" s="88" t="s">
        <v>26</v>
      </c>
      <c r="B41" s="87">
        <v>1110.3879005818071</v>
      </c>
      <c r="C41" s="87">
        <v>1037.2713307961567</v>
      </c>
      <c r="D41" s="87">
        <v>955.26877386369517</v>
      </c>
      <c r="E41" s="87">
        <v>1024.5397814137157</v>
      </c>
      <c r="F41" s="87">
        <v>865.13908773918422</v>
      </c>
      <c r="G41" s="87">
        <v>738.66813145482286</v>
      </c>
      <c r="H41" s="87">
        <v>567.66798702113385</v>
      </c>
      <c r="I41" s="87">
        <v>771.14218933546408</v>
      </c>
      <c r="J41" s="87">
        <v>666.62857027385121</v>
      </c>
      <c r="K41" s="87">
        <v>613.35057929750428</v>
      </c>
      <c r="L41" s="87">
        <v>616.66977118677471</v>
      </c>
      <c r="M41" s="87">
        <v>377.55352911863378</v>
      </c>
      <c r="N41" s="87">
        <v>381.69090590061342</v>
      </c>
      <c r="O41" s="87">
        <v>358.3854070213236</v>
      </c>
      <c r="P41" s="87">
        <v>320.43461942213605</v>
      </c>
      <c r="Q41" s="87">
        <v>254.04235278079216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17.160024806682888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291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290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1</v>
      </c>
      <c r="C50" s="77">
        <f t="shared" si="0"/>
        <v>1</v>
      </c>
      <c r="D50" s="77">
        <f t="shared" si="0"/>
        <v>1</v>
      </c>
      <c r="E50" s="77">
        <f t="shared" si="0"/>
        <v>1</v>
      </c>
      <c r="F50" s="77">
        <f t="shared" si="0"/>
        <v>1.0000000000000002</v>
      </c>
      <c r="G50" s="77">
        <f t="shared" si="0"/>
        <v>1</v>
      </c>
      <c r="H50" s="77">
        <f t="shared" si="0"/>
        <v>1</v>
      </c>
      <c r="I50" s="77">
        <f t="shared" si="0"/>
        <v>1</v>
      </c>
      <c r="J50" s="77">
        <f t="shared" si="0"/>
        <v>0.99999999999999989</v>
      </c>
      <c r="K50" s="77">
        <f t="shared" si="0"/>
        <v>1</v>
      </c>
      <c r="L50" s="77">
        <f t="shared" si="0"/>
        <v>1</v>
      </c>
      <c r="M50" s="77">
        <f t="shared" si="0"/>
        <v>0.99999999999999989</v>
      </c>
      <c r="N50" s="77">
        <f t="shared" si="0"/>
        <v>1</v>
      </c>
      <c r="O50" s="77">
        <f t="shared" si="0"/>
        <v>0.99999999999999978</v>
      </c>
      <c r="P50" s="77">
        <f t="shared" si="0"/>
        <v>1</v>
      </c>
      <c r="Q50" s="77">
        <f t="shared" si="0"/>
        <v>0.99999999999999989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2.307789367471387E-2</v>
      </c>
      <c r="C55" s="201">
        <f t="shared" si="5"/>
        <v>2.2992514860825011E-2</v>
      </c>
      <c r="D55" s="201">
        <f t="shared" si="5"/>
        <v>2.3356867690526351E-2</v>
      </c>
      <c r="E55" s="201">
        <f t="shared" si="5"/>
        <v>2.3879623907416995E-2</v>
      </c>
      <c r="F55" s="201">
        <f t="shared" si="5"/>
        <v>2.4855223643063959E-2</v>
      </c>
      <c r="G55" s="201">
        <f t="shared" si="5"/>
        <v>2.5621393648596065E-2</v>
      </c>
      <c r="H55" s="201">
        <f t="shared" si="5"/>
        <v>2.6033491165276566E-2</v>
      </c>
      <c r="I55" s="201">
        <f t="shared" si="5"/>
        <v>2.6121455802652772E-2</v>
      </c>
      <c r="J55" s="201">
        <f t="shared" si="5"/>
        <v>2.581542987123114E-2</v>
      </c>
      <c r="K55" s="201">
        <f t="shared" si="5"/>
        <v>2.6690382796366156E-2</v>
      </c>
      <c r="L55" s="201">
        <f t="shared" si="5"/>
        <v>2.8647847778286502E-2</v>
      </c>
      <c r="M55" s="201">
        <f t="shared" si="5"/>
        <v>3.0955095035234467E-2</v>
      </c>
      <c r="N55" s="201">
        <f t="shared" si="5"/>
        <v>3.0635804225721319E-2</v>
      </c>
      <c r="O55" s="201">
        <f t="shared" si="5"/>
        <v>3.107410468972658E-2</v>
      </c>
      <c r="P55" s="201">
        <f t="shared" si="5"/>
        <v>3.0902303028683683E-2</v>
      </c>
      <c r="Q55" s="201">
        <f t="shared" si="5"/>
        <v>3.1228934161809191E-2</v>
      </c>
    </row>
    <row r="56" spans="1:17" x14ac:dyDescent="0.25">
      <c r="A56" s="127" t="s">
        <v>295</v>
      </c>
      <c r="B56" s="200">
        <f t="shared" ref="B56:Q56" si="6">IF(B$15=0,0,B$15/B$5)</f>
        <v>0.12809300941480561</v>
      </c>
      <c r="C56" s="200">
        <f t="shared" si="6"/>
        <v>0.12757553522647927</v>
      </c>
      <c r="D56" s="200">
        <f t="shared" si="6"/>
        <v>0.12943421283188825</v>
      </c>
      <c r="E56" s="200">
        <f t="shared" si="6"/>
        <v>0.1327098626944278</v>
      </c>
      <c r="F56" s="200">
        <f t="shared" si="6"/>
        <v>0.13858397601565464</v>
      </c>
      <c r="G56" s="200">
        <f t="shared" si="6"/>
        <v>0.14240241256012134</v>
      </c>
      <c r="H56" s="200">
        <f t="shared" si="6"/>
        <v>0.14421812990273705</v>
      </c>
      <c r="I56" s="200">
        <f t="shared" si="6"/>
        <v>0.14550719635960402</v>
      </c>
      <c r="J56" s="200">
        <f t="shared" si="6"/>
        <v>0.14342170907775184</v>
      </c>
      <c r="K56" s="200">
        <f t="shared" si="6"/>
        <v>0.14878607943512764</v>
      </c>
      <c r="L56" s="200">
        <f t="shared" si="6"/>
        <v>0.16069229942700758</v>
      </c>
      <c r="M56" s="200">
        <f t="shared" si="6"/>
        <v>0.17265320699464401</v>
      </c>
      <c r="N56" s="200">
        <f t="shared" si="6"/>
        <v>0.16969766412989923</v>
      </c>
      <c r="O56" s="200">
        <f t="shared" si="6"/>
        <v>0.17254889429863846</v>
      </c>
      <c r="P56" s="200">
        <f t="shared" si="6"/>
        <v>0.17198242605907688</v>
      </c>
      <c r="Q56" s="200">
        <f t="shared" si="6"/>
        <v>0.17407362136508908</v>
      </c>
    </row>
    <row r="57" spans="1:17" x14ac:dyDescent="0.25">
      <c r="A57" s="142" t="s">
        <v>301</v>
      </c>
      <c r="B57" s="199">
        <f t="shared" ref="B57:Q57" si="7">IF(B$16=0,0,B$16/B$5)</f>
        <v>0.12809300941480561</v>
      </c>
      <c r="C57" s="199">
        <f t="shared" si="7"/>
        <v>0.12757553522647927</v>
      </c>
      <c r="D57" s="199">
        <f t="shared" si="7"/>
        <v>0.12943421283188825</v>
      </c>
      <c r="E57" s="199">
        <f t="shared" si="7"/>
        <v>0.1327098626944278</v>
      </c>
      <c r="F57" s="199">
        <f t="shared" si="7"/>
        <v>0.13858397601565464</v>
      </c>
      <c r="G57" s="199">
        <f t="shared" si="7"/>
        <v>0.14240241256012134</v>
      </c>
      <c r="H57" s="199">
        <f t="shared" si="7"/>
        <v>0.14421812990273705</v>
      </c>
      <c r="I57" s="199">
        <f t="shared" si="7"/>
        <v>0.14550719635960402</v>
      </c>
      <c r="J57" s="199">
        <f t="shared" si="7"/>
        <v>0.14342170907775184</v>
      </c>
      <c r="K57" s="199">
        <f t="shared" si="7"/>
        <v>0.14878607943512764</v>
      </c>
      <c r="L57" s="199">
        <f t="shared" si="7"/>
        <v>0.16069229942700758</v>
      </c>
      <c r="M57" s="199">
        <f t="shared" si="7"/>
        <v>0.17265320699464401</v>
      </c>
      <c r="N57" s="199">
        <f t="shared" si="7"/>
        <v>0.16969766412989923</v>
      </c>
      <c r="O57" s="199">
        <f t="shared" si="7"/>
        <v>0.17254889429863846</v>
      </c>
      <c r="P57" s="199">
        <f t="shared" si="7"/>
        <v>0.17198242605907688</v>
      </c>
      <c r="Q57" s="199">
        <f t="shared" si="7"/>
        <v>0.17407362136508908</v>
      </c>
    </row>
    <row r="58" spans="1:17" x14ac:dyDescent="0.25">
      <c r="A58" s="142" t="s">
        <v>300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294</v>
      </c>
      <c r="B59" s="200">
        <f t="shared" ref="B59:Q59" si="9">IF(B$23=0,0,B$23/B$5)</f>
        <v>0.10156721598766495</v>
      </c>
      <c r="C59" s="200">
        <f t="shared" si="9"/>
        <v>0.10119145862638886</v>
      </c>
      <c r="D59" s="200">
        <f t="shared" si="9"/>
        <v>0.10279499762659408</v>
      </c>
      <c r="E59" s="200">
        <f t="shared" si="9"/>
        <v>0.10509567958389078</v>
      </c>
      <c r="F59" s="200">
        <f t="shared" si="9"/>
        <v>0.10938935345485302</v>
      </c>
      <c r="G59" s="200">
        <f t="shared" si="9"/>
        <v>0.11276131432493948</v>
      </c>
      <c r="H59" s="200">
        <f t="shared" si="9"/>
        <v>0.11457498060118761</v>
      </c>
      <c r="I59" s="200">
        <f t="shared" si="9"/>
        <v>0.1149621183291621</v>
      </c>
      <c r="J59" s="200">
        <f t="shared" si="9"/>
        <v>0.11361527956161098</v>
      </c>
      <c r="K59" s="200">
        <f t="shared" si="9"/>
        <v>0.11746600068801938</v>
      </c>
      <c r="L59" s="200">
        <f t="shared" si="9"/>
        <v>0.12608092332391108</v>
      </c>
      <c r="M59" s="200">
        <f t="shared" si="9"/>
        <v>0.13623525906123815</v>
      </c>
      <c r="N59" s="200">
        <f t="shared" si="9"/>
        <v>0.13483004075709842</v>
      </c>
      <c r="O59" s="200">
        <f t="shared" si="9"/>
        <v>0.13675902780082907</v>
      </c>
      <c r="P59" s="200">
        <f t="shared" si="9"/>
        <v>0.13600291822427343</v>
      </c>
      <c r="Q59" s="200">
        <f t="shared" si="9"/>
        <v>0.13744044173981004</v>
      </c>
    </row>
    <row r="60" spans="1:17" x14ac:dyDescent="0.25">
      <c r="A60" s="142" t="s">
        <v>299</v>
      </c>
      <c r="B60" s="199">
        <f t="shared" ref="B60:Q60" si="10">IF(B$24=0,0,B$24/B$5)</f>
        <v>0.10156721598766495</v>
      </c>
      <c r="C60" s="199">
        <f t="shared" si="10"/>
        <v>0.10119145862638886</v>
      </c>
      <c r="D60" s="199">
        <f t="shared" si="10"/>
        <v>0.10279499762659408</v>
      </c>
      <c r="E60" s="199">
        <f t="shared" si="10"/>
        <v>0.10509567958389078</v>
      </c>
      <c r="F60" s="199">
        <f t="shared" si="10"/>
        <v>0.10938935345485302</v>
      </c>
      <c r="G60" s="199">
        <f t="shared" si="10"/>
        <v>0.11276131432493948</v>
      </c>
      <c r="H60" s="199">
        <f t="shared" si="10"/>
        <v>0.11457498060118761</v>
      </c>
      <c r="I60" s="199">
        <f t="shared" si="10"/>
        <v>0.1149621183291621</v>
      </c>
      <c r="J60" s="199">
        <f t="shared" si="10"/>
        <v>0.11361527956161098</v>
      </c>
      <c r="K60" s="199">
        <f t="shared" si="10"/>
        <v>0.11746600068801938</v>
      </c>
      <c r="L60" s="199">
        <f t="shared" si="10"/>
        <v>0.12608092332391108</v>
      </c>
      <c r="M60" s="199">
        <f t="shared" si="10"/>
        <v>0.13623525906123815</v>
      </c>
      <c r="N60" s="199">
        <f t="shared" si="10"/>
        <v>0.13483004075709842</v>
      </c>
      <c r="O60" s="199">
        <f t="shared" si="10"/>
        <v>0.13675902780082907</v>
      </c>
      <c r="P60" s="199">
        <f t="shared" si="10"/>
        <v>0.13600291822427343</v>
      </c>
      <c r="Q60" s="199">
        <f t="shared" si="10"/>
        <v>0.13744044173981004</v>
      </c>
    </row>
    <row r="61" spans="1:17" x14ac:dyDescent="0.25">
      <c r="A61" s="142" t="s">
        <v>298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293</v>
      </c>
      <c r="B62" s="200">
        <f t="shared" ref="B62:Q62" si="12">IF(B$26=0,0,B$26/B$5)</f>
        <v>0.34509876085322699</v>
      </c>
      <c r="C62" s="200">
        <f t="shared" si="12"/>
        <v>0.34370461997090407</v>
      </c>
      <c r="D62" s="200">
        <f t="shared" si="12"/>
        <v>0.34871213241348514</v>
      </c>
      <c r="E62" s="200">
        <f t="shared" si="12"/>
        <v>0.35753714725009328</v>
      </c>
      <c r="F62" s="200">
        <f t="shared" si="12"/>
        <v>0.37336275114157735</v>
      </c>
      <c r="G62" s="200">
        <f t="shared" si="12"/>
        <v>0.38365010191826876</v>
      </c>
      <c r="H62" s="200">
        <f t="shared" si="12"/>
        <v>0.38854187398185752</v>
      </c>
      <c r="I62" s="200">
        <f t="shared" si="12"/>
        <v>0.39201478198015199</v>
      </c>
      <c r="J62" s="200">
        <f t="shared" si="12"/>
        <v>0.38639621559600407</v>
      </c>
      <c r="K62" s="200">
        <f t="shared" si="12"/>
        <v>0.40084850750128148</v>
      </c>
      <c r="L62" s="200">
        <f t="shared" si="12"/>
        <v>0.43292536934108705</v>
      </c>
      <c r="M62" s="200">
        <f t="shared" si="12"/>
        <v>0.4651495664235718</v>
      </c>
      <c r="N62" s="200">
        <f t="shared" si="12"/>
        <v>0.4571869603068785</v>
      </c>
      <c r="O62" s="200">
        <f t="shared" si="12"/>
        <v>0.46486853483334528</v>
      </c>
      <c r="P62" s="200">
        <f t="shared" si="12"/>
        <v>0.46334239778317726</v>
      </c>
      <c r="Q62" s="200">
        <f t="shared" si="12"/>
        <v>0.46897634230601981</v>
      </c>
    </row>
    <row r="63" spans="1:17" x14ac:dyDescent="0.25">
      <c r="A63" s="142" t="s">
        <v>297</v>
      </c>
      <c r="B63" s="199">
        <f t="shared" ref="B63:Q63" si="13">IF(B$27=0,0,B$27/B$5)</f>
        <v>0.34509876085322699</v>
      </c>
      <c r="C63" s="199">
        <f t="shared" si="13"/>
        <v>0.34370461997090407</v>
      </c>
      <c r="D63" s="199">
        <f t="shared" si="13"/>
        <v>0.34871213241348514</v>
      </c>
      <c r="E63" s="199">
        <f t="shared" si="13"/>
        <v>0.35753714725009328</v>
      </c>
      <c r="F63" s="199">
        <f t="shared" si="13"/>
        <v>0.37336275114157735</v>
      </c>
      <c r="G63" s="199">
        <f t="shared" si="13"/>
        <v>0.38365010191826876</v>
      </c>
      <c r="H63" s="199">
        <f t="shared" si="13"/>
        <v>0.38854187398185752</v>
      </c>
      <c r="I63" s="199">
        <f t="shared" si="13"/>
        <v>0.39201478198015199</v>
      </c>
      <c r="J63" s="199">
        <f t="shared" si="13"/>
        <v>0.38639621559600407</v>
      </c>
      <c r="K63" s="199">
        <f t="shared" si="13"/>
        <v>0.40084850750128148</v>
      </c>
      <c r="L63" s="199">
        <f t="shared" si="13"/>
        <v>0.43292536934108705</v>
      </c>
      <c r="M63" s="199">
        <f t="shared" si="13"/>
        <v>0.4651495664235718</v>
      </c>
      <c r="N63" s="199">
        <f t="shared" si="13"/>
        <v>0.4571869603068785</v>
      </c>
      <c r="O63" s="199">
        <f t="shared" si="13"/>
        <v>0.46486853483334528</v>
      </c>
      <c r="P63" s="199">
        <f t="shared" si="13"/>
        <v>0.46334239778317726</v>
      </c>
      <c r="Q63" s="199">
        <f t="shared" si="13"/>
        <v>0.46897634230601981</v>
      </c>
    </row>
    <row r="64" spans="1:17" x14ac:dyDescent="0.25">
      <c r="A64" s="142" t="s">
        <v>296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292</v>
      </c>
      <c r="B65" s="200">
        <f t="shared" ref="B65:Q65" si="15">IF(B$34=0,0,B$34/B$5)</f>
        <v>0.40216312006958854</v>
      </c>
      <c r="C65" s="200">
        <f t="shared" si="15"/>
        <v>0.40453587131540281</v>
      </c>
      <c r="D65" s="200">
        <f t="shared" si="15"/>
        <v>0.39570178943750622</v>
      </c>
      <c r="E65" s="200">
        <f t="shared" si="15"/>
        <v>0.38077768656417127</v>
      </c>
      <c r="F65" s="200">
        <f t="shared" si="15"/>
        <v>0.35380869574485113</v>
      </c>
      <c r="G65" s="200">
        <f t="shared" si="15"/>
        <v>0.33556477754807434</v>
      </c>
      <c r="H65" s="200">
        <f t="shared" si="15"/>
        <v>0.32663152434894133</v>
      </c>
      <c r="I65" s="200">
        <f t="shared" si="15"/>
        <v>0.32139444752842911</v>
      </c>
      <c r="J65" s="200">
        <f t="shared" si="15"/>
        <v>0.33075136589340193</v>
      </c>
      <c r="K65" s="200">
        <f t="shared" si="15"/>
        <v>0.30620902957920526</v>
      </c>
      <c r="L65" s="200">
        <f t="shared" si="15"/>
        <v>0.2516535601297078</v>
      </c>
      <c r="M65" s="200">
        <f t="shared" si="15"/>
        <v>0.19500687248531148</v>
      </c>
      <c r="N65" s="200">
        <f t="shared" si="15"/>
        <v>0.20764953058040256</v>
      </c>
      <c r="O65" s="200">
        <f t="shared" si="15"/>
        <v>0.19474943837746045</v>
      </c>
      <c r="P65" s="200">
        <f t="shared" si="15"/>
        <v>0.19776995490478877</v>
      </c>
      <c r="Q65" s="200">
        <f t="shared" si="15"/>
        <v>0.18828066042727176</v>
      </c>
    </row>
    <row r="66" spans="1:17" x14ac:dyDescent="0.25">
      <c r="A66" s="127" t="s">
        <v>291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290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30">
        <f>IF(B$5=0,0,B$5/MAE_fec!B$5)</f>
        <v>1.615719350708527</v>
      </c>
      <c r="C71" s="230">
        <f>IF(C$5=0,0,C$5/MAE_fec!C$5)</f>
        <v>1.6217190511578154</v>
      </c>
      <c r="D71" s="230">
        <f>IF(D$5=0,0,D$5/MAE_fec!D$5)</f>
        <v>1.5964212272758243</v>
      </c>
      <c r="E71" s="230">
        <f>IF(E$5=0,0,E$5/MAE_fec!E$5)</f>
        <v>1.5614734774883821</v>
      </c>
      <c r="F71" s="230">
        <f>IF(F$5=0,0,F$5/MAE_fec!F$5)</f>
        <v>1.5001836201234289</v>
      </c>
      <c r="G71" s="230">
        <f>IF(G$5=0,0,G$5/MAE_fec!G$5)</f>
        <v>1.4553228405618872</v>
      </c>
      <c r="H71" s="230">
        <f>IF(H$5=0,0,H$5/MAE_fec!H$5)</f>
        <v>1.4322857870696573</v>
      </c>
      <c r="I71" s="230">
        <f>IF(I$5=0,0,I$5/MAE_fec!I$5)</f>
        <v>1.4274625298656745</v>
      </c>
      <c r="J71" s="230">
        <f>IF(J$5=0,0,J$5/MAE_fec!J$5)</f>
        <v>1.4443842140077012</v>
      </c>
      <c r="K71" s="230">
        <f>IF(K$5=0,0,K$5/MAE_fec!K$5)</f>
        <v>1.3970350170064152</v>
      </c>
      <c r="L71" s="230">
        <f>IF(L$5=0,0,L$5/MAE_fec!L$5)</f>
        <v>1.3015776847324261</v>
      </c>
      <c r="M71" s="230">
        <f>IF(M$5=0,0,M$5/MAE_fec!M$5)</f>
        <v>1.2045642031267207</v>
      </c>
      <c r="N71" s="230">
        <f>IF(N$5=0,0,N$5/MAE_fec!N$5)</f>
        <v>1.2171183465300781</v>
      </c>
      <c r="O71" s="230">
        <f>IF(O$5=0,0,O$5/MAE_fec!O$5)</f>
        <v>1.1999508837387909</v>
      </c>
      <c r="P71" s="230">
        <f>IF(P$5=0,0,P$5/MAE_fec!P$5)</f>
        <v>1.2066220226116726</v>
      </c>
      <c r="Q71" s="230">
        <f>IF(Q$5=0,0,Q$5/MAE_fec!Q$5)</f>
        <v>1.1940016649504805</v>
      </c>
    </row>
    <row r="72" spans="1:17" x14ac:dyDescent="0.25">
      <c r="A72" s="132" t="s">
        <v>83</v>
      </c>
      <c r="B72" s="275">
        <f>IF(B$6=0,0,B$6/MAE_fec!B$6)</f>
        <v>0</v>
      </c>
      <c r="C72" s="275">
        <f>IF(C$6=0,0,C$6/MAE_fec!C$6)</f>
        <v>0</v>
      </c>
      <c r="D72" s="275">
        <f>IF(D$6=0,0,D$6/MAE_fec!D$6)</f>
        <v>0</v>
      </c>
      <c r="E72" s="275">
        <f>IF(E$6=0,0,E$6/MAE_fec!E$6)</f>
        <v>0</v>
      </c>
      <c r="F72" s="275">
        <f>IF(F$6=0,0,F$6/MAE_fec!F$6)</f>
        <v>0</v>
      </c>
      <c r="G72" s="275">
        <f>IF(G$6=0,0,G$6/MAE_fec!G$6)</f>
        <v>0</v>
      </c>
      <c r="H72" s="275">
        <f>IF(H$6=0,0,H$6/MAE_fec!H$6)</f>
        <v>0</v>
      </c>
      <c r="I72" s="275">
        <f>IF(I$6=0,0,I$6/MAE_fec!I$6)</f>
        <v>0</v>
      </c>
      <c r="J72" s="275">
        <f>IF(J$6=0,0,J$6/MAE_fec!J$6)</f>
        <v>0</v>
      </c>
      <c r="K72" s="275">
        <f>IF(K$6=0,0,K$6/MAE_fec!K$6)</f>
        <v>0</v>
      </c>
      <c r="L72" s="275">
        <f>IF(L$6=0,0,L$6/MAE_fec!L$6)</f>
        <v>0</v>
      </c>
      <c r="M72" s="275">
        <f>IF(M$6=0,0,M$6/MAE_fec!M$6)</f>
        <v>0</v>
      </c>
      <c r="N72" s="275">
        <f>IF(N$6=0,0,N$6/MAE_fec!N$6)</f>
        <v>0</v>
      </c>
      <c r="O72" s="275">
        <f>IF(O$6=0,0,O$6/MAE_fec!O$6)</f>
        <v>0</v>
      </c>
      <c r="P72" s="275">
        <f>IF(P$6=0,0,P$6/MAE_fec!P$6)</f>
        <v>0</v>
      </c>
      <c r="Q72" s="275">
        <f>IF(Q$6=0,0,Q$6/MAE_fec!Q$6)</f>
        <v>0</v>
      </c>
    </row>
    <row r="73" spans="1:17" x14ac:dyDescent="0.25">
      <c r="A73" s="76" t="s">
        <v>82</v>
      </c>
      <c r="B73" s="274">
        <f>IF(B$7=0,0,B$7/MAE_fec!B$7)</f>
        <v>0</v>
      </c>
      <c r="C73" s="274">
        <f>IF(C$7=0,0,C$7/MAE_fec!C$7)</f>
        <v>0</v>
      </c>
      <c r="D73" s="274">
        <f>IF(D$7=0,0,D$7/MAE_fec!D$7)</f>
        <v>0</v>
      </c>
      <c r="E73" s="274">
        <f>IF(E$7=0,0,E$7/MAE_fec!E$7)</f>
        <v>0</v>
      </c>
      <c r="F73" s="274">
        <f>IF(F$7=0,0,F$7/MAE_fec!F$7)</f>
        <v>0</v>
      </c>
      <c r="G73" s="274">
        <f>IF(G$7=0,0,G$7/MAE_fec!G$7)</f>
        <v>0</v>
      </c>
      <c r="H73" s="274">
        <f>IF(H$7=0,0,H$7/MAE_fec!H$7)</f>
        <v>0</v>
      </c>
      <c r="I73" s="274">
        <f>IF(I$7=0,0,I$7/MAE_fec!I$7)</f>
        <v>0</v>
      </c>
      <c r="J73" s="274">
        <f>IF(J$7=0,0,J$7/MAE_fec!J$7)</f>
        <v>0</v>
      </c>
      <c r="K73" s="274">
        <f>IF(K$7=0,0,K$7/MAE_fec!K$7)</f>
        <v>0</v>
      </c>
      <c r="L73" s="274">
        <f>IF(L$7=0,0,L$7/MAE_fec!L$7)</f>
        <v>0</v>
      </c>
      <c r="M73" s="274">
        <f>IF(M$7=0,0,M$7/MAE_fec!M$7)</f>
        <v>0</v>
      </c>
      <c r="N73" s="274">
        <f>IF(N$7=0,0,N$7/MAE_fec!N$7)</f>
        <v>0</v>
      </c>
      <c r="O73" s="274">
        <f>IF(O$7=0,0,O$7/MAE_fec!O$7)</f>
        <v>0</v>
      </c>
      <c r="P73" s="274">
        <f>IF(P$7=0,0,P$7/MAE_fec!P$7)</f>
        <v>0</v>
      </c>
      <c r="Q73" s="274">
        <f>IF(Q$7=0,0,Q$7/MAE_fec!Q$7)</f>
        <v>0</v>
      </c>
    </row>
    <row r="74" spans="1:17" x14ac:dyDescent="0.25">
      <c r="A74" s="76" t="s">
        <v>81</v>
      </c>
      <c r="B74" s="274">
        <f>IF(B$8=0,0,B$8/MAE_fec!B$8)</f>
        <v>0</v>
      </c>
      <c r="C74" s="274">
        <f>IF(C$8=0,0,C$8/MAE_fec!C$8)</f>
        <v>0</v>
      </c>
      <c r="D74" s="274">
        <f>IF(D$8=0,0,D$8/MAE_fec!D$8)</f>
        <v>0</v>
      </c>
      <c r="E74" s="274">
        <f>IF(E$8=0,0,E$8/MAE_fec!E$8)</f>
        <v>0</v>
      </c>
      <c r="F74" s="274">
        <f>IF(F$8=0,0,F$8/MAE_fec!F$8)</f>
        <v>0</v>
      </c>
      <c r="G74" s="274">
        <f>IF(G$8=0,0,G$8/MAE_fec!G$8)</f>
        <v>0</v>
      </c>
      <c r="H74" s="274">
        <f>IF(H$8=0,0,H$8/MAE_fec!H$8)</f>
        <v>0</v>
      </c>
      <c r="I74" s="274">
        <f>IF(I$8=0,0,I$8/MAE_fec!I$8)</f>
        <v>0</v>
      </c>
      <c r="J74" s="274">
        <f>IF(J$8=0,0,J$8/MAE_fec!J$8)</f>
        <v>0</v>
      </c>
      <c r="K74" s="274">
        <f>IF(K$8=0,0,K$8/MAE_fec!K$8)</f>
        <v>0</v>
      </c>
      <c r="L74" s="274">
        <f>IF(L$8=0,0,L$8/MAE_fec!L$8)</f>
        <v>0</v>
      </c>
      <c r="M74" s="274">
        <f>IF(M$8=0,0,M$8/MAE_fec!M$8)</f>
        <v>0</v>
      </c>
      <c r="N74" s="274">
        <f>IF(N$8=0,0,N$8/MAE_fec!N$8)</f>
        <v>0</v>
      </c>
      <c r="O74" s="274">
        <f>IF(O$8=0,0,O$8/MAE_fec!O$8)</f>
        <v>0</v>
      </c>
      <c r="P74" s="274">
        <f>IF(P$8=0,0,P$8/MAE_fec!P$8)</f>
        <v>0</v>
      </c>
      <c r="Q74" s="274">
        <f>IF(Q$8=0,0,Q$8/MAE_fec!Q$8)</f>
        <v>0</v>
      </c>
    </row>
    <row r="75" spans="1:17" x14ac:dyDescent="0.25">
      <c r="A75" s="76" t="s">
        <v>80</v>
      </c>
      <c r="B75" s="274">
        <f>IF(B$9=0,0,B$9/MAE_fec!B$9)</f>
        <v>0</v>
      </c>
      <c r="C75" s="274">
        <f>IF(C$9=0,0,C$9/MAE_fec!C$9)</f>
        <v>0</v>
      </c>
      <c r="D75" s="274">
        <f>IF(D$9=0,0,D$9/MAE_fec!D$9)</f>
        <v>0</v>
      </c>
      <c r="E75" s="274">
        <f>IF(E$9=0,0,E$9/MAE_fec!E$9)</f>
        <v>0</v>
      </c>
      <c r="F75" s="274">
        <f>IF(F$9=0,0,F$9/MAE_fec!F$9)</f>
        <v>0</v>
      </c>
      <c r="G75" s="274">
        <f>IF(G$9=0,0,G$9/MAE_fec!G$9)</f>
        <v>0</v>
      </c>
      <c r="H75" s="274">
        <f>IF(H$9=0,0,H$9/MAE_fec!H$9)</f>
        <v>0</v>
      </c>
      <c r="I75" s="274">
        <f>IF(I$9=0,0,I$9/MAE_fec!I$9)</f>
        <v>0</v>
      </c>
      <c r="J75" s="274">
        <f>IF(J$9=0,0,J$9/MAE_fec!J$9)</f>
        <v>0</v>
      </c>
      <c r="K75" s="274">
        <f>IF(K$9=0,0,K$9/MAE_fec!K$9)</f>
        <v>0</v>
      </c>
      <c r="L75" s="274">
        <f>IF(L$9=0,0,L$9/MAE_fec!L$9)</f>
        <v>0</v>
      </c>
      <c r="M75" s="274">
        <f>IF(M$9=0,0,M$9/MAE_fec!M$9)</f>
        <v>0</v>
      </c>
      <c r="N75" s="274">
        <f>IF(N$9=0,0,N$9/MAE_fec!N$9)</f>
        <v>0</v>
      </c>
      <c r="O75" s="274">
        <f>IF(O$9=0,0,O$9/MAE_fec!O$9)</f>
        <v>0</v>
      </c>
      <c r="P75" s="274">
        <f>IF(P$9=0,0,P$9/MAE_fec!P$9)</f>
        <v>0</v>
      </c>
      <c r="Q75" s="274">
        <f>IF(Q$9=0,0,Q$9/MAE_fec!Q$9)</f>
        <v>0</v>
      </c>
    </row>
    <row r="76" spans="1:17" x14ac:dyDescent="0.25">
      <c r="A76" s="129" t="s">
        <v>79</v>
      </c>
      <c r="B76" s="273">
        <f>IF(B$10=0,0,B$10/MAE_fec!B$10)</f>
        <v>1.3251221999999998</v>
      </c>
      <c r="C76" s="273">
        <f>IF(C$10=0,0,C$10/MAE_fec!C$10)</f>
        <v>1.3251221999999996</v>
      </c>
      <c r="D76" s="273">
        <f>IF(D$10=0,0,D$10/MAE_fec!D$10)</f>
        <v>1.3251222000000002</v>
      </c>
      <c r="E76" s="273">
        <f>IF(E$10=0,0,E$10/MAE_fec!E$10)</f>
        <v>1.3251222000000002</v>
      </c>
      <c r="F76" s="273">
        <f>IF(F$10=0,0,F$10/MAE_fec!F$10)</f>
        <v>1.3251222000000002</v>
      </c>
      <c r="G76" s="273">
        <f>IF(G$10=0,0,G$10/MAE_fec!G$10)</f>
        <v>1.3251222</v>
      </c>
      <c r="H76" s="273">
        <f>IF(H$10=0,0,H$10/MAE_fec!H$10)</f>
        <v>1.3251222</v>
      </c>
      <c r="I76" s="273">
        <f>IF(I$10=0,0,I$10/MAE_fec!I$10)</f>
        <v>1.3251222000000002</v>
      </c>
      <c r="J76" s="273">
        <f>IF(J$10=0,0,J$10/MAE_fec!J$10)</f>
        <v>1.3251222000000002</v>
      </c>
      <c r="K76" s="273">
        <f>IF(K$10=0,0,K$10/MAE_fec!K$10)</f>
        <v>1.3251222000000002</v>
      </c>
      <c r="L76" s="273">
        <f>IF(L$10=0,0,L$10/MAE_fec!L$10)</f>
        <v>1.3251222</v>
      </c>
      <c r="M76" s="273">
        <f>IF(M$10=0,0,M$10/MAE_fec!M$10)</f>
        <v>1.3251222</v>
      </c>
      <c r="N76" s="273">
        <f>IF(N$10=0,0,N$10/MAE_fec!N$10)</f>
        <v>1.3251222000000002</v>
      </c>
      <c r="O76" s="273">
        <f>IF(O$10=0,0,O$10/MAE_fec!O$10)</f>
        <v>1.3251222</v>
      </c>
      <c r="P76" s="273">
        <f>IF(P$10=0,0,P$10/MAE_fec!P$10)</f>
        <v>1.3251222000000005</v>
      </c>
      <c r="Q76" s="273">
        <f>IF(Q$10=0,0,Q$10/MAE_fec!Q$10)</f>
        <v>1.3251222</v>
      </c>
    </row>
    <row r="77" spans="1:17" x14ac:dyDescent="0.25">
      <c r="A77" s="127" t="s">
        <v>295</v>
      </c>
      <c r="B77" s="296">
        <f>IF(B$15=0,0,B$15/MAE_fec!B$15)</f>
        <v>1.079093553023875</v>
      </c>
      <c r="C77" s="296">
        <f>IF(C$15=0,0,C$15/MAE_fec!C$15)</f>
        <v>1.0787250403874118</v>
      </c>
      <c r="D77" s="296">
        <f>IF(D$15=0,0,D$15/MAE_fec!D$15)</f>
        <v>1.0773686231339688</v>
      </c>
      <c r="E77" s="296">
        <f>IF(E$15=0,0,E$15/MAE_fec!E$15)</f>
        <v>1.0804521901659208</v>
      </c>
      <c r="F77" s="296">
        <f>IF(F$15=0,0,F$15/MAE_fec!F$15)</f>
        <v>1.0839897582984916</v>
      </c>
      <c r="G77" s="296">
        <f>IF(G$15=0,0,G$15/MAE_fec!G$15)</f>
        <v>1.0805489234801016</v>
      </c>
      <c r="H77" s="296">
        <f>IF(H$15=0,0,H$15/MAE_fec!H$15)</f>
        <v>1.0770039211750579</v>
      </c>
      <c r="I77" s="296">
        <f>IF(I$15=0,0,I$15/MAE_fec!I$15)</f>
        <v>1.0829712621923133</v>
      </c>
      <c r="J77" s="296">
        <f>IF(J$15=0,0,J$15/MAE_fec!J$15)</f>
        <v>1.0801034895524193</v>
      </c>
      <c r="K77" s="296">
        <f>IF(K$15=0,0,K$15/MAE_fec!K$15)</f>
        <v>1.0837705226423355</v>
      </c>
      <c r="L77" s="296">
        <f>IF(L$15=0,0,L$15/MAE_fec!L$15)</f>
        <v>1.0905181594336493</v>
      </c>
      <c r="M77" s="296">
        <f>IF(M$15=0,0,M$15/MAE_fec!M$15)</f>
        <v>1.0843571437129607</v>
      </c>
      <c r="N77" s="296">
        <f>IF(N$15=0,0,N$15/MAE_fec!N$15)</f>
        <v>1.0769025757463768</v>
      </c>
      <c r="O77" s="296">
        <f>IF(O$15=0,0,O$15/MAE_fec!O$15)</f>
        <v>1.0795515692179032</v>
      </c>
      <c r="P77" s="296">
        <f>IF(P$15=0,0,P$15/MAE_fec!P$15)</f>
        <v>1.0819895367976879</v>
      </c>
      <c r="Q77" s="296">
        <f>IF(Q$15=0,0,Q$15/MAE_fec!Q$15)</f>
        <v>1.0836914306140586</v>
      </c>
    </row>
    <row r="78" spans="1:17" x14ac:dyDescent="0.25">
      <c r="A78" s="127" t="s">
        <v>294</v>
      </c>
      <c r="B78" s="296">
        <f>IF(B$23=0,0,B$23/MAE_fec!B$23)</f>
        <v>1.7615961000000002</v>
      </c>
      <c r="C78" s="296">
        <f>IF(C$23=0,0,C$23/MAE_fec!C$23)</f>
        <v>1.7615961</v>
      </c>
      <c r="D78" s="296">
        <f>IF(D$23=0,0,D$23/MAE_fec!D$23)</f>
        <v>1.7615961000000002</v>
      </c>
      <c r="E78" s="296">
        <f>IF(E$23=0,0,E$23/MAE_fec!E$23)</f>
        <v>1.7615961000000002</v>
      </c>
      <c r="F78" s="296">
        <f>IF(F$23=0,0,F$23/MAE_fec!F$23)</f>
        <v>1.7615961000000002</v>
      </c>
      <c r="G78" s="296">
        <f>IF(G$23=0,0,G$23/MAE_fec!G$23)</f>
        <v>1.7615961000000002</v>
      </c>
      <c r="H78" s="296">
        <f>IF(H$23=0,0,H$23/MAE_fec!H$23)</f>
        <v>1.7615961</v>
      </c>
      <c r="I78" s="296">
        <f>IF(I$23=0,0,I$23/MAE_fec!I$23)</f>
        <v>1.7615961000000002</v>
      </c>
      <c r="J78" s="296">
        <f>IF(J$23=0,0,J$23/MAE_fec!J$23)</f>
        <v>1.7615961</v>
      </c>
      <c r="K78" s="296">
        <f>IF(K$23=0,0,K$23/MAE_fec!K$23)</f>
        <v>1.7615961000000002</v>
      </c>
      <c r="L78" s="296">
        <f>IF(L$23=0,0,L$23/MAE_fec!L$23)</f>
        <v>1.7615961</v>
      </c>
      <c r="M78" s="296">
        <f>IF(M$23=0,0,M$23/MAE_fec!M$23)</f>
        <v>1.7615961000000002</v>
      </c>
      <c r="N78" s="296">
        <f>IF(N$23=0,0,N$23/MAE_fec!N$23)</f>
        <v>1.7615961000000002</v>
      </c>
      <c r="O78" s="296">
        <f>IF(O$23=0,0,O$23/MAE_fec!O$23)</f>
        <v>1.7615961</v>
      </c>
      <c r="P78" s="296">
        <f>IF(P$23=0,0,P$23/MAE_fec!P$23)</f>
        <v>1.7615961000000002</v>
      </c>
      <c r="Q78" s="296">
        <f>IF(Q$23=0,0,Q$23/MAE_fec!Q$23)</f>
        <v>1.7615961000000002</v>
      </c>
    </row>
    <row r="79" spans="1:17" x14ac:dyDescent="0.25">
      <c r="A79" s="127" t="s">
        <v>293</v>
      </c>
      <c r="B79" s="296">
        <f>IF(B$26=0,0,B$26/MAE_fec!B$26)</f>
        <v>2.0350501154291831</v>
      </c>
      <c r="C79" s="296">
        <f>IF(C$26=0,0,C$26/MAE_fec!C$26)</f>
        <v>2.0343551416882408</v>
      </c>
      <c r="D79" s="296">
        <f>IF(D$26=0,0,D$26/MAE_fec!D$26)</f>
        <v>2.0317970899971223</v>
      </c>
      <c r="E79" s="296">
        <f>IF(E$26=0,0,E$26/MAE_fec!E$26)</f>
        <v>2.0376123535826771</v>
      </c>
      <c r="F79" s="296">
        <f>IF(F$26=0,0,F$26/MAE_fec!F$26)</f>
        <v>2.0442838126200842</v>
      </c>
      <c r="G79" s="296">
        <f>IF(G$26=0,0,G$26/MAE_fec!G$26)</f>
        <v>2.037794781826864</v>
      </c>
      <c r="H79" s="296">
        <f>IF(H$26=0,0,H$26/MAE_fec!H$26)</f>
        <v>2.03110930276913</v>
      </c>
      <c r="I79" s="296">
        <f>IF(I$26=0,0,I$26/MAE_fec!I$26)</f>
        <v>2.042363042532418</v>
      </c>
      <c r="J79" s="296">
        <f>IF(J$26=0,0,J$26/MAE_fec!J$26)</f>
        <v>2.0369547431078789</v>
      </c>
      <c r="K79" s="296">
        <f>IF(K$26=0,0,K$26/MAE_fec!K$26)</f>
        <v>2.0438703586186997</v>
      </c>
      <c r="L79" s="296">
        <f>IF(L$26=0,0,L$26/MAE_fec!L$26)</f>
        <v>2.0565956492040764</v>
      </c>
      <c r="M79" s="296">
        <f>IF(M$26=0,0,M$26/MAE_fec!M$26)</f>
        <v>2.0449766605460349</v>
      </c>
      <c r="N79" s="296">
        <f>IF(N$26=0,0,N$26/MAE_fec!N$26)</f>
        <v>2.0309181765912765</v>
      </c>
      <c r="O79" s="296">
        <f>IF(O$26=0,0,O$26/MAE_fec!O$26)</f>
        <v>2.0359138828994956</v>
      </c>
      <c r="P79" s="296">
        <f>IF(P$26=0,0,P$26/MAE_fec!P$26)</f>
        <v>2.0405116179065761</v>
      </c>
      <c r="Q79" s="296">
        <f>IF(Q$26=0,0,Q$26/MAE_fec!Q$26)</f>
        <v>2.0437211998726155</v>
      </c>
    </row>
    <row r="80" spans="1:17" x14ac:dyDescent="0.25">
      <c r="A80" s="127" t="s">
        <v>292</v>
      </c>
      <c r="B80" s="296">
        <f>IF(B$34=0,0,B$34/MAE_fec!B$34)</f>
        <v>2.8895425752581216</v>
      </c>
      <c r="C80" s="296">
        <f>IF(C$34=0,0,C$34/MAE_fec!C$34)</f>
        <v>2.9183086160543343</v>
      </c>
      <c r="D80" s="296">
        <f>IF(D$34=0,0,D$34/MAE_fec!D$34)</f>
        <v>2.9296716957518298</v>
      </c>
      <c r="E80" s="296">
        <f>IF(E$34=0,0,E$34/MAE_fec!E$34)</f>
        <v>2.8448928156229965</v>
      </c>
      <c r="F80" s="296">
        <f>IF(F$34=0,0,F$34/MAE_fec!F$34)</f>
        <v>2.7855613888082242</v>
      </c>
      <c r="G80" s="296">
        <f>IF(G$34=0,0,G$34/MAE_fec!G$34)</f>
        <v>2.7932329560887816</v>
      </c>
      <c r="H80" s="296">
        <f>IF(H$34=0,0,H$34/MAE_fec!H$34)</f>
        <v>2.8329655944131438</v>
      </c>
      <c r="I80" s="296">
        <f>IF(I$34=0,0,I$34/MAE_fec!I$34)</f>
        <v>2.7560042461435303</v>
      </c>
      <c r="J80" s="296">
        <f>IF(J$34=0,0,J$34/MAE_fec!J$34)</f>
        <v>2.8104812522283424</v>
      </c>
      <c r="K80" s="296">
        <f>IF(K$34=0,0,K$34/MAE_fec!K$34)</f>
        <v>2.717965474631975</v>
      </c>
      <c r="L80" s="296">
        <f>IF(L$34=0,0,L$34/MAE_fec!L$34)</f>
        <v>2.5911352617001264</v>
      </c>
      <c r="M80" s="296">
        <f>IF(M$34=0,0,M$34/MAE_fec!M$34)</f>
        <v>2.5403739205530402</v>
      </c>
      <c r="N80" s="296">
        <f>IF(N$34=0,0,N$34/MAE_fec!N$34)</f>
        <v>2.5670710326265969</v>
      </c>
      <c r="O80" s="296">
        <f>IF(O$34=0,0,O$34/MAE_fec!O$34)</f>
        <v>2.5883233099764205</v>
      </c>
      <c r="P80" s="296">
        <f>IF(P$34=0,0,P$34/MAE_fec!P$34)</f>
        <v>2.6330840752825968</v>
      </c>
      <c r="Q80" s="296">
        <f>IF(Q$34=0,0,Q$34/MAE_fec!Q$34)</f>
        <v>2.602973055847539</v>
      </c>
    </row>
    <row r="81" spans="1:17" x14ac:dyDescent="0.25">
      <c r="A81" s="127" t="s">
        <v>291</v>
      </c>
      <c r="B81" s="296">
        <f>IF(B$45=0,0,B$45/MAE_fec!B$45)</f>
        <v>0</v>
      </c>
      <c r="C81" s="296">
        <f>IF(C$45=0,0,C$45/MAE_fec!C$45)</f>
        <v>0</v>
      </c>
      <c r="D81" s="296">
        <f>IF(D$45=0,0,D$45/MAE_fec!D$45)</f>
        <v>0</v>
      </c>
      <c r="E81" s="296">
        <f>IF(E$45=0,0,E$45/MAE_fec!E$45)</f>
        <v>0</v>
      </c>
      <c r="F81" s="296">
        <f>IF(F$45=0,0,F$45/MAE_fec!F$45)</f>
        <v>0</v>
      </c>
      <c r="G81" s="296">
        <f>IF(G$45=0,0,G$45/MAE_fec!G$45)</f>
        <v>0</v>
      </c>
      <c r="H81" s="296">
        <f>IF(H$45=0,0,H$45/MAE_fec!H$45)</f>
        <v>0</v>
      </c>
      <c r="I81" s="296">
        <f>IF(I$45=0,0,I$45/MAE_fec!I$45)</f>
        <v>0</v>
      </c>
      <c r="J81" s="296">
        <f>IF(J$45=0,0,J$45/MAE_fec!J$45)</f>
        <v>0</v>
      </c>
      <c r="K81" s="296">
        <f>IF(K$45=0,0,K$45/MAE_fec!K$45)</f>
        <v>0</v>
      </c>
      <c r="L81" s="296">
        <f>IF(L$45=0,0,L$45/MAE_fec!L$45)</f>
        <v>0</v>
      </c>
      <c r="M81" s="296">
        <f>IF(M$45=0,0,M$45/MAE_fec!M$45)</f>
        <v>0</v>
      </c>
      <c r="N81" s="296">
        <f>IF(N$45=0,0,N$45/MAE_fec!N$45)</f>
        <v>0</v>
      </c>
      <c r="O81" s="296">
        <f>IF(O$45=0,0,O$45/MAE_fec!O$45)</f>
        <v>0</v>
      </c>
      <c r="P81" s="296">
        <f>IF(P$45=0,0,P$45/MAE_fec!P$45)</f>
        <v>0</v>
      </c>
      <c r="Q81" s="296">
        <f>IF(Q$45=0,0,Q$45/MAE_fec!Q$45)</f>
        <v>0</v>
      </c>
    </row>
    <row r="82" spans="1:17" x14ac:dyDescent="0.25">
      <c r="A82" s="72" t="s">
        <v>290</v>
      </c>
      <c r="B82" s="295">
        <f>IF(B$46=0,0,B$46/MAE_fec!B$46)</f>
        <v>0</v>
      </c>
      <c r="C82" s="295">
        <f>IF(C$46=0,0,C$46/MAE_fec!C$46)</f>
        <v>0</v>
      </c>
      <c r="D82" s="295">
        <f>IF(D$46=0,0,D$46/MAE_fec!D$46)</f>
        <v>0</v>
      </c>
      <c r="E82" s="295">
        <f>IF(E$46=0,0,E$46/MAE_fec!E$46)</f>
        <v>0</v>
      </c>
      <c r="F82" s="295">
        <f>IF(F$46=0,0,F$46/MAE_fec!F$46)</f>
        <v>0</v>
      </c>
      <c r="G82" s="295">
        <f>IF(G$46=0,0,G$46/MAE_fec!G$46)</f>
        <v>0</v>
      </c>
      <c r="H82" s="295">
        <f>IF(H$46=0,0,H$46/MAE_fec!H$46)</f>
        <v>0</v>
      </c>
      <c r="I82" s="295">
        <f>IF(I$46=0,0,I$46/MAE_fec!I$46)</f>
        <v>0</v>
      </c>
      <c r="J82" s="295">
        <f>IF(J$46=0,0,J$46/MAE_fec!J$46)</f>
        <v>0</v>
      </c>
      <c r="K82" s="295">
        <f>IF(K$46=0,0,K$46/MAE_fec!K$46)</f>
        <v>0</v>
      </c>
      <c r="L82" s="295">
        <f>IF(L$46=0,0,L$46/MAE_fec!L$46)</f>
        <v>0</v>
      </c>
      <c r="M82" s="295">
        <f>IF(M$46=0,0,M$46/MAE_fec!M$46)</f>
        <v>0</v>
      </c>
      <c r="N82" s="295">
        <f>IF(N$46=0,0,N$46/MAE_fec!N$46)</f>
        <v>0</v>
      </c>
      <c r="O82" s="295">
        <f>IF(O$46=0,0,O$46/MAE_fec!O$46)</f>
        <v>0</v>
      </c>
      <c r="P82" s="295">
        <f>IF(P$46=0,0,P$46/MAE_fec!P$46)</f>
        <v>0</v>
      </c>
      <c r="Q82" s="295">
        <f>IF(Q$46=0,0,Q$46/MAE_fec!Q$46)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33324.558862425532</v>
      </c>
      <c r="C3" s="46">
        <v>34168.699557011954</v>
      </c>
      <c r="D3" s="46">
        <v>32188.461990365409</v>
      </c>
      <c r="E3" s="46">
        <v>29806.055516466557</v>
      </c>
      <c r="F3" s="46">
        <v>27992.94681275784</v>
      </c>
      <c r="G3" s="46">
        <v>26562.972799407878</v>
      </c>
      <c r="H3" s="46">
        <v>26205.113874528433</v>
      </c>
      <c r="I3" s="46">
        <v>26785.796585314758</v>
      </c>
      <c r="J3" s="46">
        <v>25471.569247079453</v>
      </c>
      <c r="K3" s="46">
        <v>21055.409760819024</v>
      </c>
      <c r="L3" s="46">
        <v>22074.5</v>
      </c>
      <c r="M3" s="46">
        <v>23022.392480549741</v>
      </c>
      <c r="N3" s="46">
        <v>21667.758750525667</v>
      </c>
      <c r="O3" s="46">
        <v>21807.5117370892</v>
      </c>
      <c r="P3" s="46">
        <v>22210.062917210158</v>
      </c>
      <c r="Q3" s="46">
        <v>22283.545362127446</v>
      </c>
    </row>
    <row r="5" spans="1:17" x14ac:dyDescent="0.25">
      <c r="A5" s="31" t="s">
        <v>257</v>
      </c>
      <c r="B5" s="46">
        <v>33213.553664543324</v>
      </c>
      <c r="C5" s="46">
        <v>33102.652416919365</v>
      </c>
      <c r="D5" s="46">
        <v>33131.348255294419</v>
      </c>
      <c r="E5" s="46">
        <v>32989.615107228063</v>
      </c>
      <c r="F5" s="46">
        <v>31067.884316674757</v>
      </c>
      <c r="G5" s="46">
        <v>29061.506808966773</v>
      </c>
      <c r="H5" s="46">
        <v>28066.738733119601</v>
      </c>
      <c r="I5" s="46">
        <v>23942.1346991549</v>
      </c>
      <c r="J5" s="46">
        <v>20844.236742491448</v>
      </c>
      <c r="K5" s="46">
        <v>17477.778897747128</v>
      </c>
      <c r="L5" s="46">
        <v>17091.258500021951</v>
      </c>
      <c r="M5" s="46">
        <v>15979.269005010283</v>
      </c>
      <c r="N5" s="46">
        <v>16329.088873505001</v>
      </c>
      <c r="O5" s="46">
        <v>16369.078942953021</v>
      </c>
      <c r="P5" s="46">
        <v>15989.194064881856</v>
      </c>
      <c r="Q5" s="46">
        <v>16125.869393614483</v>
      </c>
    </row>
    <row r="6" spans="1:17" x14ac:dyDescent="0.25">
      <c r="A6" s="294" t="s">
        <v>256</v>
      </c>
      <c r="B6" s="293">
        <v>41516.942080679153</v>
      </c>
      <c r="C6" s="293">
        <v>39164.523297502514</v>
      </c>
      <c r="D6" s="293">
        <v>41212.134886324187</v>
      </c>
      <c r="E6" s="293">
        <v>40358.2248225761</v>
      </c>
      <c r="F6" s="293">
        <v>37420.887496450065</v>
      </c>
      <c r="G6" s="293">
        <v>31011.853025155866</v>
      </c>
      <c r="H6" s="293">
        <v>30341.326119479516</v>
      </c>
      <c r="I6" s="293">
        <v>25301.853019065911</v>
      </c>
      <c r="J6" s="293">
        <v>23717.914014554557</v>
      </c>
      <c r="K6" s="293">
        <v>21608.614474275157</v>
      </c>
      <c r="L6" s="293">
        <v>18487.400312821545</v>
      </c>
      <c r="M6" s="293">
        <v>17268.484112538059</v>
      </c>
      <c r="N6" s="293">
        <v>17989.267915566525</v>
      </c>
      <c r="O6" s="293">
        <v>17775.254564010993</v>
      </c>
      <c r="P6" s="293">
        <v>17143.940788603744</v>
      </c>
      <c r="Q6" s="293">
        <v>17649.772637637805</v>
      </c>
    </row>
    <row r="7" spans="1:17" x14ac:dyDescent="0.25">
      <c r="A7" s="292" t="s">
        <v>255</v>
      </c>
      <c r="B7" s="291"/>
      <c r="C7" s="291">
        <v>0</v>
      </c>
      <c r="D7" s="291">
        <v>2047.6115888216736</v>
      </c>
      <c r="E7" s="291">
        <v>0</v>
      </c>
      <c r="F7" s="291">
        <v>0</v>
      </c>
      <c r="G7" s="291">
        <v>0</v>
      </c>
      <c r="H7" s="291">
        <v>2378.0989621913936</v>
      </c>
      <c r="I7" s="291">
        <v>0</v>
      </c>
      <c r="J7" s="291">
        <v>0</v>
      </c>
      <c r="K7" s="291">
        <v>0</v>
      </c>
      <c r="L7" s="291">
        <v>0</v>
      </c>
      <c r="M7" s="291">
        <v>1769.5571343710583</v>
      </c>
      <c r="N7" s="291">
        <v>1843.4181700401969</v>
      </c>
      <c r="O7" s="291">
        <v>1821.4875332438387</v>
      </c>
      <c r="P7" s="291">
        <v>0</v>
      </c>
      <c r="Q7" s="291">
        <v>1808.6289964665962</v>
      </c>
    </row>
    <row r="8" spans="1:17" x14ac:dyDescent="0.25">
      <c r="A8" s="290" t="s">
        <v>254</v>
      </c>
      <c r="B8" s="289"/>
      <c r="C8" s="289">
        <f>B6+C7-C6</f>
        <v>2352.4187831766394</v>
      </c>
      <c r="D8" s="289">
        <f t="shared" ref="D8:Q8" si="0">C6+D7-D6</f>
        <v>0</v>
      </c>
      <c r="E8" s="289">
        <f t="shared" si="0"/>
        <v>853.91006374808785</v>
      </c>
      <c r="F8" s="289">
        <f t="shared" si="0"/>
        <v>2937.3373261260349</v>
      </c>
      <c r="G8" s="289">
        <f t="shared" si="0"/>
        <v>6409.0344712941987</v>
      </c>
      <c r="H8" s="289">
        <f t="shared" si="0"/>
        <v>3048.6258678677441</v>
      </c>
      <c r="I8" s="289">
        <f t="shared" si="0"/>
        <v>5039.4731004136047</v>
      </c>
      <c r="J8" s="289">
        <f t="shared" si="0"/>
        <v>1583.9390045113541</v>
      </c>
      <c r="K8" s="289">
        <f t="shared" si="0"/>
        <v>2109.2995402794004</v>
      </c>
      <c r="L8" s="289">
        <f t="shared" si="0"/>
        <v>3121.2141614536122</v>
      </c>
      <c r="M8" s="289">
        <f t="shared" si="0"/>
        <v>2988.4733346545436</v>
      </c>
      <c r="N8" s="289">
        <f t="shared" si="0"/>
        <v>1122.6343670117312</v>
      </c>
      <c r="O8" s="289">
        <f t="shared" si="0"/>
        <v>2035.5008847993704</v>
      </c>
      <c r="P8" s="289">
        <f t="shared" si="0"/>
        <v>631.31377540724861</v>
      </c>
      <c r="Q8" s="289">
        <f t="shared" si="0"/>
        <v>1302.797147432535</v>
      </c>
    </row>
    <row r="9" spans="1:17" x14ac:dyDescent="0.25">
      <c r="A9" s="288" t="s">
        <v>253</v>
      </c>
      <c r="B9" s="287">
        <f>B6-B5</f>
        <v>8303.3884161358292</v>
      </c>
      <c r="C9" s="287">
        <f t="shared" ref="C9:Q9" si="1">C6-C5</f>
        <v>6061.8708805831484</v>
      </c>
      <c r="D9" s="287">
        <f t="shared" si="1"/>
        <v>8080.7866310297686</v>
      </c>
      <c r="E9" s="287">
        <f t="shared" si="1"/>
        <v>7368.6097153480368</v>
      </c>
      <c r="F9" s="287">
        <f t="shared" si="1"/>
        <v>6353.0031797753072</v>
      </c>
      <c r="G9" s="287">
        <f t="shared" si="1"/>
        <v>1950.346216189093</v>
      </c>
      <c r="H9" s="287">
        <f t="shared" si="1"/>
        <v>2274.5873863599154</v>
      </c>
      <c r="I9" s="287">
        <f t="shared" si="1"/>
        <v>1359.7183199110113</v>
      </c>
      <c r="J9" s="287">
        <f t="shared" si="1"/>
        <v>2873.6772720631088</v>
      </c>
      <c r="K9" s="287">
        <f t="shared" si="1"/>
        <v>4130.8355765280285</v>
      </c>
      <c r="L9" s="287">
        <f t="shared" si="1"/>
        <v>1396.141812799593</v>
      </c>
      <c r="M9" s="287">
        <f t="shared" si="1"/>
        <v>1289.2151075277761</v>
      </c>
      <c r="N9" s="287">
        <f t="shared" si="1"/>
        <v>1660.1790420615234</v>
      </c>
      <c r="O9" s="287">
        <f t="shared" si="1"/>
        <v>1406.1756210579715</v>
      </c>
      <c r="P9" s="287">
        <f t="shared" si="1"/>
        <v>1154.746723721888</v>
      </c>
      <c r="Q9" s="287">
        <f t="shared" si="1"/>
        <v>1523.9032440233223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2707.531018940826</v>
      </c>
      <c r="C12" s="38">
        <v>2687.4191099999998</v>
      </c>
      <c r="D12" s="38">
        <v>2717.4886299999998</v>
      </c>
      <c r="E12" s="38">
        <v>2724.1969300000001</v>
      </c>
      <c r="F12" s="38">
        <v>2554.1766000000002</v>
      </c>
      <c r="G12" s="38">
        <v>2383.0649732475304</v>
      </c>
      <c r="H12" s="38">
        <v>2257.8814400000001</v>
      </c>
      <c r="I12" s="38">
        <v>1907.9003400000001</v>
      </c>
      <c r="J12" s="38">
        <v>1655.1087</v>
      </c>
      <c r="K12" s="38">
        <v>1384.3919000000001</v>
      </c>
      <c r="L12" s="38">
        <v>1340.2133761868013</v>
      </c>
      <c r="M12" s="38">
        <v>1191.2907820707003</v>
      </c>
      <c r="N12" s="38">
        <v>1200.9173871032535</v>
      </c>
      <c r="O12" s="38">
        <v>1166.6648773114121</v>
      </c>
      <c r="P12" s="38">
        <v>1137.6020021845195</v>
      </c>
      <c r="Q12" s="38">
        <v>1106.474413200692</v>
      </c>
    </row>
    <row r="13" spans="1:17" x14ac:dyDescent="0.25">
      <c r="A13" s="55" t="s">
        <v>33</v>
      </c>
      <c r="B13" s="54">
        <v>8.264239850936022</v>
      </c>
      <c r="C13" s="54">
        <v>6.9984400000000004</v>
      </c>
      <c r="D13" s="54">
        <v>0.59992999999999996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404.27104052387767</v>
      </c>
      <c r="C14" s="51">
        <v>371.80489</v>
      </c>
      <c r="D14" s="51">
        <v>441.72158999999999</v>
      </c>
      <c r="E14" s="51">
        <v>464.40623999999997</v>
      </c>
      <c r="F14" s="51">
        <v>362.27377999999999</v>
      </c>
      <c r="G14" s="51">
        <v>296.67481029030279</v>
      </c>
      <c r="H14" s="51">
        <v>251.90602000000001</v>
      </c>
      <c r="I14" s="51">
        <v>254.88298000000003</v>
      </c>
      <c r="J14" s="51">
        <v>232.63056999999998</v>
      </c>
      <c r="K14" s="51">
        <v>141.40532000000002</v>
      </c>
      <c r="L14" s="51">
        <v>117.44280081221939</v>
      </c>
      <c r="M14" s="51">
        <v>44.759747804598859</v>
      </c>
      <c r="N14" s="51">
        <v>85.197851421997086</v>
      </c>
      <c r="O14" s="51">
        <v>81.279686767297335</v>
      </c>
      <c r="P14" s="51">
        <v>71.488223019712052</v>
      </c>
      <c r="Q14" s="51">
        <v>81.921258824683264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45.04635415404892</v>
      </c>
      <c r="C16" s="51">
        <v>46.111800000000002</v>
      </c>
      <c r="D16" s="51">
        <v>40.701520000000002</v>
      </c>
      <c r="E16" s="51">
        <v>40.692399999999999</v>
      </c>
      <c r="F16" s="51">
        <v>35.192369999999997</v>
      </c>
      <c r="G16" s="51">
        <v>31.862047580349884</v>
      </c>
      <c r="H16" s="51">
        <v>29.684660000000001</v>
      </c>
      <c r="I16" s="51">
        <v>20.886520000000001</v>
      </c>
      <c r="J16" s="51">
        <v>14.29101</v>
      </c>
      <c r="K16" s="51">
        <v>13.19561</v>
      </c>
      <c r="L16" s="51">
        <v>16.480372292241299</v>
      </c>
      <c r="M16" s="51">
        <v>15.38194317457685</v>
      </c>
      <c r="N16" s="51">
        <v>14.283245946360363</v>
      </c>
      <c r="O16" s="51">
        <v>12.085536228461065</v>
      </c>
      <c r="P16" s="51">
        <v>8.7895465164755624</v>
      </c>
      <c r="Q16" s="51">
        <v>7.6908718117334445</v>
      </c>
    </row>
    <row r="17" spans="1:17" x14ac:dyDescent="0.25">
      <c r="A17" s="53" t="s">
        <v>76</v>
      </c>
      <c r="B17" s="51">
        <v>46.813868353118124</v>
      </c>
      <c r="C17" s="51">
        <v>60.015039999999999</v>
      </c>
      <c r="D17" s="51">
        <v>59.002090000000003</v>
      </c>
      <c r="E17" s="51">
        <v>71.218310000000002</v>
      </c>
      <c r="F17" s="51">
        <v>52.901560000000003</v>
      </c>
      <c r="G17" s="51">
        <v>49.851398883548192</v>
      </c>
      <c r="H17" s="51">
        <v>41.689030000000002</v>
      </c>
      <c r="I17" s="51">
        <v>45.800420000000003</v>
      </c>
      <c r="J17" s="51">
        <v>39.695349999999998</v>
      </c>
      <c r="K17" s="51">
        <v>34.598230000000001</v>
      </c>
      <c r="L17" s="51">
        <v>41.728505554602016</v>
      </c>
      <c r="M17" s="51">
        <v>27.467000360921215</v>
      </c>
      <c r="N17" s="51">
        <v>19.323071550632058</v>
      </c>
      <c r="O17" s="51">
        <v>22.380149552536412</v>
      </c>
      <c r="P17" s="51">
        <v>25.438691018248591</v>
      </c>
      <c r="Q17" s="51">
        <v>26.461037305647693</v>
      </c>
    </row>
    <row r="18" spans="1:17" x14ac:dyDescent="0.25">
      <c r="A18" s="53" t="s">
        <v>29</v>
      </c>
      <c r="B18" s="51">
        <v>312.41081801671061</v>
      </c>
      <c r="C18" s="51">
        <v>265.67804999999998</v>
      </c>
      <c r="D18" s="51">
        <v>342.01798000000002</v>
      </c>
      <c r="E18" s="51">
        <v>352.49552999999997</v>
      </c>
      <c r="F18" s="51">
        <v>274.17984999999999</v>
      </c>
      <c r="G18" s="51">
        <v>214.96136382640469</v>
      </c>
      <c r="H18" s="51">
        <v>180.53233</v>
      </c>
      <c r="I18" s="51">
        <v>188.19604000000001</v>
      </c>
      <c r="J18" s="51">
        <v>178.64420999999999</v>
      </c>
      <c r="K18" s="51">
        <v>93.61148</v>
      </c>
      <c r="L18" s="51">
        <v>59.233922965376074</v>
      </c>
      <c r="M18" s="51">
        <v>1.9108042691007916</v>
      </c>
      <c r="N18" s="51">
        <v>51.591533925004661</v>
      </c>
      <c r="O18" s="51">
        <v>46.814000986299867</v>
      </c>
      <c r="P18" s="51">
        <v>37.259985484987908</v>
      </c>
      <c r="Q18" s="51">
        <v>47.769349707302119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1309.6160305686481</v>
      </c>
      <c r="C20" s="51">
        <v>1312.84908</v>
      </c>
      <c r="D20" s="51">
        <v>1324.3393699999999</v>
      </c>
      <c r="E20" s="51">
        <v>1353.79107</v>
      </c>
      <c r="F20" s="51">
        <v>1265.9562100000001</v>
      </c>
      <c r="G20" s="51">
        <v>1216.345166713033</v>
      </c>
      <c r="H20" s="51">
        <v>1169.1890599999999</v>
      </c>
      <c r="I20" s="51">
        <v>867.50878</v>
      </c>
      <c r="J20" s="51">
        <v>709.63836000000003</v>
      </c>
      <c r="K20" s="51">
        <v>681.44209999999998</v>
      </c>
      <c r="L20" s="51">
        <v>634.99488949343788</v>
      </c>
      <c r="M20" s="51">
        <v>579.76005580791411</v>
      </c>
      <c r="N20" s="51">
        <v>598.79752212406083</v>
      </c>
      <c r="O20" s="51">
        <v>585.60135377444988</v>
      </c>
      <c r="P20" s="51">
        <v>571.22450832181585</v>
      </c>
      <c r="Q20" s="51">
        <v>539.17142379805364</v>
      </c>
    </row>
    <row r="21" spans="1:17" x14ac:dyDescent="0.25">
      <c r="A21" s="53" t="s">
        <v>66</v>
      </c>
      <c r="B21" s="51">
        <v>1309.6160305686481</v>
      </c>
      <c r="C21" s="51">
        <v>1312.84908</v>
      </c>
      <c r="D21" s="51">
        <v>1324.3393699999999</v>
      </c>
      <c r="E21" s="51">
        <v>1353.79107</v>
      </c>
      <c r="F21" s="51">
        <v>1265.9562100000001</v>
      </c>
      <c r="G21" s="51">
        <v>1216.345166713033</v>
      </c>
      <c r="H21" s="51">
        <v>1169.1890599999999</v>
      </c>
      <c r="I21" s="51">
        <v>867.50878</v>
      </c>
      <c r="J21" s="51">
        <v>709.63836000000003</v>
      </c>
      <c r="K21" s="51">
        <v>681.44209999999998</v>
      </c>
      <c r="L21" s="51">
        <v>634.99488949343788</v>
      </c>
      <c r="M21" s="51">
        <v>579.76005580791411</v>
      </c>
      <c r="N21" s="51">
        <v>598.79752212406083</v>
      </c>
      <c r="O21" s="51">
        <v>585.60135377444988</v>
      </c>
      <c r="P21" s="51">
        <v>571.22450832181585</v>
      </c>
      <c r="Q21" s="51">
        <v>539.17142379805364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9.5539690188022233E-2</v>
      </c>
      <c r="O23" s="51">
        <v>9.5538080739015416E-2</v>
      </c>
      <c r="P23" s="51">
        <v>9.5538358681506563E-2</v>
      </c>
      <c r="Q23" s="51">
        <v>9.5538628640604847E-2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9.5539690188022233E-2</v>
      </c>
      <c r="O25" s="51">
        <v>9.5538080739015416E-2</v>
      </c>
      <c r="P25" s="51">
        <v>9.5538358681506563E-2</v>
      </c>
      <c r="Q25" s="51">
        <v>9.5538628640604847E-2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84.397769999999994</v>
      </c>
      <c r="G29" s="51">
        <v>85.960654020424968</v>
      </c>
      <c r="H29" s="51">
        <v>68.401970000000006</v>
      </c>
      <c r="I29" s="51">
        <v>62.399909999999998</v>
      </c>
      <c r="J29" s="51">
        <v>62.10013</v>
      </c>
      <c r="K29" s="51">
        <v>28.702210000000001</v>
      </c>
      <c r="L29" s="51">
        <v>43.159599841911664</v>
      </c>
      <c r="M29" s="51">
        <v>45.357793455000021</v>
      </c>
      <c r="N29" s="51">
        <v>41.91812892136285</v>
      </c>
      <c r="O29" s="51">
        <v>40.269423208480013</v>
      </c>
      <c r="P29" s="51">
        <v>44.496992417378515</v>
      </c>
      <c r="Q29" s="51">
        <v>35.420964437287076</v>
      </c>
    </row>
    <row r="30" spans="1:17" x14ac:dyDescent="0.25">
      <c r="A30" s="63" t="s">
        <v>21</v>
      </c>
      <c r="B30" s="62">
        <v>985.37970799736411</v>
      </c>
      <c r="C30" s="62">
        <v>995.76670000000001</v>
      </c>
      <c r="D30" s="62">
        <v>950.82773999999995</v>
      </c>
      <c r="E30" s="62">
        <v>905.99962000000005</v>
      </c>
      <c r="F30" s="62">
        <v>841.54884000000004</v>
      </c>
      <c r="G30" s="62">
        <v>784.08434222376945</v>
      </c>
      <c r="H30" s="62">
        <v>768.38439000000005</v>
      </c>
      <c r="I30" s="62">
        <v>723.10866999999996</v>
      </c>
      <c r="J30" s="62">
        <v>650.73964000000001</v>
      </c>
      <c r="K30" s="62">
        <v>532.84226999999998</v>
      </c>
      <c r="L30" s="62">
        <v>544.61608603923219</v>
      </c>
      <c r="M30" s="62">
        <v>521.41318500318732</v>
      </c>
      <c r="N30" s="62">
        <v>474.90834494564467</v>
      </c>
      <c r="O30" s="62">
        <v>459.41887548044571</v>
      </c>
      <c r="P30" s="62">
        <v>450.2967400669317</v>
      </c>
      <c r="Q30" s="62">
        <v>449.86522751202739</v>
      </c>
    </row>
    <row r="32" spans="1:17" x14ac:dyDescent="0.25">
      <c r="A32" s="31" t="s">
        <v>63</v>
      </c>
      <c r="B32" s="70">
        <v>4385.3877244848436</v>
      </c>
      <c r="C32" s="70">
        <v>4280.2969349497689</v>
      </c>
      <c r="D32" s="70">
        <v>4511.8926466662251</v>
      </c>
      <c r="E32" s="70">
        <v>4650.5216052856813</v>
      </c>
      <c r="F32" s="70">
        <v>4119.0704677433532</v>
      </c>
      <c r="G32" s="70">
        <v>3792.380717078996</v>
      </c>
      <c r="H32" s="70">
        <v>3538.9750868874362</v>
      </c>
      <c r="I32" s="70">
        <v>2844.7366083063844</v>
      </c>
      <c r="J32" s="70">
        <v>2406.6129176858885</v>
      </c>
      <c r="K32" s="70">
        <v>2046.122746342128</v>
      </c>
      <c r="L32" s="70">
        <v>1856.4234645609567</v>
      </c>
      <c r="M32" s="70">
        <v>1493.7807693617776</v>
      </c>
      <c r="N32" s="70">
        <v>1671.3219151648134</v>
      </c>
      <c r="O32" s="70">
        <v>1628.5231017222891</v>
      </c>
      <c r="P32" s="70">
        <v>1564.5755573232577</v>
      </c>
      <c r="Q32" s="70">
        <v>1523.6150979323775</v>
      </c>
    </row>
    <row r="34" spans="1:17" x14ac:dyDescent="0.25">
      <c r="A34" s="184" t="s">
        <v>252</v>
      </c>
      <c r="B34" s="190">
        <f t="shared" ref="B34:Q34" si="2">IF(B$12=0,"",B$12/B$3*1000)</f>
        <v>81.247317634972532</v>
      </c>
      <c r="C34" s="190">
        <f t="shared" si="2"/>
        <v>78.651489370144873</v>
      </c>
      <c r="D34" s="190">
        <f t="shared" si="2"/>
        <v>84.424308027310943</v>
      </c>
      <c r="E34" s="190">
        <f t="shared" si="2"/>
        <v>91.397431924361783</v>
      </c>
      <c r="F34" s="190">
        <f t="shared" si="2"/>
        <v>91.243577072633499</v>
      </c>
      <c r="G34" s="190">
        <f t="shared" si="2"/>
        <v>89.713790366891914</v>
      </c>
      <c r="H34" s="190">
        <f t="shared" si="2"/>
        <v>86.161863322207424</v>
      </c>
      <c r="I34" s="190">
        <f t="shared" si="2"/>
        <v>71.228060510472233</v>
      </c>
      <c r="J34" s="190">
        <f t="shared" si="2"/>
        <v>64.978670294912163</v>
      </c>
      <c r="K34" s="190">
        <f t="shared" si="2"/>
        <v>65.74993864883821</v>
      </c>
      <c r="L34" s="190">
        <f t="shared" si="2"/>
        <v>60.713192878062983</v>
      </c>
      <c r="M34" s="190">
        <f t="shared" si="2"/>
        <v>51.744873304420963</v>
      </c>
      <c r="N34" s="190">
        <f t="shared" si="2"/>
        <v>55.424162735526068</v>
      </c>
      <c r="O34" s="190">
        <f t="shared" si="2"/>
        <v>53.498303308359695</v>
      </c>
      <c r="P34" s="190">
        <f t="shared" si="2"/>
        <v>51.220116143976036</v>
      </c>
      <c r="Q34" s="190">
        <f t="shared" si="2"/>
        <v>49.654325432488314</v>
      </c>
    </row>
    <row r="35" spans="1:17" x14ac:dyDescent="0.25">
      <c r="A35" s="286" t="s">
        <v>251</v>
      </c>
      <c r="B35" s="285">
        <f t="shared" ref="B35:Q35" si="3">IF(B$12=0,"",B$12/B$5*1000)</f>
        <v>81.518859628417715</v>
      </c>
      <c r="C35" s="285">
        <f t="shared" si="3"/>
        <v>81.184404081964473</v>
      </c>
      <c r="D35" s="285">
        <f t="shared" si="3"/>
        <v>82.021673523827772</v>
      </c>
      <c r="E35" s="285">
        <f t="shared" si="3"/>
        <v>82.577408713177917</v>
      </c>
      <c r="F35" s="285">
        <f t="shared" si="3"/>
        <v>82.212762670457167</v>
      </c>
      <c r="G35" s="285">
        <f t="shared" si="3"/>
        <v>82.00073688237832</v>
      </c>
      <c r="H35" s="285">
        <f t="shared" si="3"/>
        <v>80.44687562276809</v>
      </c>
      <c r="I35" s="285">
        <f t="shared" si="3"/>
        <v>79.687979537904127</v>
      </c>
      <c r="J35" s="285">
        <f t="shared" si="3"/>
        <v>79.403660611185799</v>
      </c>
      <c r="K35" s="285">
        <f t="shared" si="3"/>
        <v>79.208685960574044</v>
      </c>
      <c r="L35" s="285">
        <f t="shared" si="3"/>
        <v>78.415136965196552</v>
      </c>
      <c r="M35" s="285">
        <f t="shared" si="3"/>
        <v>74.552270300798639</v>
      </c>
      <c r="N35" s="285">
        <f t="shared" si="3"/>
        <v>73.544665988793739</v>
      </c>
      <c r="O35" s="285">
        <f t="shared" si="3"/>
        <v>71.272481571949868</v>
      </c>
      <c r="P35" s="285">
        <f t="shared" si="3"/>
        <v>71.148176547754289</v>
      </c>
      <c r="Q35" s="285">
        <f t="shared" si="3"/>
        <v>68.614868829263457</v>
      </c>
    </row>
    <row r="36" spans="1:17" x14ac:dyDescent="0.25">
      <c r="A36" s="286" t="s">
        <v>250</v>
      </c>
      <c r="B36" s="285">
        <f>IF(TEL_ued!B$5=0,"",TEL_ued!B$5/B$5*1000)</f>
        <v>34.27686393292489</v>
      </c>
      <c r="C36" s="285">
        <f>IF(TEL_ued!C$5=0,"",TEL_ued!C$5/C$5*1000)</f>
        <v>34.276863932924883</v>
      </c>
      <c r="D36" s="285">
        <f>IF(TEL_ued!D$5=0,"",TEL_ued!D$5/D$5*1000)</f>
        <v>34.276863932924883</v>
      </c>
      <c r="E36" s="285">
        <f>IF(TEL_ued!E$5=0,"",TEL_ued!E$5/E$5*1000)</f>
        <v>34.276863932924883</v>
      </c>
      <c r="F36" s="285">
        <f>IF(TEL_ued!F$5=0,"",TEL_ued!F$5/F$5*1000)</f>
        <v>34.276863932924883</v>
      </c>
      <c r="G36" s="285">
        <f>IF(TEL_ued!G$5=0,"",TEL_ued!G$5/G$5*1000)</f>
        <v>34.276863932924883</v>
      </c>
      <c r="H36" s="285">
        <f>IF(TEL_ued!H$5=0,"",TEL_ued!H$5/H$5*1000)</f>
        <v>34.276863932924883</v>
      </c>
      <c r="I36" s="285">
        <f>IF(TEL_ued!I$5=0,"",TEL_ued!I$5/I$5*1000)</f>
        <v>34.276863932924883</v>
      </c>
      <c r="J36" s="285">
        <f>IF(TEL_ued!J$5=0,"",TEL_ued!J$5/J$5*1000)</f>
        <v>34.276863932924876</v>
      </c>
      <c r="K36" s="285">
        <f>IF(TEL_ued!K$5=0,"",TEL_ued!K$5/K$5*1000)</f>
        <v>34.27686393292489</v>
      </c>
      <c r="L36" s="285">
        <f>IF(TEL_ued!L$5=0,"",TEL_ued!L$5/L$5*1000)</f>
        <v>34.276863932924883</v>
      </c>
      <c r="M36" s="285">
        <f>IF(TEL_ued!M$5=0,"",TEL_ued!M$5/M$5*1000)</f>
        <v>34.276863932924883</v>
      </c>
      <c r="N36" s="285">
        <f>IF(TEL_ued!N$5=0,"",TEL_ued!N$5/N$5*1000)</f>
        <v>34.276863932924883</v>
      </c>
      <c r="O36" s="285">
        <f>IF(TEL_ued!O$5=0,"",TEL_ued!O$5/O$5*1000)</f>
        <v>34.276863932924883</v>
      </c>
      <c r="P36" s="285">
        <f>IF(TEL_ued!P$5=0,"",TEL_ued!P$5/P$5*1000)</f>
        <v>34.276863932924883</v>
      </c>
      <c r="Q36" s="285">
        <f>IF(TEL_ued!Q$5=0,"",TEL_ued!Q$5/Q$5*1000)</f>
        <v>34.27686393292489</v>
      </c>
    </row>
    <row r="37" spans="1:17" x14ac:dyDescent="0.25">
      <c r="A37" s="284" t="s">
        <v>60</v>
      </c>
      <c r="B37" s="283">
        <f t="shared" ref="B37:Q37" si="4">IF(B$12=0,"",B$32/B$12)</f>
        <v>1.6196999014254645</v>
      </c>
      <c r="C37" s="283">
        <f t="shared" si="4"/>
        <v>1.5927165655042801</v>
      </c>
      <c r="D37" s="283">
        <f t="shared" si="4"/>
        <v>1.6603170283241353</v>
      </c>
      <c r="E37" s="283">
        <f t="shared" si="4"/>
        <v>1.7071165282040315</v>
      </c>
      <c r="F37" s="283">
        <f t="shared" si="4"/>
        <v>1.6126803713350724</v>
      </c>
      <c r="G37" s="283">
        <f t="shared" si="4"/>
        <v>1.5913878805876265</v>
      </c>
      <c r="H37" s="283">
        <f t="shared" si="4"/>
        <v>1.5673874740240727</v>
      </c>
      <c r="I37" s="283">
        <f t="shared" si="4"/>
        <v>1.491029981317779</v>
      </c>
      <c r="J37" s="283">
        <f t="shared" si="4"/>
        <v>1.4540512763215423</v>
      </c>
      <c r="K37" s="283">
        <f t="shared" si="4"/>
        <v>1.4779938732248634</v>
      </c>
      <c r="L37" s="283">
        <f t="shared" si="4"/>
        <v>1.385170076307465</v>
      </c>
      <c r="M37" s="283">
        <f t="shared" si="4"/>
        <v>1.2539178442775236</v>
      </c>
      <c r="N37" s="283">
        <f t="shared" si="4"/>
        <v>1.3917043196420262</v>
      </c>
      <c r="O37" s="283">
        <f t="shared" si="4"/>
        <v>1.3958790852393128</v>
      </c>
      <c r="P37" s="283">
        <f t="shared" si="4"/>
        <v>1.3753277106745834</v>
      </c>
      <c r="Q37" s="283">
        <f t="shared" si="4"/>
        <v>1.3769998472219751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final energy consumption"</f>
        <v>IT: Industry Summary / final energy consumption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89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39148.124521053462</v>
      </c>
      <c r="C5" s="96">
        <f t="shared" ref="C5:Q5" si="1">SUM(C6:C10,C15,C26)</f>
        <v>38841.01099000001</v>
      </c>
      <c r="D5" s="96">
        <f t="shared" si="1"/>
        <v>38707.201860000008</v>
      </c>
      <c r="E5" s="96">
        <f t="shared" si="1"/>
        <v>40738.112080000014</v>
      </c>
      <c r="F5" s="96">
        <f t="shared" si="1"/>
        <v>40242.559590000012</v>
      </c>
      <c r="G5" s="96">
        <f t="shared" si="1"/>
        <v>39858.371465852142</v>
      </c>
      <c r="H5" s="96">
        <f t="shared" si="1"/>
        <v>38753.63973000001</v>
      </c>
      <c r="I5" s="96">
        <f t="shared" si="1"/>
        <v>38024.025229999999</v>
      </c>
      <c r="J5" s="96">
        <f t="shared" si="1"/>
        <v>36386.655909999994</v>
      </c>
      <c r="K5" s="96">
        <f t="shared" si="1"/>
        <v>29791.919390000003</v>
      </c>
      <c r="L5" s="96">
        <f t="shared" si="1"/>
        <v>31253.482569347092</v>
      </c>
      <c r="M5" s="96">
        <f t="shared" si="1"/>
        <v>30107.844353058983</v>
      </c>
      <c r="N5" s="96">
        <f t="shared" si="1"/>
        <v>29058.362662050167</v>
      </c>
      <c r="O5" s="96">
        <f t="shared" si="1"/>
        <v>26817.485146853549</v>
      </c>
      <c r="P5" s="96">
        <f t="shared" si="1"/>
        <v>26164.517236869448</v>
      </c>
      <c r="Q5" s="96">
        <f t="shared" si="1"/>
        <v>26022.948076375695</v>
      </c>
    </row>
    <row r="6" spans="1:17" x14ac:dyDescent="0.25">
      <c r="A6" s="76" t="s">
        <v>83</v>
      </c>
      <c r="B6" s="95">
        <v>488.75381189750851</v>
      </c>
      <c r="C6" s="95">
        <v>487.67342057475059</v>
      </c>
      <c r="D6" s="95">
        <v>491.73213747599402</v>
      </c>
      <c r="E6" s="95">
        <v>506.17450249638097</v>
      </c>
      <c r="F6" s="95">
        <v>496.4820766317946</v>
      </c>
      <c r="G6" s="95">
        <v>483.94821686728494</v>
      </c>
      <c r="H6" s="95">
        <v>471.94849766072713</v>
      </c>
      <c r="I6" s="95">
        <v>456.6243944689399</v>
      </c>
      <c r="J6" s="95">
        <v>435.06566476542184</v>
      </c>
      <c r="K6" s="95">
        <v>367.52091492662828</v>
      </c>
      <c r="L6" s="95">
        <v>374.51432231807837</v>
      </c>
      <c r="M6" s="95">
        <v>356.33995925127925</v>
      </c>
      <c r="N6" s="95">
        <v>342.39661045772925</v>
      </c>
      <c r="O6" s="95">
        <v>328.24061178439814</v>
      </c>
      <c r="P6" s="95">
        <v>322.39743777692308</v>
      </c>
      <c r="Q6" s="95">
        <v>323.91312800928551</v>
      </c>
    </row>
    <row r="7" spans="1:17" x14ac:dyDescent="0.25">
      <c r="A7" s="76" t="s">
        <v>82</v>
      </c>
      <c r="B7" s="95">
        <v>722.72786397655204</v>
      </c>
      <c r="C7" s="95">
        <v>714.70023967810016</v>
      </c>
      <c r="D7" s="95">
        <v>716.48919845175442</v>
      </c>
      <c r="E7" s="95">
        <v>750.02271959552502</v>
      </c>
      <c r="F7" s="95">
        <v>733.51858641708623</v>
      </c>
      <c r="G7" s="95">
        <v>715.71412950923525</v>
      </c>
      <c r="H7" s="95">
        <v>692.52871482631895</v>
      </c>
      <c r="I7" s="95">
        <v>700.1986177647301</v>
      </c>
      <c r="J7" s="95">
        <v>640.42488873794366</v>
      </c>
      <c r="K7" s="95">
        <v>557.98338036565485</v>
      </c>
      <c r="L7" s="95">
        <v>558.0643583324271</v>
      </c>
      <c r="M7" s="95">
        <v>534.88983232067915</v>
      </c>
      <c r="N7" s="95">
        <v>523.3474677728783</v>
      </c>
      <c r="O7" s="95">
        <v>510.36666041232928</v>
      </c>
      <c r="P7" s="95">
        <v>488.51106181525904</v>
      </c>
      <c r="Q7" s="95">
        <v>472.92291261037303</v>
      </c>
    </row>
    <row r="8" spans="1:17" x14ac:dyDescent="0.25">
      <c r="A8" s="76" t="s">
        <v>81</v>
      </c>
      <c r="B8" s="95">
        <v>981.4247103403236</v>
      </c>
      <c r="C8" s="95">
        <v>988.07635378650286</v>
      </c>
      <c r="D8" s="95">
        <v>987.22870568998201</v>
      </c>
      <c r="E8" s="95">
        <v>1021.8128957074483</v>
      </c>
      <c r="F8" s="95">
        <v>1019.5988258918522</v>
      </c>
      <c r="G8" s="95">
        <v>998.10220183002912</v>
      </c>
      <c r="H8" s="95">
        <v>989.52902166303284</v>
      </c>
      <c r="I8" s="95">
        <v>962.88039777332312</v>
      </c>
      <c r="J8" s="95">
        <v>928.68995963439079</v>
      </c>
      <c r="K8" s="95">
        <v>776.80369696154389</v>
      </c>
      <c r="L8" s="95">
        <v>814.40611081613042</v>
      </c>
      <c r="M8" s="95">
        <v>799.11940151904469</v>
      </c>
      <c r="N8" s="95">
        <v>768.57451429798994</v>
      </c>
      <c r="O8" s="95">
        <v>716.98447987258987</v>
      </c>
      <c r="P8" s="95">
        <v>719.49751459979461</v>
      </c>
      <c r="Q8" s="95">
        <v>727.38134147775486</v>
      </c>
    </row>
    <row r="9" spans="1:17" x14ac:dyDescent="0.25">
      <c r="A9" s="76" t="s">
        <v>80</v>
      </c>
      <c r="B9" s="95">
        <v>936.3094497601993</v>
      </c>
      <c r="C9" s="95">
        <v>926.91389984278192</v>
      </c>
      <c r="D9" s="95">
        <v>929.15856339593915</v>
      </c>
      <c r="E9" s="95">
        <v>971.34221391087135</v>
      </c>
      <c r="F9" s="95">
        <v>952.53552344437776</v>
      </c>
      <c r="G9" s="95">
        <v>924.76381457555897</v>
      </c>
      <c r="H9" s="95">
        <v>898.90518978467844</v>
      </c>
      <c r="I9" s="95">
        <v>906.96661433251018</v>
      </c>
      <c r="J9" s="95">
        <v>827.09186262669914</v>
      </c>
      <c r="K9" s="95">
        <v>743.75375639413369</v>
      </c>
      <c r="L9" s="95">
        <v>723.58150012074827</v>
      </c>
      <c r="M9" s="95">
        <v>706.82312450095105</v>
      </c>
      <c r="N9" s="95">
        <v>690.52276937245551</v>
      </c>
      <c r="O9" s="95">
        <v>670.49503937206009</v>
      </c>
      <c r="P9" s="95">
        <v>647.63557187081074</v>
      </c>
      <c r="Q9" s="95">
        <v>627.33757969667568</v>
      </c>
    </row>
    <row r="10" spans="1:17" x14ac:dyDescent="0.25">
      <c r="A10" s="94" t="s">
        <v>79</v>
      </c>
      <c r="B10" s="93">
        <f t="shared" ref="B10" si="2">SUM(B11:B14)</f>
        <v>757.3403689550953</v>
      </c>
      <c r="C10" s="93">
        <f t="shared" ref="C10:Q10" si="3">SUM(C11:C14)</f>
        <v>755.18123844584557</v>
      </c>
      <c r="D10" s="93">
        <f t="shared" si="3"/>
        <v>759.8371443519527</v>
      </c>
      <c r="E10" s="93">
        <f t="shared" si="3"/>
        <v>780.11083659588576</v>
      </c>
      <c r="F10" s="93">
        <f t="shared" si="3"/>
        <v>759.92775113345124</v>
      </c>
      <c r="G10" s="93">
        <f t="shared" si="3"/>
        <v>733.86463588302956</v>
      </c>
      <c r="H10" s="93">
        <f t="shared" si="3"/>
        <v>713.25804712914999</v>
      </c>
      <c r="I10" s="93">
        <f t="shared" si="3"/>
        <v>693.55142703209867</v>
      </c>
      <c r="J10" s="93">
        <f t="shared" si="3"/>
        <v>641.4746996297315</v>
      </c>
      <c r="K10" s="93">
        <f t="shared" si="3"/>
        <v>556.0998430219297</v>
      </c>
      <c r="L10" s="93">
        <f t="shared" si="3"/>
        <v>554.62055228543659</v>
      </c>
      <c r="M10" s="93">
        <f t="shared" si="3"/>
        <v>529.8374901254208</v>
      </c>
      <c r="N10" s="93">
        <f t="shared" si="3"/>
        <v>517.40171304923024</v>
      </c>
      <c r="O10" s="93">
        <f t="shared" si="3"/>
        <v>495.73865242418162</v>
      </c>
      <c r="P10" s="93">
        <f t="shared" si="3"/>
        <v>486.84425350087571</v>
      </c>
      <c r="Q10" s="93">
        <f t="shared" si="3"/>
        <v>484.21937748765447</v>
      </c>
    </row>
    <row r="11" spans="1:17" x14ac:dyDescent="0.25">
      <c r="A11" s="92" t="s">
        <v>68</v>
      </c>
      <c r="B11" s="91">
        <v>78.959532478430518</v>
      </c>
      <c r="C11" s="91">
        <v>87.254847922892878</v>
      </c>
      <c r="D11" s="91">
        <v>90.312492096560646</v>
      </c>
      <c r="E11" s="91">
        <v>102.04317306329816</v>
      </c>
      <c r="F11" s="91">
        <v>122.66376380657984</v>
      </c>
      <c r="G11" s="91">
        <v>119.20668471238156</v>
      </c>
      <c r="H11" s="91">
        <v>101.97535897029715</v>
      </c>
      <c r="I11" s="91">
        <v>113.31194267849438</v>
      </c>
      <c r="J11" s="91">
        <v>99.961669774752323</v>
      </c>
      <c r="K11" s="91">
        <v>64.092011055823107</v>
      </c>
      <c r="L11" s="91">
        <v>69.595373047381287</v>
      </c>
      <c r="M11" s="91">
        <v>77.827466301414432</v>
      </c>
      <c r="N11" s="91">
        <v>71.644311815384725</v>
      </c>
      <c r="O11" s="91">
        <v>71.028363213061795</v>
      </c>
      <c r="P11" s="91">
        <v>71.156999293233497</v>
      </c>
      <c r="Q11" s="91">
        <v>70.447328334813847</v>
      </c>
    </row>
    <row r="12" spans="1:17" x14ac:dyDescent="0.25">
      <c r="A12" s="92" t="s">
        <v>66</v>
      </c>
      <c r="B12" s="91">
        <v>240.00676298821429</v>
      </c>
      <c r="C12" s="91">
        <v>241.4274962585628</v>
      </c>
      <c r="D12" s="91">
        <v>243.25614882643652</v>
      </c>
      <c r="E12" s="91">
        <v>247.07431738190499</v>
      </c>
      <c r="F12" s="91">
        <v>230.88077996119466</v>
      </c>
      <c r="G12" s="91">
        <v>219.04085365248645</v>
      </c>
      <c r="H12" s="91">
        <v>213.16570826388721</v>
      </c>
      <c r="I12" s="91">
        <v>209.59463020090234</v>
      </c>
      <c r="J12" s="91">
        <v>190.73120270313831</v>
      </c>
      <c r="K12" s="91">
        <v>168.82188813009333</v>
      </c>
      <c r="L12" s="91">
        <v>163.88289280666811</v>
      </c>
      <c r="M12" s="91">
        <v>168.39998976710231</v>
      </c>
      <c r="N12" s="91">
        <v>163.13897056179249</v>
      </c>
      <c r="O12" s="91">
        <v>153.60964739316185</v>
      </c>
      <c r="P12" s="91">
        <v>151.65621204692172</v>
      </c>
      <c r="Q12" s="91">
        <v>151.38386361878486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9.2672101802785107</v>
      </c>
      <c r="M13" s="91">
        <v>9.5777131767979711</v>
      </c>
      <c r="N13" s="91">
        <v>9.6732588134135895</v>
      </c>
      <c r="O13" s="91">
        <v>10.74806534823732</v>
      </c>
      <c r="P13" s="91">
        <v>10.93914206553932</v>
      </c>
      <c r="Q13" s="91">
        <v>11.46460303811981</v>
      </c>
    </row>
    <row r="14" spans="1:17" x14ac:dyDescent="0.25">
      <c r="A14" s="90" t="s">
        <v>21</v>
      </c>
      <c r="B14" s="89">
        <v>438.37407348845056</v>
      </c>
      <c r="C14" s="89">
        <v>426.49889426438983</v>
      </c>
      <c r="D14" s="89">
        <v>426.26850342895557</v>
      </c>
      <c r="E14" s="89">
        <v>430.99334615068256</v>
      </c>
      <c r="F14" s="89">
        <v>406.3832073656767</v>
      </c>
      <c r="G14" s="89">
        <v>395.61709751816159</v>
      </c>
      <c r="H14" s="89">
        <v>398.11697989496565</v>
      </c>
      <c r="I14" s="89">
        <v>370.64485415270201</v>
      </c>
      <c r="J14" s="89">
        <v>350.7818271518409</v>
      </c>
      <c r="K14" s="89">
        <v>323.18594383601328</v>
      </c>
      <c r="L14" s="89">
        <v>311.87507625110874</v>
      </c>
      <c r="M14" s="89">
        <v>274.03232088010611</v>
      </c>
      <c r="N14" s="89">
        <v>272.94517185863941</v>
      </c>
      <c r="O14" s="89">
        <v>260.35257646972065</v>
      </c>
      <c r="P14" s="89">
        <v>253.09190009518116</v>
      </c>
      <c r="Q14" s="89">
        <v>250.92358249593599</v>
      </c>
    </row>
    <row r="15" spans="1:17" x14ac:dyDescent="0.25">
      <c r="A15" s="86" t="s">
        <v>87</v>
      </c>
      <c r="B15" s="85">
        <f t="shared" ref="B15" si="4">SUM(B16:B25)</f>
        <v>9726.3040246065302</v>
      </c>
      <c r="C15" s="85">
        <f t="shared" ref="C15:Q15" si="5">SUM(C16:C25)</f>
        <v>9897.4804352720166</v>
      </c>
      <c r="D15" s="85">
        <f t="shared" si="5"/>
        <v>10049.593456827744</v>
      </c>
      <c r="E15" s="85">
        <f t="shared" si="5"/>
        <v>10266.000551956775</v>
      </c>
      <c r="F15" s="85">
        <f t="shared" si="5"/>
        <v>9397.4182618152154</v>
      </c>
      <c r="G15" s="85">
        <f t="shared" si="5"/>
        <v>9073.0122284483441</v>
      </c>
      <c r="H15" s="85">
        <f t="shared" si="5"/>
        <v>8893.4223434657488</v>
      </c>
      <c r="I15" s="85">
        <f t="shared" si="5"/>
        <v>8680.837072606635</v>
      </c>
      <c r="J15" s="85">
        <f t="shared" si="5"/>
        <v>8555.3167766316728</v>
      </c>
      <c r="K15" s="85">
        <f t="shared" si="5"/>
        <v>7297.6128466815389</v>
      </c>
      <c r="L15" s="85">
        <f t="shared" si="5"/>
        <v>7368.635208745558</v>
      </c>
      <c r="M15" s="85">
        <f t="shared" si="5"/>
        <v>6021.1391682776002</v>
      </c>
      <c r="N15" s="85">
        <f t="shared" si="5"/>
        <v>6090.5325453196328</v>
      </c>
      <c r="O15" s="85">
        <f t="shared" si="5"/>
        <v>5802.9574246916309</v>
      </c>
      <c r="P15" s="85">
        <f t="shared" si="5"/>
        <v>5885.0549068836026</v>
      </c>
      <c r="Q15" s="85">
        <f t="shared" si="5"/>
        <v>5864.3591178404595</v>
      </c>
    </row>
    <row r="16" spans="1:17" x14ac:dyDescent="0.25">
      <c r="A16" s="88" t="s">
        <v>33</v>
      </c>
      <c r="B16" s="87">
        <v>366.60221258677842</v>
      </c>
      <c r="C16" s="87">
        <v>371.24019917366513</v>
      </c>
      <c r="D16" s="87">
        <v>308.41042493439659</v>
      </c>
      <c r="E16" s="87">
        <v>240.29384478373018</v>
      </c>
      <c r="F16" s="87">
        <v>190.74218627555581</v>
      </c>
      <c r="G16" s="87">
        <v>196.65262974686235</v>
      </c>
      <c r="H16" s="87">
        <v>211.14337578726986</v>
      </c>
      <c r="I16" s="87">
        <v>163.80678033201454</v>
      </c>
      <c r="J16" s="87">
        <v>158.30452128247958</v>
      </c>
      <c r="K16" s="87">
        <v>32.950235797162478</v>
      </c>
      <c r="L16" s="87">
        <v>156.86386319512224</v>
      </c>
      <c r="M16" s="87">
        <v>167.20524952267169</v>
      </c>
      <c r="N16" s="87">
        <v>122.54723634927987</v>
      </c>
      <c r="O16" s="87">
        <v>79.167207900055274</v>
      </c>
      <c r="P16" s="87">
        <v>91.447082481834812</v>
      </c>
      <c r="Q16" s="87">
        <v>46.988761634345629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133.6</v>
      </c>
      <c r="F17" s="87">
        <v>0</v>
      </c>
      <c r="G17" s="87">
        <v>0</v>
      </c>
      <c r="H17" s="87">
        <v>0</v>
      </c>
      <c r="I17" s="87">
        <v>316.85825</v>
      </c>
      <c r="J17" s="87">
        <v>228.19837999999999</v>
      </c>
      <c r="K17" s="87">
        <v>0</v>
      </c>
      <c r="L17" s="87">
        <v>0</v>
      </c>
      <c r="M17" s="87">
        <v>21.281057310505346</v>
      </c>
      <c r="N17" s="87">
        <v>0</v>
      </c>
      <c r="O17" s="87">
        <v>1.1942193670530261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12.067948839616202</v>
      </c>
      <c r="C18" s="87">
        <v>11.671600715759331</v>
      </c>
      <c r="D18" s="87">
        <v>10.367267262047847</v>
      </c>
      <c r="E18" s="87">
        <v>11.567351504080236</v>
      </c>
      <c r="F18" s="87">
        <v>13.827919145198258</v>
      </c>
      <c r="G18" s="87">
        <v>13.690068313143716</v>
      </c>
      <c r="H18" s="87">
        <v>13.919680957755066</v>
      </c>
      <c r="I18" s="87">
        <v>13.575174532888967</v>
      </c>
      <c r="J18" s="87">
        <v>11.279205403202825</v>
      </c>
      <c r="K18" s="87">
        <v>6.9376820136592947</v>
      </c>
      <c r="L18" s="87">
        <v>12.505504317231962</v>
      </c>
      <c r="M18" s="87">
        <v>9.8594916223047733</v>
      </c>
      <c r="N18" s="87">
        <v>8.9138691593980823</v>
      </c>
      <c r="O18" s="87">
        <v>6.5310750448086461</v>
      </c>
      <c r="P18" s="87">
        <v>5.79475811999529</v>
      </c>
      <c r="Q18" s="87">
        <v>6.9978369025413896</v>
      </c>
    </row>
    <row r="19" spans="1:17" x14ac:dyDescent="0.25">
      <c r="A19" s="88" t="s">
        <v>68</v>
      </c>
      <c r="B19" s="87">
        <v>155.19432671343628</v>
      </c>
      <c r="C19" s="87">
        <v>150.45023065894182</v>
      </c>
      <c r="D19" s="87">
        <v>151.59443891057393</v>
      </c>
      <c r="E19" s="87">
        <v>184.07575616089267</v>
      </c>
      <c r="F19" s="87">
        <v>168.04165824178389</v>
      </c>
      <c r="G19" s="87">
        <v>156.16722789015694</v>
      </c>
      <c r="H19" s="87">
        <v>117.73626429982275</v>
      </c>
      <c r="I19" s="87">
        <v>109.63994853616573</v>
      </c>
      <c r="J19" s="87">
        <v>95.843240060076667</v>
      </c>
      <c r="K19" s="87">
        <v>86.469516807330933</v>
      </c>
      <c r="L19" s="87">
        <v>119.54868790779673</v>
      </c>
      <c r="M19" s="87">
        <v>93.152639651627396</v>
      </c>
      <c r="N19" s="87">
        <v>58.059642886523058</v>
      </c>
      <c r="O19" s="87">
        <v>59.453787494195375</v>
      </c>
      <c r="P19" s="87">
        <v>65.968623396767939</v>
      </c>
      <c r="Q19" s="87">
        <v>86.829284776409168</v>
      </c>
    </row>
    <row r="20" spans="1:17" x14ac:dyDescent="0.25">
      <c r="A20" s="88" t="s">
        <v>29</v>
      </c>
      <c r="B20" s="87">
        <v>2456.572342697757</v>
      </c>
      <c r="C20" s="87">
        <v>2493.9824818410707</v>
      </c>
      <c r="D20" s="87">
        <v>2726.2834367033115</v>
      </c>
      <c r="E20" s="87">
        <v>2927.0907493125428</v>
      </c>
      <c r="F20" s="87">
        <v>1890.696107310295</v>
      </c>
      <c r="G20" s="87">
        <v>1676.1919616929056</v>
      </c>
      <c r="H20" s="87">
        <v>1589.9795292385897</v>
      </c>
      <c r="I20" s="87">
        <v>1554.0642504762068</v>
      </c>
      <c r="J20" s="87">
        <v>1752.6052165938156</v>
      </c>
      <c r="K20" s="87">
        <v>1086.9951587025841</v>
      </c>
      <c r="L20" s="87">
        <v>453.48498962097614</v>
      </c>
      <c r="M20" s="87">
        <v>467.31580273597189</v>
      </c>
      <c r="N20" s="87">
        <v>344.24392042657951</v>
      </c>
      <c r="O20" s="87">
        <v>341.02105292158751</v>
      </c>
      <c r="P20" s="87">
        <v>365.24949551787671</v>
      </c>
      <c r="Q20" s="87">
        <v>515.87729750400172</v>
      </c>
    </row>
    <row r="21" spans="1:17" x14ac:dyDescent="0.25">
      <c r="A21" s="88" t="s">
        <v>28</v>
      </c>
      <c r="B21" s="87">
        <v>74.59150343185037</v>
      </c>
      <c r="C21" s="87">
        <v>75.599940000001993</v>
      </c>
      <c r="D21" s="87">
        <v>273.08657000000125</v>
      </c>
      <c r="E21" s="87">
        <v>395.09568000000098</v>
      </c>
      <c r="F21" s="87">
        <v>343.59657999999877</v>
      </c>
      <c r="G21" s="87">
        <v>353.20500176575524</v>
      </c>
      <c r="H21" s="87">
        <v>326.49090999999964</v>
      </c>
      <c r="I21" s="87">
        <v>423.68685000000062</v>
      </c>
      <c r="J21" s="87">
        <v>264.40276999999861</v>
      </c>
      <c r="K21" s="87">
        <v>257.50564999999989</v>
      </c>
      <c r="L21" s="87">
        <v>203.66386777277702</v>
      </c>
      <c r="M21" s="87">
        <v>49.560473561141848</v>
      </c>
      <c r="N21" s="87">
        <v>500.8120124480613</v>
      </c>
      <c r="O21" s="87">
        <v>331.84944846590156</v>
      </c>
      <c r="P21" s="87">
        <v>334.47992400830435</v>
      </c>
      <c r="Q21" s="87">
        <v>26.798520500245861</v>
      </c>
    </row>
    <row r="22" spans="1:17" x14ac:dyDescent="0.25">
      <c r="A22" s="88" t="s">
        <v>66</v>
      </c>
      <c r="B22" s="87">
        <v>6435.7279039030382</v>
      </c>
      <c r="C22" s="87">
        <v>6560.5566028825779</v>
      </c>
      <c r="D22" s="87">
        <v>6352.1547990174131</v>
      </c>
      <c r="E22" s="87">
        <v>6152.7052401955279</v>
      </c>
      <c r="F22" s="87">
        <v>3770.646620842384</v>
      </c>
      <c r="G22" s="87">
        <v>3611.2320426401352</v>
      </c>
      <c r="H22" s="87">
        <v>3534.0258831823126</v>
      </c>
      <c r="I22" s="87">
        <v>3073.0086987293575</v>
      </c>
      <c r="J22" s="87">
        <v>2748.5149832920983</v>
      </c>
      <c r="K22" s="87">
        <v>2549.4574633608022</v>
      </c>
      <c r="L22" s="87">
        <v>3074.3310579513409</v>
      </c>
      <c r="M22" s="87">
        <v>2530.0960575272479</v>
      </c>
      <c r="N22" s="87">
        <v>2255.5119255342229</v>
      </c>
      <c r="O22" s="87">
        <v>2196.1467180302998</v>
      </c>
      <c r="P22" s="87">
        <v>2105.4005888288571</v>
      </c>
      <c r="Q22" s="87">
        <v>2159.4395550047275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225.54778643405385</v>
      </c>
      <c r="C24" s="87">
        <v>233.97937999999999</v>
      </c>
      <c r="D24" s="87">
        <v>227.69651999999996</v>
      </c>
      <c r="E24" s="87">
        <v>221.57193000000001</v>
      </c>
      <c r="F24" s="87">
        <v>219.09811999999999</v>
      </c>
      <c r="G24" s="87">
        <v>213.62359257107332</v>
      </c>
      <c r="H24" s="87">
        <v>214.39060000000001</v>
      </c>
      <c r="I24" s="87">
        <v>192.19712000000001</v>
      </c>
      <c r="J24" s="87">
        <v>267.43230999999997</v>
      </c>
      <c r="K24" s="87">
        <v>339.59686000000011</v>
      </c>
      <c r="L24" s="87">
        <v>218.83075913058977</v>
      </c>
      <c r="M24" s="87">
        <v>237.69894647097567</v>
      </c>
      <c r="N24" s="87">
        <v>217.39722042100851</v>
      </c>
      <c r="O24" s="87">
        <v>227.40474830072139</v>
      </c>
      <c r="P24" s="87">
        <v>287.5465736338154</v>
      </c>
      <c r="Q24" s="87">
        <v>325.74141841127965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2800.7690700000003</v>
      </c>
      <c r="G25" s="87">
        <v>2852.2497038283104</v>
      </c>
      <c r="H25" s="87">
        <v>2885.7360999999996</v>
      </c>
      <c r="I25" s="87">
        <v>2834.0000000000005</v>
      </c>
      <c r="J25" s="87">
        <v>3028.7361500000006</v>
      </c>
      <c r="K25" s="87">
        <v>2937.70028</v>
      </c>
      <c r="L25" s="87">
        <v>3129.4064788497221</v>
      </c>
      <c r="M25" s="87">
        <v>2444.9694498751533</v>
      </c>
      <c r="N25" s="87">
        <v>2583.0467180945602</v>
      </c>
      <c r="O25" s="87">
        <v>2560.1891671670078</v>
      </c>
      <c r="P25" s="87">
        <v>2629.1678608961515</v>
      </c>
      <c r="Q25" s="87">
        <v>2695.6864431069089</v>
      </c>
    </row>
    <row r="26" spans="1:17" x14ac:dyDescent="0.25">
      <c r="A26" s="86" t="s">
        <v>85</v>
      </c>
      <c r="B26" s="85">
        <f t="shared" ref="B26" si="6">SUM(B27:B36)</f>
        <v>25535.264291517255</v>
      </c>
      <c r="C26" s="85">
        <f t="shared" ref="C26:Q26" si="7">SUM(C27:C36)</f>
        <v>25070.985402400009</v>
      </c>
      <c r="D26" s="85">
        <f t="shared" si="7"/>
        <v>24773.162653806641</v>
      </c>
      <c r="E26" s="85">
        <f t="shared" si="7"/>
        <v>26442.648359737126</v>
      </c>
      <c r="F26" s="85">
        <f t="shared" si="7"/>
        <v>26883.078564666233</v>
      </c>
      <c r="G26" s="85">
        <f t="shared" si="7"/>
        <v>26928.96623873866</v>
      </c>
      <c r="H26" s="85">
        <f t="shared" si="7"/>
        <v>26094.04791547035</v>
      </c>
      <c r="I26" s="85">
        <f t="shared" si="7"/>
        <v>25622.966706021765</v>
      </c>
      <c r="J26" s="85">
        <f t="shared" si="7"/>
        <v>24358.592057974136</v>
      </c>
      <c r="K26" s="85">
        <f t="shared" si="7"/>
        <v>19492.144951648574</v>
      </c>
      <c r="L26" s="85">
        <f t="shared" si="7"/>
        <v>20859.660516728713</v>
      </c>
      <c r="M26" s="85">
        <f t="shared" si="7"/>
        <v>21159.695377064007</v>
      </c>
      <c r="N26" s="85">
        <f t="shared" si="7"/>
        <v>20125.587041780251</v>
      </c>
      <c r="O26" s="85">
        <f t="shared" si="7"/>
        <v>18292.702278296361</v>
      </c>
      <c r="P26" s="85">
        <f t="shared" si="7"/>
        <v>17614.57649042218</v>
      </c>
      <c r="Q26" s="85">
        <f t="shared" si="7"/>
        <v>17522.814619253491</v>
      </c>
    </row>
    <row r="27" spans="1:17" x14ac:dyDescent="0.25">
      <c r="A27" s="84" t="s">
        <v>33</v>
      </c>
      <c r="B27" s="83">
        <v>954.81071138296124</v>
      </c>
      <c r="C27" s="83">
        <v>904.25680082633517</v>
      </c>
      <c r="D27" s="83">
        <v>801.02052506560381</v>
      </c>
      <c r="E27" s="83">
        <v>1064.4333152162699</v>
      </c>
      <c r="F27" s="83">
        <v>1128.248113724444</v>
      </c>
      <c r="G27" s="83">
        <v>1245.6028042784053</v>
      </c>
      <c r="H27" s="83">
        <v>1081.8562942127301</v>
      </c>
      <c r="I27" s="83">
        <v>1055.2771596679852</v>
      </c>
      <c r="J27" s="83">
        <v>1118.9113087175203</v>
      </c>
      <c r="K27" s="83">
        <v>666.91209420283735</v>
      </c>
      <c r="L27" s="83">
        <v>804.08465075992262</v>
      </c>
      <c r="M27" s="83">
        <v>982.96517381012859</v>
      </c>
      <c r="N27" s="83">
        <v>1051.0785631327226</v>
      </c>
      <c r="O27" s="83">
        <v>662.9761986120443</v>
      </c>
      <c r="P27" s="83">
        <v>842.03455146318527</v>
      </c>
      <c r="Q27" s="83">
        <v>501.28221192664336</v>
      </c>
    </row>
    <row r="28" spans="1:17" x14ac:dyDescent="0.25">
      <c r="A28" s="84" t="s">
        <v>47</v>
      </c>
      <c r="B28" s="83">
        <v>2201.8497644134104</v>
      </c>
      <c r="C28" s="83">
        <v>2477.8002099999999</v>
      </c>
      <c r="D28" s="83">
        <v>2189.6610799999999</v>
      </c>
      <c r="E28" s="83">
        <v>2514.1890899999999</v>
      </c>
      <c r="F28" s="83">
        <v>2512.5110300000001</v>
      </c>
      <c r="G28" s="83">
        <v>2530.7068878073555</v>
      </c>
      <c r="H28" s="83">
        <v>2373.5994899999996</v>
      </c>
      <c r="I28" s="83">
        <v>2385.1164899999999</v>
      </c>
      <c r="J28" s="83">
        <v>1952.3905599999998</v>
      </c>
      <c r="K28" s="83">
        <v>1105.7446399999999</v>
      </c>
      <c r="L28" s="83">
        <v>1897.4882980626587</v>
      </c>
      <c r="M28" s="83">
        <v>2199.2362861450883</v>
      </c>
      <c r="N28" s="83">
        <v>1886.7782538032352</v>
      </c>
      <c r="O28" s="83">
        <v>1426.1249127905919</v>
      </c>
      <c r="P28" s="83">
        <v>1333.3091370992238</v>
      </c>
      <c r="Q28" s="83">
        <v>1172.0165968985534</v>
      </c>
    </row>
    <row r="29" spans="1:17" x14ac:dyDescent="0.25">
      <c r="A29" s="84" t="s">
        <v>30</v>
      </c>
      <c r="B29" s="83">
        <v>434.00047970846271</v>
      </c>
      <c r="C29" s="83">
        <v>489.32435928424081</v>
      </c>
      <c r="D29" s="83">
        <v>442.32409273795196</v>
      </c>
      <c r="E29" s="83">
        <v>449.93375849591951</v>
      </c>
      <c r="F29" s="83">
        <v>416.86984085480128</v>
      </c>
      <c r="G29" s="83">
        <v>418.09504807807855</v>
      </c>
      <c r="H29" s="83">
        <v>409.0644890422451</v>
      </c>
      <c r="I29" s="83">
        <v>383.01653546711071</v>
      </c>
      <c r="J29" s="83">
        <v>299.62738459679684</v>
      </c>
      <c r="K29" s="83">
        <v>265.56137798634086</v>
      </c>
      <c r="L29" s="83">
        <v>301.72004805639875</v>
      </c>
      <c r="M29" s="83">
        <v>293.37916194582544</v>
      </c>
      <c r="N29" s="83">
        <v>254.772047366609</v>
      </c>
      <c r="O29" s="83">
        <v>206.61336465252336</v>
      </c>
      <c r="P29" s="83">
        <v>134.83774074053895</v>
      </c>
      <c r="Q29" s="83">
        <v>192.96387803519315</v>
      </c>
    </row>
    <row r="30" spans="1:17" x14ac:dyDescent="0.25">
      <c r="A30" s="84" t="s">
        <v>68</v>
      </c>
      <c r="B30" s="83">
        <v>160.6346175272613</v>
      </c>
      <c r="C30" s="83">
        <v>177.39385141816544</v>
      </c>
      <c r="D30" s="83">
        <v>173.19366899286703</v>
      </c>
      <c r="E30" s="83">
        <v>217.57945077581095</v>
      </c>
      <c r="F30" s="83">
        <v>261.7940279516356</v>
      </c>
      <c r="G30" s="83">
        <v>231.33701002442916</v>
      </c>
      <c r="H30" s="83">
        <v>191.38145672987881</v>
      </c>
      <c r="I30" s="83">
        <v>228.83454878533979</v>
      </c>
      <c r="J30" s="83">
        <v>204.10197016516969</v>
      </c>
      <c r="K30" s="83">
        <v>175.04686213684721</v>
      </c>
      <c r="L30" s="83">
        <v>285.01229226764667</v>
      </c>
      <c r="M30" s="83">
        <v>543.28825777364727</v>
      </c>
      <c r="N30" s="83">
        <v>284.40703105806165</v>
      </c>
      <c r="O30" s="83">
        <v>206.31128259584361</v>
      </c>
      <c r="P30" s="83">
        <v>255.63275310505821</v>
      </c>
      <c r="Q30" s="83">
        <v>250.74329330912497</v>
      </c>
    </row>
    <row r="31" spans="1:17" x14ac:dyDescent="0.25">
      <c r="A31" s="84" t="s">
        <v>29</v>
      </c>
      <c r="B31" s="83">
        <v>885.3584445845313</v>
      </c>
      <c r="C31" s="83">
        <v>444.80777815892952</v>
      </c>
      <c r="D31" s="83">
        <v>411.18198329668849</v>
      </c>
      <c r="E31" s="83">
        <v>421.5066606874575</v>
      </c>
      <c r="F31" s="83">
        <v>472.90492268970479</v>
      </c>
      <c r="G31" s="83">
        <v>459.0893292497301</v>
      </c>
      <c r="H31" s="83">
        <v>440.21284076141046</v>
      </c>
      <c r="I31" s="83">
        <v>513.41613952379294</v>
      </c>
      <c r="J31" s="83">
        <v>491.60406340618442</v>
      </c>
      <c r="K31" s="83">
        <v>430.12002129741586</v>
      </c>
      <c r="L31" s="83">
        <v>207.64060426130123</v>
      </c>
      <c r="M31" s="83">
        <v>113.55645366221137</v>
      </c>
      <c r="N31" s="83">
        <v>172.61873526303361</v>
      </c>
      <c r="O31" s="83">
        <v>196.85778172526682</v>
      </c>
      <c r="P31" s="83">
        <v>157.34489389337006</v>
      </c>
      <c r="Q31" s="83">
        <v>244.60834526678843</v>
      </c>
    </row>
    <row r="32" spans="1:17" x14ac:dyDescent="0.25">
      <c r="A32" s="84" t="s">
        <v>28</v>
      </c>
      <c r="B32" s="83">
        <v>1849.6223289365837</v>
      </c>
      <c r="C32" s="83">
        <v>1805.2962299999999</v>
      </c>
      <c r="D32" s="83">
        <v>1896.89941</v>
      </c>
      <c r="E32" s="83">
        <v>2392.2985100000005</v>
      </c>
      <c r="F32" s="83">
        <v>2898.1799899999996</v>
      </c>
      <c r="G32" s="83">
        <v>3002.7699720540486</v>
      </c>
      <c r="H32" s="83">
        <v>2765.6175200000002</v>
      </c>
      <c r="I32" s="83">
        <v>2544.0995199999998</v>
      </c>
      <c r="J32" s="83">
        <v>2857.3026899999995</v>
      </c>
      <c r="K32" s="83">
        <v>1952.7054599999999</v>
      </c>
      <c r="L32" s="83">
        <v>1827.4588002035744</v>
      </c>
      <c r="M32" s="83">
        <v>1822.1083553106907</v>
      </c>
      <c r="N32" s="83">
        <v>1572.9442155229119</v>
      </c>
      <c r="O32" s="83">
        <v>1329.8942433114448</v>
      </c>
      <c r="P32" s="83">
        <v>844.55909047482601</v>
      </c>
      <c r="Q32" s="83">
        <v>1381.8662045311842</v>
      </c>
    </row>
    <row r="33" spans="1:17" x14ac:dyDescent="0.25">
      <c r="A33" s="84" t="s">
        <v>66</v>
      </c>
      <c r="B33" s="83">
        <v>9949.3964738467785</v>
      </c>
      <c r="C33" s="83">
        <v>9850.8044208588617</v>
      </c>
      <c r="D33" s="83">
        <v>9993.4688721561524</v>
      </c>
      <c r="E33" s="83">
        <v>10563.596972422571</v>
      </c>
      <c r="F33" s="83">
        <v>10337.065359196427</v>
      </c>
      <c r="G33" s="83">
        <v>10031.570413296417</v>
      </c>
      <c r="H33" s="83">
        <v>9546.7833085538041</v>
      </c>
      <c r="I33" s="83">
        <v>9290.2968610697462</v>
      </c>
      <c r="J33" s="83">
        <v>8362.0355440047642</v>
      </c>
      <c r="K33" s="83">
        <v>7178.8131385091092</v>
      </c>
      <c r="L33" s="83">
        <v>7112.1961709617472</v>
      </c>
      <c r="M33" s="83">
        <v>6609.3165296843217</v>
      </c>
      <c r="N33" s="83">
        <v>6644.1645852128968</v>
      </c>
      <c r="O33" s="83">
        <v>6401.0376891020087</v>
      </c>
      <c r="P33" s="83">
        <v>6309.1991983154385</v>
      </c>
      <c r="Q33" s="83">
        <v>5982.2229627109418</v>
      </c>
    </row>
    <row r="34" spans="1:17" x14ac:dyDescent="0.25">
      <c r="A34" s="84" t="s">
        <v>25</v>
      </c>
      <c r="B34" s="83">
        <v>406.3754760669043</v>
      </c>
      <c r="C34" s="83">
        <v>85.099379999999996</v>
      </c>
      <c r="D34" s="83">
        <v>46.900039999999997</v>
      </c>
      <c r="E34" s="83">
        <v>22.350369999999998</v>
      </c>
      <c r="F34" s="83">
        <v>2.4</v>
      </c>
      <c r="G34" s="83">
        <v>19.131556319862419</v>
      </c>
      <c r="H34" s="83">
        <v>4.3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205.79307496282877</v>
      </c>
      <c r="O34" s="83">
        <v>165.2097066972396</v>
      </c>
      <c r="P34" s="83">
        <v>178.80003821534319</v>
      </c>
      <c r="Q34" s="83">
        <v>198.09878666284541</v>
      </c>
    </row>
    <row r="35" spans="1:17" x14ac:dyDescent="0.25">
      <c r="A35" s="84" t="s">
        <v>23</v>
      </c>
      <c r="B35" s="83">
        <v>64.154058421617293</v>
      </c>
      <c r="C35" s="83">
        <v>66.622640000000047</v>
      </c>
      <c r="D35" s="83">
        <v>64.403010000000108</v>
      </c>
      <c r="E35" s="83">
        <v>63.721290000000067</v>
      </c>
      <c r="F35" s="83">
        <v>62.930379999999957</v>
      </c>
      <c r="G35" s="83">
        <v>61.431180057058128</v>
      </c>
      <c r="H35" s="83">
        <v>61.427670000000433</v>
      </c>
      <c r="I35" s="83">
        <v>51.824319999999574</v>
      </c>
      <c r="J35" s="83">
        <v>75.330849999999714</v>
      </c>
      <c r="K35" s="83">
        <v>116.13002999999912</v>
      </c>
      <c r="L35" s="83">
        <v>211.83267775909863</v>
      </c>
      <c r="M35" s="83">
        <v>254.49153646157669</v>
      </c>
      <c r="N35" s="83">
        <v>304.88710173433748</v>
      </c>
      <c r="O35" s="83">
        <v>297.53005338102219</v>
      </c>
      <c r="P35" s="83">
        <v>280.78723739131107</v>
      </c>
      <c r="Q35" s="83">
        <v>314.05398492308331</v>
      </c>
    </row>
    <row r="36" spans="1:17" x14ac:dyDescent="0.25">
      <c r="A36" s="82" t="s">
        <v>21</v>
      </c>
      <c r="B36" s="81">
        <v>8629.0619366287447</v>
      </c>
      <c r="C36" s="81">
        <v>8769.5797318534751</v>
      </c>
      <c r="D36" s="81">
        <v>8754.1099715573782</v>
      </c>
      <c r="E36" s="81">
        <v>8733.0389421390955</v>
      </c>
      <c r="F36" s="81">
        <v>8790.1749002492161</v>
      </c>
      <c r="G36" s="81">
        <v>8929.2320375732743</v>
      </c>
      <c r="H36" s="81">
        <v>9219.8048461702801</v>
      </c>
      <c r="I36" s="81">
        <v>9171.0851315077925</v>
      </c>
      <c r="J36" s="81">
        <v>8997.2876870837026</v>
      </c>
      <c r="K36" s="81">
        <v>7601.111327516026</v>
      </c>
      <c r="L36" s="81">
        <v>8212.2269743963643</v>
      </c>
      <c r="M36" s="81">
        <v>8341.3536222705152</v>
      </c>
      <c r="N36" s="81">
        <v>7748.1434337236124</v>
      </c>
      <c r="O36" s="81">
        <v>7400.1470454283753</v>
      </c>
      <c r="P36" s="81">
        <v>7278.071849723884</v>
      </c>
      <c r="Q36" s="81">
        <v>7284.9583549891322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84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0.99999999999999989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1</v>
      </c>
      <c r="H40" s="77">
        <f t="shared" si="8"/>
        <v>0.99999999999999989</v>
      </c>
      <c r="I40" s="77">
        <f t="shared" si="8"/>
        <v>1</v>
      </c>
      <c r="J40" s="77">
        <f t="shared" si="8"/>
        <v>1</v>
      </c>
      <c r="K40" s="77">
        <f t="shared" si="8"/>
        <v>1</v>
      </c>
      <c r="L40" s="77">
        <f t="shared" si="8"/>
        <v>1</v>
      </c>
      <c r="M40" s="77">
        <f t="shared" si="8"/>
        <v>0.99999999999999989</v>
      </c>
      <c r="N40" s="77">
        <f t="shared" si="8"/>
        <v>1</v>
      </c>
      <c r="O40" s="77">
        <f t="shared" si="8"/>
        <v>1</v>
      </c>
      <c r="P40" s="77">
        <f t="shared" si="8"/>
        <v>0.99999999999999989</v>
      </c>
      <c r="Q40" s="77">
        <f t="shared" si="8"/>
        <v>1</v>
      </c>
    </row>
    <row r="41" spans="1:17" x14ac:dyDescent="0.25">
      <c r="A41" s="76" t="s">
        <v>83</v>
      </c>
      <c r="B41" s="75">
        <f t="shared" ref="B41:Q41" si="9">IF(B6=0,0,B6/B$5)</f>
        <v>1.2484731206846492E-2</v>
      </c>
      <c r="C41" s="75">
        <f t="shared" si="9"/>
        <v>1.2555631487046174E-2</v>
      </c>
      <c r="D41" s="75">
        <f t="shared" si="9"/>
        <v>1.2703892656837839E-2</v>
      </c>
      <c r="E41" s="75">
        <f t="shared" si="9"/>
        <v>1.2425084930356468E-2</v>
      </c>
      <c r="F41" s="75">
        <f t="shared" si="9"/>
        <v>1.2337239024805142E-2</v>
      </c>
      <c r="G41" s="75">
        <f t="shared" si="9"/>
        <v>1.2141695685733117E-2</v>
      </c>
      <c r="H41" s="75">
        <f t="shared" si="9"/>
        <v>1.2178172191020856E-2</v>
      </c>
      <c r="I41" s="75">
        <f t="shared" si="9"/>
        <v>1.2008838930305431E-2</v>
      </c>
      <c r="J41" s="75">
        <f t="shared" si="9"/>
        <v>1.1956736718030044E-2</v>
      </c>
      <c r="K41" s="75">
        <f t="shared" si="9"/>
        <v>1.2336261726392522E-2</v>
      </c>
      <c r="L41" s="75">
        <f t="shared" si="9"/>
        <v>1.1983122888371996E-2</v>
      </c>
      <c r="M41" s="75">
        <f t="shared" si="9"/>
        <v>1.1835452418069738E-2</v>
      </c>
      <c r="N41" s="75">
        <f t="shared" si="9"/>
        <v>1.1783066184417013E-2</v>
      </c>
      <c r="O41" s="75">
        <f t="shared" si="9"/>
        <v>1.2239798399698566E-2</v>
      </c>
      <c r="P41" s="75">
        <f t="shared" si="9"/>
        <v>1.232193335952785E-2</v>
      </c>
      <c r="Q41" s="75">
        <f t="shared" si="9"/>
        <v>1.2447211094554742E-2</v>
      </c>
    </row>
    <row r="42" spans="1:17" x14ac:dyDescent="0.25">
      <c r="A42" s="76" t="s">
        <v>82</v>
      </c>
      <c r="B42" s="75">
        <f t="shared" ref="B42:Q42" si="10">IF(B7=0,0,B7/B$5)</f>
        <v>1.846136622938032E-2</v>
      </c>
      <c r="C42" s="75">
        <f t="shared" si="10"/>
        <v>1.8400660061657678E-2</v>
      </c>
      <c r="D42" s="75">
        <f t="shared" si="10"/>
        <v>1.8510488075144844E-2</v>
      </c>
      <c r="E42" s="75">
        <f t="shared" si="10"/>
        <v>1.8410836469855498E-2</v>
      </c>
      <c r="F42" s="75">
        <f t="shared" si="10"/>
        <v>1.8227433689366031E-2</v>
      </c>
      <c r="G42" s="75">
        <f t="shared" si="10"/>
        <v>1.7956431815645275E-2</v>
      </c>
      <c r="H42" s="75">
        <f t="shared" si="10"/>
        <v>1.7870030264285547E-2</v>
      </c>
      <c r="I42" s="75">
        <f t="shared" si="10"/>
        <v>1.8414636891527492E-2</v>
      </c>
      <c r="J42" s="75">
        <f t="shared" si="10"/>
        <v>1.7600542636344287E-2</v>
      </c>
      <c r="K42" s="75">
        <f t="shared" si="10"/>
        <v>1.8729353186721778E-2</v>
      </c>
      <c r="L42" s="75">
        <f t="shared" si="10"/>
        <v>1.7856069546622864E-2</v>
      </c>
      <c r="M42" s="75">
        <f t="shared" si="10"/>
        <v>1.7765796383437657E-2</v>
      </c>
      <c r="N42" s="75">
        <f t="shared" si="10"/>
        <v>1.801021874010689E-2</v>
      </c>
      <c r="O42" s="75">
        <f t="shared" si="10"/>
        <v>1.9031115617946365E-2</v>
      </c>
      <c r="P42" s="75">
        <f t="shared" si="10"/>
        <v>1.8670746239754003E-2</v>
      </c>
      <c r="Q42" s="75">
        <f t="shared" si="10"/>
        <v>1.8173302702767357E-2</v>
      </c>
    </row>
    <row r="43" spans="1:17" x14ac:dyDescent="0.25">
      <c r="A43" s="76" t="s">
        <v>81</v>
      </c>
      <c r="B43" s="75">
        <f t="shared" ref="B43:Q43" si="11">IF(B8=0,0,B8/B$5)</f>
        <v>2.5069520503147563E-2</v>
      </c>
      <c r="C43" s="75">
        <f t="shared" si="11"/>
        <v>2.5438996787207537E-2</v>
      </c>
      <c r="D43" s="75">
        <f t="shared" si="11"/>
        <v>2.5505039327324338E-2</v>
      </c>
      <c r="E43" s="75">
        <f t="shared" si="11"/>
        <v>2.5082480349134725E-2</v>
      </c>
      <c r="F43" s="75">
        <f t="shared" si="11"/>
        <v>2.5336331393423974E-2</v>
      </c>
      <c r="G43" s="75">
        <f t="shared" si="11"/>
        <v>2.5041218823632399E-2</v>
      </c>
      <c r="H43" s="75">
        <f t="shared" si="11"/>
        <v>2.5533834461928424E-2</v>
      </c>
      <c r="I43" s="75">
        <f t="shared" si="11"/>
        <v>2.5322947582457282E-2</v>
      </c>
      <c r="J43" s="75">
        <f t="shared" si="11"/>
        <v>2.5522816989047976E-2</v>
      </c>
      <c r="K43" s="75">
        <f t="shared" si="11"/>
        <v>2.607430849931364E-2</v>
      </c>
      <c r="L43" s="75">
        <f t="shared" si="11"/>
        <v>2.6058091574565411E-2</v>
      </c>
      <c r="M43" s="75">
        <f t="shared" si="11"/>
        <v>2.654190024859264E-2</v>
      </c>
      <c r="N43" s="75">
        <f t="shared" si="11"/>
        <v>2.644934001397601E-2</v>
      </c>
      <c r="O43" s="75">
        <f t="shared" si="11"/>
        <v>2.6735709032608992E-2</v>
      </c>
      <c r="P43" s="75">
        <f t="shared" si="11"/>
        <v>2.7498979174204768E-2</v>
      </c>
      <c r="Q43" s="75">
        <f t="shared" si="11"/>
        <v>2.7951534904613305E-2</v>
      </c>
    </row>
    <row r="44" spans="1:17" x14ac:dyDescent="0.25">
      <c r="A44" s="76" t="s">
        <v>80</v>
      </c>
      <c r="B44" s="75">
        <f t="shared" ref="B44:Q44" si="12">IF(B9=0,0,B9/B$5)</f>
        <v>2.3917095932824615E-2</v>
      </c>
      <c r="C44" s="75">
        <f t="shared" si="12"/>
        <v>2.3864309301357391E-2</v>
      </c>
      <c r="D44" s="75">
        <f t="shared" si="12"/>
        <v>2.4004798041372524E-2</v>
      </c>
      <c r="E44" s="75">
        <f t="shared" si="12"/>
        <v>2.3843574586946619E-2</v>
      </c>
      <c r="F44" s="75">
        <f t="shared" si="12"/>
        <v>2.3669854332055856E-2</v>
      </c>
      <c r="G44" s="75">
        <f t="shared" si="12"/>
        <v>2.3201244319975084E-2</v>
      </c>
      <c r="H44" s="75">
        <f t="shared" si="12"/>
        <v>2.3195374577650755E-2</v>
      </c>
      <c r="I44" s="75">
        <f t="shared" si="12"/>
        <v>2.3852461932855451E-2</v>
      </c>
      <c r="J44" s="75">
        <f t="shared" si="12"/>
        <v>2.2730636876124494E-2</v>
      </c>
      <c r="K44" s="75">
        <f t="shared" si="12"/>
        <v>2.4964949275600657E-2</v>
      </c>
      <c r="L44" s="75">
        <f t="shared" si="12"/>
        <v>2.3152027890499003E-2</v>
      </c>
      <c r="M44" s="75">
        <f t="shared" si="12"/>
        <v>2.3476377658008491E-2</v>
      </c>
      <c r="N44" s="75">
        <f t="shared" si="12"/>
        <v>2.3763306191861559E-2</v>
      </c>
      <c r="O44" s="75">
        <f t="shared" si="12"/>
        <v>2.5002159438157763E-2</v>
      </c>
      <c r="P44" s="75">
        <f t="shared" si="12"/>
        <v>2.475243728014221E-2</v>
      </c>
      <c r="Q44" s="75">
        <f t="shared" si="12"/>
        <v>2.4107091089582929E-2</v>
      </c>
    </row>
    <row r="45" spans="1:17" x14ac:dyDescent="0.25">
      <c r="A45" s="76" t="s">
        <v>79</v>
      </c>
      <c r="B45" s="75">
        <f t="shared" ref="B45:Q45" si="13">IF(B10=0,0,B10/B$5)</f>
        <v>1.934550832819093E-2</v>
      </c>
      <c r="C45" s="75">
        <f t="shared" si="13"/>
        <v>1.9442883158738433E-2</v>
      </c>
      <c r="D45" s="75">
        <f t="shared" si="13"/>
        <v>1.9630381630276608E-2</v>
      </c>
      <c r="E45" s="75">
        <f t="shared" si="13"/>
        <v>1.9149410632086548E-2</v>
      </c>
      <c r="F45" s="75">
        <f t="shared" si="13"/>
        <v>1.8883683316264204E-2</v>
      </c>
      <c r="G45" s="75">
        <f t="shared" si="13"/>
        <v>1.8411806827375105E-2</v>
      </c>
      <c r="H45" s="75">
        <f t="shared" si="13"/>
        <v>1.8404930532937836E-2</v>
      </c>
      <c r="I45" s="75">
        <f t="shared" si="13"/>
        <v>1.8239821345503001E-2</v>
      </c>
      <c r="J45" s="75">
        <f t="shared" si="13"/>
        <v>1.7629394171763877E-2</v>
      </c>
      <c r="K45" s="75">
        <f t="shared" si="13"/>
        <v>1.866613009192657E-2</v>
      </c>
      <c r="L45" s="75">
        <f t="shared" si="13"/>
        <v>1.7745880032883101E-2</v>
      </c>
      <c r="M45" s="75">
        <f t="shared" si="13"/>
        <v>1.7597988215705282E-2</v>
      </c>
      <c r="N45" s="75">
        <f t="shared" si="13"/>
        <v>1.7805604502450164E-2</v>
      </c>
      <c r="O45" s="75">
        <f t="shared" si="13"/>
        <v>1.8485650302759497E-2</v>
      </c>
      <c r="P45" s="75">
        <f t="shared" si="13"/>
        <v>1.8607041325984962E-2</v>
      </c>
      <c r="Q45" s="75">
        <f t="shared" si="13"/>
        <v>1.8607398979796658E-2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0.2484487863365159</v>
      </c>
      <c r="C46" s="73">
        <f t="shared" si="14"/>
        <v>0.25482036082480491</v>
      </c>
      <c r="D46" s="73">
        <f t="shared" si="14"/>
        <v>0.25963110154994146</v>
      </c>
      <c r="E46" s="73">
        <f t="shared" si="14"/>
        <v>0.25199990936734573</v>
      </c>
      <c r="F46" s="73">
        <f t="shared" si="14"/>
        <v>0.23351939731364421</v>
      </c>
      <c r="G46" s="73">
        <f t="shared" si="14"/>
        <v>0.2276312828340582</v>
      </c>
      <c r="H46" s="73">
        <f t="shared" si="14"/>
        <v>0.22948611808921687</v>
      </c>
      <c r="I46" s="73">
        <f t="shared" si="14"/>
        <v>0.22829874060144673</v>
      </c>
      <c r="J46" s="73">
        <f t="shared" si="14"/>
        <v>0.23512237007414716</v>
      </c>
      <c r="K46" s="73">
        <f t="shared" si="14"/>
        <v>0.24495275887229562</v>
      </c>
      <c r="L46" s="73">
        <f t="shared" si="14"/>
        <v>0.23577005194207046</v>
      </c>
      <c r="M46" s="73">
        <f t="shared" si="14"/>
        <v>0.19998572789439331</v>
      </c>
      <c r="N46" s="73">
        <f t="shared" si="14"/>
        <v>0.209596549404822</v>
      </c>
      <c r="O46" s="73">
        <f t="shared" si="14"/>
        <v>0.2163870845052927</v>
      </c>
      <c r="P46" s="73">
        <f t="shared" si="14"/>
        <v>0.22492503315103177</v>
      </c>
      <c r="Q46" s="73">
        <f t="shared" si="14"/>
        <v>0.22535337274735126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0.65227299146309425</v>
      </c>
      <c r="C47" s="71">
        <f t="shared" si="15"/>
        <v>0.64547715837918773</v>
      </c>
      <c r="D47" s="71">
        <f t="shared" si="15"/>
        <v>0.64001429871910243</v>
      </c>
      <c r="E47" s="71">
        <f t="shared" si="15"/>
        <v>0.6490887036642744</v>
      </c>
      <c r="F47" s="71">
        <f t="shared" si="15"/>
        <v>0.66802606093044059</v>
      </c>
      <c r="G47" s="71">
        <f t="shared" si="15"/>
        <v>0.67561631969358082</v>
      </c>
      <c r="H47" s="71">
        <f t="shared" si="15"/>
        <v>0.67333153988295957</v>
      </c>
      <c r="I47" s="71">
        <f t="shared" si="15"/>
        <v>0.67386255271590467</v>
      </c>
      <c r="J47" s="71">
        <f t="shared" si="15"/>
        <v>0.66943750253454215</v>
      </c>
      <c r="K47" s="71">
        <f t="shared" si="15"/>
        <v>0.65427623834774928</v>
      </c>
      <c r="L47" s="71">
        <f t="shared" si="15"/>
        <v>0.66743475612498715</v>
      </c>
      <c r="M47" s="71">
        <f t="shared" si="15"/>
        <v>0.7027967571817928</v>
      </c>
      <c r="N47" s="71">
        <f t="shared" si="15"/>
        <v>0.69259191496236638</v>
      </c>
      <c r="O47" s="71">
        <f t="shared" si="15"/>
        <v>0.68211848270353614</v>
      </c>
      <c r="P47" s="71">
        <f t="shared" si="15"/>
        <v>0.67322382946935433</v>
      </c>
      <c r="Q47" s="71">
        <f t="shared" si="15"/>
        <v>0.67336008848133377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2707.5310189408256</v>
      </c>
      <c r="C5" s="96">
        <v>2687.4191099999994</v>
      </c>
      <c r="D5" s="96">
        <v>2717.4886299999998</v>
      </c>
      <c r="E5" s="96">
        <v>2724.1969300000001</v>
      </c>
      <c r="F5" s="96">
        <v>2554.1765999999998</v>
      </c>
      <c r="G5" s="96">
        <v>2383.0649732475299</v>
      </c>
      <c r="H5" s="96">
        <v>2257.8814400000001</v>
      </c>
      <c r="I5" s="96">
        <v>1907.9003399999997</v>
      </c>
      <c r="J5" s="96">
        <v>1655.1087</v>
      </c>
      <c r="K5" s="96">
        <v>1384.3919000000001</v>
      </c>
      <c r="L5" s="96">
        <v>1340.2133761868015</v>
      </c>
      <c r="M5" s="96">
        <v>1191.2907820707003</v>
      </c>
      <c r="N5" s="96">
        <v>1200.9173871032538</v>
      </c>
      <c r="O5" s="96">
        <v>1166.6648773114121</v>
      </c>
      <c r="P5" s="96">
        <v>1137.6020021845195</v>
      </c>
      <c r="Q5" s="96">
        <v>1106.474413200692</v>
      </c>
    </row>
    <row r="6" spans="1:17" x14ac:dyDescent="0.25">
      <c r="A6" s="132" t="s">
        <v>83</v>
      </c>
      <c r="B6" s="160">
        <v>110.14136718655608</v>
      </c>
      <c r="C6" s="160">
        <v>109.32322211934253</v>
      </c>
      <c r="D6" s="160">
        <v>110.546439146322</v>
      </c>
      <c r="E6" s="160">
        <v>110.81933032589809</v>
      </c>
      <c r="F6" s="160">
        <v>103.90296576175912</v>
      </c>
      <c r="G6" s="160">
        <v>96.94220764663865</v>
      </c>
      <c r="H6" s="160">
        <v>91.849787502724496</v>
      </c>
      <c r="I6" s="160">
        <v>77.612684927059689</v>
      </c>
      <c r="J6" s="160">
        <v>67.329213879764467</v>
      </c>
      <c r="K6" s="160">
        <v>56.316553908823941</v>
      </c>
      <c r="L6" s="160">
        <v>54.519387789939344</v>
      </c>
      <c r="M6" s="160">
        <v>48.461271370895496</v>
      </c>
      <c r="N6" s="160">
        <v>48.852878127099963</v>
      </c>
      <c r="O6" s="160">
        <v>47.459498612090698</v>
      </c>
      <c r="P6" s="160">
        <v>46.277231528738746</v>
      </c>
      <c r="Q6" s="160">
        <v>45.010972644199306</v>
      </c>
    </row>
    <row r="7" spans="1:17" x14ac:dyDescent="0.25">
      <c r="A7" s="76" t="s">
        <v>82</v>
      </c>
      <c r="B7" s="159">
        <v>90.372403845379367</v>
      </c>
      <c r="C7" s="159">
        <v>89.701105328691312</v>
      </c>
      <c r="D7" s="159">
        <v>90.704770581597543</v>
      </c>
      <c r="E7" s="159">
        <v>90.92868129304459</v>
      </c>
      <c r="F7" s="159">
        <v>85.253715496827994</v>
      </c>
      <c r="G7" s="159">
        <v>79.542324222883011</v>
      </c>
      <c r="H7" s="159">
        <v>75.363928207363699</v>
      </c>
      <c r="I7" s="159">
        <v>63.682203017074627</v>
      </c>
      <c r="J7" s="159">
        <v>55.24448318339649</v>
      </c>
      <c r="K7" s="159">
        <v>46.208454489291441</v>
      </c>
      <c r="L7" s="159">
        <v>44.73385664815536</v>
      </c>
      <c r="M7" s="159">
        <v>39.76309445817067</v>
      </c>
      <c r="N7" s="159">
        <v>40.084412822235869</v>
      </c>
      <c r="O7" s="159">
        <v>38.941127066330829</v>
      </c>
      <c r="P7" s="159">
        <v>37.971061767170255</v>
      </c>
      <c r="Q7" s="159">
        <v>36.93208011831738</v>
      </c>
    </row>
    <row r="8" spans="1:17" x14ac:dyDescent="0.25">
      <c r="A8" s="76" t="s">
        <v>81</v>
      </c>
      <c r="B8" s="159">
        <v>64.955165263866405</v>
      </c>
      <c r="C8" s="159">
        <v>64.472669454996876</v>
      </c>
      <c r="D8" s="159">
        <v>65.194053855523222</v>
      </c>
      <c r="E8" s="159">
        <v>65.354989679375791</v>
      </c>
      <c r="F8" s="159">
        <v>61.276108013345116</v>
      </c>
      <c r="G8" s="159">
        <v>57.171045535197152</v>
      </c>
      <c r="H8" s="159">
        <v>54.167823399042646</v>
      </c>
      <c r="I8" s="159">
        <v>45.771583418522376</v>
      </c>
      <c r="J8" s="159">
        <v>39.706972288066225</v>
      </c>
      <c r="K8" s="159">
        <v>33.212326664178221</v>
      </c>
      <c r="L8" s="159">
        <v>32.152459465861661</v>
      </c>
      <c r="M8" s="159">
        <v>28.579724141810164</v>
      </c>
      <c r="N8" s="159">
        <v>28.810671715982028</v>
      </c>
      <c r="O8" s="159">
        <v>27.98893507892528</v>
      </c>
      <c r="P8" s="159">
        <v>27.291700645153618</v>
      </c>
      <c r="Q8" s="159">
        <v>26.544932585040616</v>
      </c>
    </row>
    <row r="9" spans="1:17" x14ac:dyDescent="0.25">
      <c r="A9" s="76" t="s">
        <v>80</v>
      </c>
      <c r="B9" s="159">
        <v>127.08619290756471</v>
      </c>
      <c r="C9" s="159">
        <v>126.14217936847216</v>
      </c>
      <c r="D9" s="159">
        <v>127.55358363037155</v>
      </c>
      <c r="E9" s="159">
        <v>127.86845806834395</v>
      </c>
      <c r="F9" s="159">
        <v>119.88803741741437</v>
      </c>
      <c r="G9" s="159">
        <v>111.85639343842922</v>
      </c>
      <c r="H9" s="159">
        <v>105.98052404160519</v>
      </c>
      <c r="I9" s="159">
        <v>89.553097992761181</v>
      </c>
      <c r="J9" s="159">
        <v>77.687554476651314</v>
      </c>
      <c r="K9" s="159">
        <v>64.980639125566086</v>
      </c>
      <c r="L9" s="159">
        <v>62.906985911468475</v>
      </c>
      <c r="M9" s="159">
        <v>55.916851581802497</v>
      </c>
      <c r="N9" s="159">
        <v>56.368705531269192</v>
      </c>
      <c r="O9" s="159">
        <v>54.760959937027728</v>
      </c>
      <c r="P9" s="159">
        <v>53.39680561008317</v>
      </c>
      <c r="Q9" s="159">
        <v>51.935737666383815</v>
      </c>
    </row>
    <row r="10" spans="1:17" x14ac:dyDescent="0.25">
      <c r="A10" s="129" t="s">
        <v>79</v>
      </c>
      <c r="B10" s="158">
        <v>214.63445913277599</v>
      </c>
      <c r="C10" s="158">
        <v>213.04012515564185</v>
      </c>
      <c r="D10" s="158">
        <v>215.42383013129415</v>
      </c>
      <c r="E10" s="158">
        <v>215.95561807098088</v>
      </c>
      <c r="F10" s="158">
        <v>202.47757430496645</v>
      </c>
      <c r="G10" s="158">
        <v>188.91302002934711</v>
      </c>
      <c r="H10" s="158">
        <v>178.98932949248876</v>
      </c>
      <c r="I10" s="158">
        <v>151.24523216555224</v>
      </c>
      <c r="J10" s="158">
        <v>131.20564756056666</v>
      </c>
      <c r="K10" s="158">
        <v>109.74507941206716</v>
      </c>
      <c r="L10" s="158">
        <v>106.24290953936895</v>
      </c>
      <c r="M10" s="158">
        <v>94.437349338155315</v>
      </c>
      <c r="N10" s="158">
        <v>95.200480452810183</v>
      </c>
      <c r="O10" s="158">
        <v>92.485176782535717</v>
      </c>
      <c r="P10" s="158">
        <v>90.181271697029331</v>
      </c>
      <c r="Q10" s="158">
        <v>87.713690281003778</v>
      </c>
    </row>
    <row r="11" spans="1:17" x14ac:dyDescent="0.25">
      <c r="A11" s="92" t="s">
        <v>125</v>
      </c>
      <c r="B11" s="91">
        <v>27.606920054616193</v>
      </c>
      <c r="C11" s="91">
        <v>33.915371778721514</v>
      </c>
      <c r="D11" s="91">
        <v>36.037685626856373</v>
      </c>
      <c r="E11" s="91">
        <v>43.191123614196179</v>
      </c>
      <c r="F11" s="91">
        <v>34.034885973924332</v>
      </c>
      <c r="G11" s="91">
        <v>31.281666302011729</v>
      </c>
      <c r="H11" s="91">
        <v>25.089732778055161</v>
      </c>
      <c r="I11" s="91">
        <v>27.33242731097582</v>
      </c>
      <c r="J11" s="91">
        <v>23.977852579286655</v>
      </c>
      <c r="K11" s="91">
        <v>18.879500270444296</v>
      </c>
      <c r="L11" s="91">
        <v>21.248581907873795</v>
      </c>
      <c r="M11" s="91">
        <v>12.245311387414626</v>
      </c>
      <c r="N11" s="91">
        <v>10.122292319281568</v>
      </c>
      <c r="O11" s="91">
        <v>11.718569663165955</v>
      </c>
      <c r="P11" s="91">
        <v>13.264722744149987</v>
      </c>
      <c r="Q11" s="91">
        <v>13.634959798878674</v>
      </c>
    </row>
    <row r="12" spans="1:17" x14ac:dyDescent="0.25">
      <c r="A12" s="92" t="s">
        <v>26</v>
      </c>
      <c r="B12" s="91">
        <v>64.390337739832788</v>
      </c>
      <c r="C12" s="91">
        <v>63.912037546692552</v>
      </c>
      <c r="D12" s="91">
        <v>64.627149039388243</v>
      </c>
      <c r="E12" s="91">
        <v>64.786685421294266</v>
      </c>
      <c r="F12" s="91">
        <v>60.74327229148993</v>
      </c>
      <c r="G12" s="91">
        <v>56.673906008804131</v>
      </c>
      <c r="H12" s="91">
        <v>53.696798847746628</v>
      </c>
      <c r="I12" s="91">
        <v>45.373569649665662</v>
      </c>
      <c r="J12" s="91">
        <v>39.361694268169998</v>
      </c>
      <c r="K12" s="91">
        <v>32.923523823620144</v>
      </c>
      <c r="L12" s="91">
        <v>31.872872861810688</v>
      </c>
      <c r="M12" s="91">
        <v>28.331204801446592</v>
      </c>
      <c r="N12" s="91">
        <v>28.560144135843053</v>
      </c>
      <c r="O12" s="91">
        <v>27.745553034760711</v>
      </c>
      <c r="P12" s="91">
        <v>27.054381509108804</v>
      </c>
      <c r="Q12" s="91">
        <v>26.314107084301128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122.63720133832699</v>
      </c>
      <c r="C14" s="157">
        <v>115.21271583022778</v>
      </c>
      <c r="D14" s="157">
        <v>114.75899546504952</v>
      </c>
      <c r="E14" s="157">
        <v>107.97780903549042</v>
      </c>
      <c r="F14" s="157">
        <v>107.69941603955219</v>
      </c>
      <c r="G14" s="157">
        <v>100.95744771853126</v>
      </c>
      <c r="H14" s="157">
        <v>100.20279786668698</v>
      </c>
      <c r="I14" s="157">
        <v>78.539235204910739</v>
      </c>
      <c r="J14" s="157">
        <v>67.866100713110001</v>
      </c>
      <c r="K14" s="157">
        <v>57.942055318002716</v>
      </c>
      <c r="L14" s="157">
        <v>53.121454769684476</v>
      </c>
      <c r="M14" s="157">
        <v>53.860833149294095</v>
      </c>
      <c r="N14" s="157">
        <v>56.51804399768556</v>
      </c>
      <c r="O14" s="157">
        <v>53.021054084609041</v>
      </c>
      <c r="P14" s="157">
        <v>49.862167443770545</v>
      </c>
      <c r="Q14" s="157">
        <v>47.764623397823968</v>
      </c>
    </row>
    <row r="15" spans="1:17" x14ac:dyDescent="0.25">
      <c r="A15" s="156" t="s">
        <v>306</v>
      </c>
      <c r="B15" s="206">
        <v>80.267825373427371</v>
      </c>
      <c r="C15" s="206">
        <v>79.67158504100081</v>
      </c>
      <c r="D15" s="206">
        <v>80.563030037766524</v>
      </c>
      <c r="E15" s="206">
        <v>80.76190519346585</v>
      </c>
      <c r="F15" s="206">
        <v>75.721459834612247</v>
      </c>
      <c r="G15" s="206">
        <v>70.648661746816614</v>
      </c>
      <c r="H15" s="206">
        <v>66.93745403911241</v>
      </c>
      <c r="I15" s="206">
        <v>56.561867712574383</v>
      </c>
      <c r="J15" s="206">
        <v>49.067573067957497</v>
      </c>
      <c r="K15" s="206">
        <v>41.041866741404064</v>
      </c>
      <c r="L15" s="206">
        <v>39.732144337528936</v>
      </c>
      <c r="M15" s="206">
        <v>35.317165268020354</v>
      </c>
      <c r="N15" s="206">
        <v>35.602556883586857</v>
      </c>
      <c r="O15" s="206">
        <v>34.587102414057384</v>
      </c>
      <c r="P15" s="206">
        <v>33.725500545337987</v>
      </c>
      <c r="Q15" s="206">
        <v>32.802687894487143</v>
      </c>
    </row>
    <row r="16" spans="1:17" x14ac:dyDescent="0.25">
      <c r="A16" s="88" t="s">
        <v>33</v>
      </c>
      <c r="B16" s="87">
        <v>0.74452611269693891</v>
      </c>
      <c r="C16" s="87">
        <v>0.63049009009009016</v>
      </c>
      <c r="D16" s="87">
        <v>5.4047747747747739E-2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1.7303557025677416</v>
      </c>
      <c r="C19" s="87">
        <v>2.3513214613764397</v>
      </c>
      <c r="D19" s="87">
        <v>2.0688652588417682</v>
      </c>
      <c r="E19" s="87">
        <v>2.3909296433273028</v>
      </c>
      <c r="F19" s="87">
        <v>1.6997003627095206</v>
      </c>
      <c r="G19" s="87">
        <v>1.6729488812195015</v>
      </c>
      <c r="H19" s="87">
        <v>1.495432182157193</v>
      </c>
      <c r="I19" s="87">
        <v>1.6637831251373139</v>
      </c>
      <c r="J19" s="87">
        <v>1.415990758622824</v>
      </c>
      <c r="K19" s="87">
        <v>1.4161017774374507</v>
      </c>
      <c r="L19" s="87">
        <v>1.8369736355737916</v>
      </c>
      <c r="M19" s="87">
        <v>1.3713233309465396</v>
      </c>
      <c r="N19" s="87">
        <v>0.82889902985139552</v>
      </c>
      <c r="O19" s="87">
        <v>0.96050269273607725</v>
      </c>
      <c r="P19" s="87">
        <v>1.0967538985674419</v>
      </c>
      <c r="Q19" s="87">
        <v>1.1555024780872993</v>
      </c>
    </row>
    <row r="20" spans="1:17" x14ac:dyDescent="0.25">
      <c r="A20" s="88" t="s">
        <v>29</v>
      </c>
      <c r="B20" s="87">
        <v>28.145118740244197</v>
      </c>
      <c r="C20" s="87">
        <v>23.934959459459456</v>
      </c>
      <c r="D20" s="87">
        <v>30.812430630630629</v>
      </c>
      <c r="E20" s="87">
        <v>31.756354054054054</v>
      </c>
      <c r="F20" s="87">
        <v>24.70088738738739</v>
      </c>
      <c r="G20" s="87">
        <v>19.365888633009433</v>
      </c>
      <c r="H20" s="87">
        <v>16.264173873873872</v>
      </c>
      <c r="I20" s="87">
        <v>16.954598198198198</v>
      </c>
      <c r="J20" s="87">
        <v>16.094072972972974</v>
      </c>
      <c r="K20" s="87">
        <v>8.433466666666666</v>
      </c>
      <c r="L20" s="87">
        <v>5.3363894563401866</v>
      </c>
      <c r="M20" s="87">
        <v>0.17214452874781908</v>
      </c>
      <c r="N20" s="87">
        <v>4.6478859391896092</v>
      </c>
      <c r="O20" s="87">
        <v>4.2174775663333213</v>
      </c>
      <c r="P20" s="87">
        <v>3.35675544909801</v>
      </c>
      <c r="Q20" s="87">
        <v>4.3035450186758677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49.647824817918497</v>
      </c>
      <c r="C22" s="87">
        <v>52.754814030074826</v>
      </c>
      <c r="D22" s="87">
        <v>47.627686400546381</v>
      </c>
      <c r="E22" s="87">
        <v>46.614621496084489</v>
      </c>
      <c r="F22" s="87">
        <v>41.717469381812627</v>
      </c>
      <c r="G22" s="87">
        <v>41.86562116768453</v>
      </c>
      <c r="H22" s="87">
        <v>43.015508343441702</v>
      </c>
      <c r="I22" s="87">
        <v>32.321872875725354</v>
      </c>
      <c r="J22" s="87">
        <v>25.96290303005539</v>
      </c>
      <c r="K22" s="87">
        <v>28.606513612615267</v>
      </c>
      <c r="L22" s="87">
        <v>28.670529007604898</v>
      </c>
      <c r="M22" s="87">
        <v>29.687409709677343</v>
      </c>
      <c r="N22" s="87">
        <v>26.349363903612261</v>
      </c>
      <c r="O22" s="87">
        <v>25.781246190260056</v>
      </c>
      <c r="P22" s="87">
        <v>25.26325314205285</v>
      </c>
      <c r="Q22" s="87">
        <v>24.152562520490907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7.603402702702704</v>
      </c>
      <c r="G25" s="87">
        <v>7.744203064903151</v>
      </c>
      <c r="H25" s="87">
        <v>6.1623396396396393</v>
      </c>
      <c r="I25" s="87">
        <v>5.6216135135135135</v>
      </c>
      <c r="J25" s="87">
        <v>5.5946063063063072</v>
      </c>
      <c r="K25" s="87">
        <v>2.5857846846846848</v>
      </c>
      <c r="L25" s="87">
        <v>3.8882522380100601</v>
      </c>
      <c r="M25" s="87">
        <v>4.0862876986486505</v>
      </c>
      <c r="N25" s="87">
        <v>3.7764080109335905</v>
      </c>
      <c r="O25" s="87">
        <v>3.6278759647279291</v>
      </c>
      <c r="P25" s="87">
        <v>4.0087380556196868</v>
      </c>
      <c r="Q25" s="87">
        <v>3.1910778772330706</v>
      </c>
    </row>
    <row r="26" spans="1:17" x14ac:dyDescent="0.25">
      <c r="A26" s="156" t="s">
        <v>305</v>
      </c>
      <c r="B26" s="204">
        <v>682.27651567413261</v>
      </c>
      <c r="C26" s="204">
        <v>677.20847284850686</v>
      </c>
      <c r="D26" s="204">
        <v>684.78575532101547</v>
      </c>
      <c r="E26" s="204">
        <v>686.47619414445967</v>
      </c>
      <c r="F26" s="204">
        <v>643.63240859420398</v>
      </c>
      <c r="G26" s="204">
        <v>600.51362484794117</v>
      </c>
      <c r="H26" s="204">
        <v>568.96835933245552</v>
      </c>
      <c r="I26" s="204">
        <v>480.77587555688217</v>
      </c>
      <c r="J26" s="204">
        <v>417.07437107763872</v>
      </c>
      <c r="K26" s="204">
        <v>348.8558673019345</v>
      </c>
      <c r="L26" s="204">
        <v>337.72322686899594</v>
      </c>
      <c r="M26" s="204">
        <v>300.19590477817297</v>
      </c>
      <c r="N26" s="204">
        <v>302.62173351048824</v>
      </c>
      <c r="O26" s="204">
        <v>293.99037051948773</v>
      </c>
      <c r="P26" s="204">
        <v>286.66675463537285</v>
      </c>
      <c r="Q26" s="204">
        <v>278.8228471031407</v>
      </c>
    </row>
    <row r="27" spans="1:17" x14ac:dyDescent="0.25">
      <c r="A27" s="88" t="s">
        <v>33</v>
      </c>
      <c r="B27" s="87">
        <v>6.3284719579239805</v>
      </c>
      <c r="C27" s="87">
        <v>5.3591657657657663</v>
      </c>
      <c r="D27" s="87">
        <v>0.45940585585585575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14.708023471825802</v>
      </c>
      <c r="C30" s="87">
        <v>19.986232421699736</v>
      </c>
      <c r="D30" s="87">
        <v>17.58535470015503</v>
      </c>
      <c r="E30" s="87">
        <v>20.322901968282075</v>
      </c>
      <c r="F30" s="87">
        <v>14.447453083030922</v>
      </c>
      <c r="G30" s="87">
        <v>14.22006549036576</v>
      </c>
      <c r="H30" s="87">
        <v>12.711173548336141</v>
      </c>
      <c r="I30" s="87">
        <v>14.142156563667166</v>
      </c>
      <c r="J30" s="87">
        <v>12.035921448294005</v>
      </c>
      <c r="K30" s="87">
        <v>12.036865108218329</v>
      </c>
      <c r="L30" s="87">
        <v>15.614275902377226</v>
      </c>
      <c r="M30" s="87">
        <v>11.656248313045586</v>
      </c>
      <c r="N30" s="87">
        <v>7.0456417537368612</v>
      </c>
      <c r="O30" s="87">
        <v>8.1642728882566562</v>
      </c>
      <c r="P30" s="87">
        <v>9.3224081378232562</v>
      </c>
      <c r="Q30" s="87">
        <v>9.8217710637420446</v>
      </c>
    </row>
    <row r="31" spans="1:17" x14ac:dyDescent="0.25">
      <c r="A31" s="88" t="s">
        <v>29</v>
      </c>
      <c r="B31" s="87">
        <v>239.23350929207567</v>
      </c>
      <c r="C31" s="87">
        <v>203.44715540540537</v>
      </c>
      <c r="D31" s="87">
        <v>261.90566036036034</v>
      </c>
      <c r="E31" s="87">
        <v>269.92900945945945</v>
      </c>
      <c r="F31" s="87">
        <v>209.95754279279279</v>
      </c>
      <c r="G31" s="87">
        <v>164.61005338058015</v>
      </c>
      <c r="H31" s="87">
        <v>138.24547792792794</v>
      </c>
      <c r="I31" s="87">
        <v>144.11408468468468</v>
      </c>
      <c r="J31" s="87">
        <v>136.79962027027028</v>
      </c>
      <c r="K31" s="87">
        <v>71.684466666666651</v>
      </c>
      <c r="L31" s="87">
        <v>45.359310378891578</v>
      </c>
      <c r="M31" s="87">
        <v>1.463228494356462</v>
      </c>
      <c r="N31" s="87">
        <v>39.507030483111677</v>
      </c>
      <c r="O31" s="87">
        <v>35.848559313833221</v>
      </c>
      <c r="P31" s="87">
        <v>28.532421317333082</v>
      </c>
      <c r="Q31" s="87">
        <v>36.580132658744873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422.00651095230717</v>
      </c>
      <c r="C33" s="87">
        <v>448.41591925563597</v>
      </c>
      <c r="D33" s="87">
        <v>404.83533440464424</v>
      </c>
      <c r="E33" s="87">
        <v>396.22428271671811</v>
      </c>
      <c r="F33" s="87">
        <v>354.59848974540722</v>
      </c>
      <c r="G33" s="87">
        <v>355.85777992531848</v>
      </c>
      <c r="H33" s="87">
        <v>365.63182091925449</v>
      </c>
      <c r="I33" s="87">
        <v>274.73591944366547</v>
      </c>
      <c r="J33" s="87">
        <v>220.68467575547081</v>
      </c>
      <c r="K33" s="87">
        <v>243.15536570722972</v>
      </c>
      <c r="L33" s="87">
        <v>243.69949656464161</v>
      </c>
      <c r="M33" s="87">
        <v>252.34298253225739</v>
      </c>
      <c r="N33" s="87">
        <v>223.96959318070418</v>
      </c>
      <c r="O33" s="87">
        <v>219.14059261721044</v>
      </c>
      <c r="P33" s="87">
        <v>214.7376517074492</v>
      </c>
      <c r="Q33" s="87">
        <v>205.29678142417268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64.628922972972973</v>
      </c>
      <c r="G36" s="87">
        <v>65.825726051676781</v>
      </c>
      <c r="H36" s="87">
        <v>52.379886936936941</v>
      </c>
      <c r="I36" s="87">
        <v>47.783714864864862</v>
      </c>
      <c r="J36" s="87">
        <v>47.554153603603609</v>
      </c>
      <c r="K36" s="87">
        <v>21.979169819819816</v>
      </c>
      <c r="L36" s="87">
        <v>33.050144023085508</v>
      </c>
      <c r="M36" s="87">
        <v>34.733445438513527</v>
      </c>
      <c r="N36" s="87">
        <v>32.099468092935517</v>
      </c>
      <c r="O36" s="87">
        <v>30.836945700187393</v>
      </c>
      <c r="P36" s="87">
        <v>34.074273472767331</v>
      </c>
      <c r="Q36" s="87">
        <v>27.1241619564811</v>
      </c>
    </row>
    <row r="37" spans="1:17" x14ac:dyDescent="0.25">
      <c r="A37" s="156" t="s">
        <v>304</v>
      </c>
      <c r="B37" s="204">
        <v>304.68442385249858</v>
      </c>
      <c r="C37" s="204">
        <v>318.11593117309104</v>
      </c>
      <c r="D37" s="204">
        <v>286.46411712854285</v>
      </c>
      <c r="E37" s="204">
        <v>261.17920226753648</v>
      </c>
      <c r="F37" s="204">
        <v>235.56885302369719</v>
      </c>
      <c r="G37" s="204">
        <v>218.77662700481045</v>
      </c>
      <c r="H37" s="204">
        <v>220.85323172148907</v>
      </c>
      <c r="I37" s="204">
        <v>238.43386303721078</v>
      </c>
      <c r="J37" s="204">
        <v>222.20483468091066</v>
      </c>
      <c r="K37" s="204">
        <v>177.67184314389561</v>
      </c>
      <c r="L37" s="204">
        <v>192.57579627358928</v>
      </c>
      <c r="M37" s="204">
        <v>191.05263707279002</v>
      </c>
      <c r="N37" s="204">
        <v>158.29087428920948</v>
      </c>
      <c r="O37" s="204">
        <v>153.73776624107822</v>
      </c>
      <c r="P37" s="204">
        <v>152.60406116231465</v>
      </c>
      <c r="Q37" s="204">
        <v>156.60816263287415</v>
      </c>
    </row>
    <row r="38" spans="1:17" x14ac:dyDescent="0.25">
      <c r="A38" s="156" t="s">
        <v>303</v>
      </c>
      <c r="B38" s="204">
        <v>936.2709907161003</v>
      </c>
      <c r="C38" s="204">
        <v>908.63303995084516</v>
      </c>
      <c r="D38" s="204">
        <v>965.20256397577157</v>
      </c>
      <c r="E38" s="204">
        <v>1001.8386866446203</v>
      </c>
      <c r="F38" s="204">
        <v>951.58167201533513</v>
      </c>
      <c r="G38" s="204">
        <v>889.16454721786272</v>
      </c>
      <c r="H38" s="204">
        <v>824.57444736240245</v>
      </c>
      <c r="I38" s="204">
        <v>628.47950453885085</v>
      </c>
      <c r="J38" s="204">
        <v>524.96189794912425</v>
      </c>
      <c r="K38" s="204">
        <v>449.88759707812267</v>
      </c>
      <c r="L38" s="204">
        <v>408.41782671188673</v>
      </c>
      <c r="M38" s="204">
        <v>336.84212622914356</v>
      </c>
      <c r="N38" s="204">
        <v>384.77349824682244</v>
      </c>
      <c r="O38" s="204">
        <v>373.84953662001908</v>
      </c>
      <c r="P38" s="204">
        <v>360.98355026949207</v>
      </c>
      <c r="Q38" s="204">
        <v>340.32656411949063</v>
      </c>
    </row>
    <row r="39" spans="1:17" x14ac:dyDescent="0.25">
      <c r="A39" s="152" t="s">
        <v>310</v>
      </c>
      <c r="B39" s="264">
        <v>739.18119150396888</v>
      </c>
      <c r="C39" s="264">
        <v>709.47040671947684</v>
      </c>
      <c r="D39" s="264">
        <v>771.74642191454666</v>
      </c>
      <c r="E39" s="264">
        <v>813.76235331703867</v>
      </c>
      <c r="F39" s="264">
        <v>777.34139757038997</v>
      </c>
      <c r="G39" s="264">
        <v>726.8249133232805</v>
      </c>
      <c r="H39" s="264">
        <v>667.70477854005037</v>
      </c>
      <c r="I39" s="264">
        <v>484.24894142978292</v>
      </c>
      <c r="J39" s="264">
        <v>396.37945209821521</v>
      </c>
      <c r="K39" s="264">
        <v>344.1818850763504</v>
      </c>
      <c r="L39" s="264">
        <v>301.44903323131325</v>
      </c>
      <c r="M39" s="264">
        <v>237.28054640362592</v>
      </c>
      <c r="N39" s="264">
        <v>292.13822429467007</v>
      </c>
      <c r="O39" s="264">
        <v>283.86504233700265</v>
      </c>
      <c r="P39" s="264">
        <v>272.63310181107755</v>
      </c>
      <c r="Q39" s="264">
        <v>252.5502831766776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45.04635415404892</v>
      </c>
      <c r="C41" s="208">
        <v>46.111800000000002</v>
      </c>
      <c r="D41" s="208">
        <v>40.701520000000002</v>
      </c>
      <c r="E41" s="208">
        <v>40.692399999999999</v>
      </c>
      <c r="F41" s="208">
        <v>35.192369999999997</v>
      </c>
      <c r="G41" s="208">
        <v>31.862047580349884</v>
      </c>
      <c r="H41" s="208">
        <v>29.684660000000001</v>
      </c>
      <c r="I41" s="208">
        <v>20.886520000000001</v>
      </c>
      <c r="J41" s="208">
        <v>14.29101</v>
      </c>
      <c r="K41" s="208">
        <v>13.19561</v>
      </c>
      <c r="L41" s="208">
        <v>16.480372292241299</v>
      </c>
      <c r="M41" s="208">
        <v>15.38194317457685</v>
      </c>
      <c r="N41" s="208">
        <v>14.283245946360363</v>
      </c>
      <c r="O41" s="208">
        <v>12.085536228461065</v>
      </c>
      <c r="P41" s="208">
        <v>8.7895465164755624</v>
      </c>
      <c r="Q41" s="208">
        <v>7.6908718117334445</v>
      </c>
    </row>
    <row r="42" spans="1:17" x14ac:dyDescent="0.25">
      <c r="A42" s="154" t="s">
        <v>125</v>
      </c>
      <c r="B42" s="208">
        <v>0</v>
      </c>
      <c r="C42" s="208">
        <v>0</v>
      </c>
      <c r="D42" s="208">
        <v>3.5527136788005009E-15</v>
      </c>
      <c r="E42" s="208">
        <v>1.4878673448707609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1.7763568394002505E-15</v>
      </c>
      <c r="L42" s="208">
        <v>8.9516291859133901E-2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694.13483734991996</v>
      </c>
      <c r="C44" s="208">
        <v>663.35860671947682</v>
      </c>
      <c r="D44" s="208">
        <v>731.0449019145467</v>
      </c>
      <c r="E44" s="208">
        <v>771.58208597216787</v>
      </c>
      <c r="F44" s="208">
        <v>742.14902757038999</v>
      </c>
      <c r="G44" s="208">
        <v>694.9628657429306</v>
      </c>
      <c r="H44" s="208">
        <v>638.02011854005036</v>
      </c>
      <c r="I44" s="208">
        <v>463.3624214297829</v>
      </c>
      <c r="J44" s="208">
        <v>382.08844209821518</v>
      </c>
      <c r="K44" s="208">
        <v>330.98627507635041</v>
      </c>
      <c r="L44" s="208">
        <v>284.8791446472128</v>
      </c>
      <c r="M44" s="208">
        <v>221.89860322904906</v>
      </c>
      <c r="N44" s="208">
        <v>277.85497834830971</v>
      </c>
      <c r="O44" s="208">
        <v>271.77950610854157</v>
      </c>
      <c r="P44" s="208">
        <v>263.84355529460197</v>
      </c>
      <c r="Q44" s="208">
        <v>244.85941136494415</v>
      </c>
    </row>
    <row r="45" spans="1:17" x14ac:dyDescent="0.25">
      <c r="A45" s="152" t="s">
        <v>309</v>
      </c>
      <c r="B45" s="264">
        <v>128.42852059748378</v>
      </c>
      <c r="C45" s="264">
        <v>127.47453606560128</v>
      </c>
      <c r="D45" s="264">
        <v>128.90084806042643</v>
      </c>
      <c r="E45" s="264">
        <v>129.21904830954534</v>
      </c>
      <c r="F45" s="264">
        <v>121.15433573537958</v>
      </c>
      <c r="G45" s="264">
        <v>113.03785879490658</v>
      </c>
      <c r="H45" s="264">
        <v>107.09992646257986</v>
      </c>
      <c r="I45" s="264">
        <v>90.498988340119013</v>
      </c>
      <c r="J45" s="264">
        <v>78.508116908731992</v>
      </c>
      <c r="K45" s="264">
        <v>65.666986786246497</v>
      </c>
      <c r="L45" s="264">
        <v>63.571430940046298</v>
      </c>
      <c r="M45" s="264">
        <v>56.507464428832563</v>
      </c>
      <c r="N45" s="264">
        <v>56.964091013738965</v>
      </c>
      <c r="O45" s="264">
        <v>55.339363862491808</v>
      </c>
      <c r="P45" s="264">
        <v>53.96080087254078</v>
      </c>
      <c r="Q45" s="264">
        <v>52.484300631179423</v>
      </c>
    </row>
    <row r="46" spans="1:17" x14ac:dyDescent="0.25">
      <c r="A46" s="150" t="s">
        <v>33</v>
      </c>
      <c r="B46" s="87">
        <v>1.1912417803151023</v>
      </c>
      <c r="C46" s="87">
        <v>1.0087841441441441</v>
      </c>
      <c r="D46" s="87">
        <v>8.6476396396396371E-2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2.7685691241083865</v>
      </c>
      <c r="C49" s="87">
        <v>3.7621143382023035</v>
      </c>
      <c r="D49" s="87">
        <v>3.3101844141468284</v>
      </c>
      <c r="E49" s="87">
        <v>3.8254874293236849</v>
      </c>
      <c r="F49" s="87">
        <v>2.7195205803352325</v>
      </c>
      <c r="G49" s="87">
        <v>2.6767182099512024</v>
      </c>
      <c r="H49" s="87">
        <v>2.3926914914515089</v>
      </c>
      <c r="I49" s="87">
        <v>2.6620530002197023</v>
      </c>
      <c r="J49" s="87">
        <v>2.2655852137965184</v>
      </c>
      <c r="K49" s="87">
        <v>2.2657628438999207</v>
      </c>
      <c r="L49" s="87">
        <v>2.9391578169180663</v>
      </c>
      <c r="M49" s="87">
        <v>2.1941173295144636</v>
      </c>
      <c r="N49" s="87">
        <v>1.3262384477622327</v>
      </c>
      <c r="O49" s="87">
        <v>1.5368043083777236</v>
      </c>
      <c r="P49" s="87">
        <v>1.754806237707907</v>
      </c>
      <c r="Q49" s="87">
        <v>1.8488039649396786</v>
      </c>
    </row>
    <row r="50" spans="1:17" x14ac:dyDescent="0.25">
      <c r="A50" s="150" t="s">
        <v>29</v>
      </c>
      <c r="B50" s="87">
        <v>45.032189984390712</v>
      </c>
      <c r="C50" s="87">
        <v>38.295935135135124</v>
      </c>
      <c r="D50" s="87">
        <v>49.299889009009</v>
      </c>
      <c r="E50" s="87">
        <v>50.810166486486487</v>
      </c>
      <c r="F50" s="87">
        <v>39.521419819819819</v>
      </c>
      <c r="G50" s="87">
        <v>30.98542181281509</v>
      </c>
      <c r="H50" s="87">
        <v>26.022678198198196</v>
      </c>
      <c r="I50" s="87">
        <v>27.127357117117118</v>
      </c>
      <c r="J50" s="87">
        <v>25.750516756756756</v>
      </c>
      <c r="K50" s="87">
        <v>13.493546666666665</v>
      </c>
      <c r="L50" s="87">
        <v>8.5382231301442975</v>
      </c>
      <c r="M50" s="87">
        <v>0.27543124599651053</v>
      </c>
      <c r="N50" s="87">
        <v>7.4366175027033741</v>
      </c>
      <c r="O50" s="87">
        <v>6.7479641061333133</v>
      </c>
      <c r="P50" s="87">
        <v>5.3708087185568161</v>
      </c>
      <c r="Q50" s="87">
        <v>6.8856720298813876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79.436519708669579</v>
      </c>
      <c r="C52" s="87">
        <v>84.407702448119707</v>
      </c>
      <c r="D52" s="87">
        <v>76.204298240874209</v>
      </c>
      <c r="E52" s="87">
        <v>74.583394393735176</v>
      </c>
      <c r="F52" s="87">
        <v>66.747951010900195</v>
      </c>
      <c r="G52" s="87">
        <v>66.984993868295248</v>
      </c>
      <c r="H52" s="87">
        <v>68.824813349506726</v>
      </c>
      <c r="I52" s="87">
        <v>51.714996601160564</v>
      </c>
      <c r="J52" s="87">
        <v>41.540644848088625</v>
      </c>
      <c r="K52" s="87">
        <v>45.770421780184421</v>
      </c>
      <c r="L52" s="87">
        <v>45.872846412167839</v>
      </c>
      <c r="M52" s="87">
        <v>47.499855535483746</v>
      </c>
      <c r="N52" s="87">
        <v>42.158982245779612</v>
      </c>
      <c r="O52" s="87">
        <v>41.249993904416087</v>
      </c>
      <c r="P52" s="87">
        <v>40.421205027284557</v>
      </c>
      <c r="Q52" s="87">
        <v>38.644100032785445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12.165444324324325</v>
      </c>
      <c r="G55" s="87">
        <v>12.390724903845042</v>
      </c>
      <c r="H55" s="87">
        <v>9.8597434234234242</v>
      </c>
      <c r="I55" s="87">
        <v>8.9945816216216219</v>
      </c>
      <c r="J55" s="87">
        <v>8.9513700900900908</v>
      </c>
      <c r="K55" s="87">
        <v>4.137255495495495</v>
      </c>
      <c r="L55" s="87">
        <v>6.2212035808160966</v>
      </c>
      <c r="M55" s="87">
        <v>6.5380603178378411</v>
      </c>
      <c r="N55" s="87">
        <v>6.0422528174937442</v>
      </c>
      <c r="O55" s="87">
        <v>5.8046015435646865</v>
      </c>
      <c r="P55" s="87">
        <v>6.4139808889914978</v>
      </c>
      <c r="Q55" s="87">
        <v>5.1057246035729129</v>
      </c>
    </row>
    <row r="56" spans="1:17" x14ac:dyDescent="0.25">
      <c r="A56" s="152" t="s">
        <v>308</v>
      </c>
      <c r="B56" s="264">
        <v>68.661278614647571</v>
      </c>
      <c r="C56" s="264">
        <v>71.68809716576699</v>
      </c>
      <c r="D56" s="264">
        <v>64.555294000798398</v>
      </c>
      <c r="E56" s="264">
        <v>58.857285018036393</v>
      </c>
      <c r="F56" s="264">
        <v>53.085938709565568</v>
      </c>
      <c r="G56" s="264">
        <v>49.301775099675602</v>
      </c>
      <c r="H56" s="264">
        <v>49.769742359772188</v>
      </c>
      <c r="I56" s="264">
        <v>53.73157476894891</v>
      </c>
      <c r="J56" s="264">
        <v>50.074328942177054</v>
      </c>
      <c r="K56" s="264">
        <v>40.03872521552578</v>
      </c>
      <c r="L56" s="264">
        <v>43.397362540527162</v>
      </c>
      <c r="M56" s="264">
        <v>43.054115396685077</v>
      </c>
      <c r="N56" s="264">
        <v>35.671182938413409</v>
      </c>
      <c r="O56" s="264">
        <v>34.645130420524673</v>
      </c>
      <c r="P56" s="264">
        <v>34.389647585873732</v>
      </c>
      <c r="Q56" s="264">
        <v>35.291980311633608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96.841674988524289</v>
      </c>
      <c r="C58" s="242">
        <v>101.11077955941136</v>
      </c>
      <c r="D58" s="242">
        <v>91.050486191794874</v>
      </c>
      <c r="E58" s="242">
        <v>83.013864312274364</v>
      </c>
      <c r="F58" s="242">
        <v>74.87380553783845</v>
      </c>
      <c r="G58" s="242">
        <v>69.536521557604118</v>
      </c>
      <c r="H58" s="242">
        <v>70.196554901315778</v>
      </c>
      <c r="I58" s="242">
        <v>75.784427633511683</v>
      </c>
      <c r="J58" s="242">
        <v>70.626151835923764</v>
      </c>
      <c r="K58" s="242">
        <v>56.471672134716208</v>
      </c>
      <c r="L58" s="242">
        <v>61.208782640006497</v>
      </c>
      <c r="M58" s="242">
        <v>60.724657831739336</v>
      </c>
      <c r="N58" s="242">
        <v>50.311575523749148</v>
      </c>
      <c r="O58" s="242">
        <v>48.864404039859245</v>
      </c>
      <c r="P58" s="242">
        <v>48.504064323826988</v>
      </c>
      <c r="Q58" s="242">
        <v>49.776738155754522</v>
      </c>
    </row>
    <row r="60" spans="1:17" ht="12.75" x14ac:dyDescent="0.25">
      <c r="A60" s="98" t="str">
        <f>FBT_fec!$A$81</f>
        <v>Market shares of energy uses (%)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1</v>
      </c>
      <c r="D62" s="77">
        <f t="shared" si="0"/>
        <v>0.99999999999999978</v>
      </c>
      <c r="E62" s="77">
        <f t="shared" si="0"/>
        <v>0.99999999999999989</v>
      </c>
      <c r="F62" s="77">
        <f t="shared" si="0"/>
        <v>1.0000000000000002</v>
      </c>
      <c r="G62" s="77">
        <f t="shared" si="0"/>
        <v>1.0000000000000002</v>
      </c>
      <c r="H62" s="77">
        <f t="shared" si="0"/>
        <v>0.99999999999999989</v>
      </c>
      <c r="I62" s="77">
        <f t="shared" si="0"/>
        <v>1.0000000000000004</v>
      </c>
      <c r="J62" s="77">
        <f t="shared" si="0"/>
        <v>0.99999999999999989</v>
      </c>
      <c r="K62" s="77">
        <f t="shared" si="0"/>
        <v>0.99999999999999978</v>
      </c>
      <c r="L62" s="77">
        <f t="shared" si="0"/>
        <v>0.99999999999999978</v>
      </c>
      <c r="M62" s="77">
        <f t="shared" si="0"/>
        <v>1</v>
      </c>
      <c r="N62" s="77">
        <f t="shared" si="0"/>
        <v>0.99999999999999978</v>
      </c>
      <c r="O62" s="77">
        <f t="shared" si="0"/>
        <v>0.99999999999999989</v>
      </c>
      <c r="P62" s="77">
        <f t="shared" si="0"/>
        <v>1.0000000000000002</v>
      </c>
      <c r="Q62" s="77">
        <f t="shared" si="0"/>
        <v>1</v>
      </c>
    </row>
    <row r="63" spans="1:17" x14ac:dyDescent="0.25">
      <c r="A63" s="132" t="s">
        <v>83</v>
      </c>
      <c r="B63" s="203">
        <f t="shared" ref="B63:Q63" si="1">IF(B$6=0,0,B$6/B$5)</f>
        <v>4.0679632630632949E-2</v>
      </c>
      <c r="C63" s="203">
        <f t="shared" si="1"/>
        <v>4.0679632630632949E-2</v>
      </c>
      <c r="D63" s="203">
        <f t="shared" si="1"/>
        <v>4.0679632630632942E-2</v>
      </c>
      <c r="E63" s="203">
        <f t="shared" si="1"/>
        <v>4.0679632630632942E-2</v>
      </c>
      <c r="F63" s="203">
        <f t="shared" si="1"/>
        <v>4.0679632630632949E-2</v>
      </c>
      <c r="G63" s="203">
        <f t="shared" si="1"/>
        <v>4.0679632630632949E-2</v>
      </c>
      <c r="H63" s="203">
        <f t="shared" si="1"/>
        <v>4.0679632630632942E-2</v>
      </c>
      <c r="I63" s="203">
        <f t="shared" si="1"/>
        <v>4.0679632630632949E-2</v>
      </c>
      <c r="J63" s="203">
        <f t="shared" si="1"/>
        <v>4.0679632630632942E-2</v>
      </c>
      <c r="K63" s="203">
        <f t="shared" si="1"/>
        <v>4.0679632630632942E-2</v>
      </c>
      <c r="L63" s="203">
        <f t="shared" si="1"/>
        <v>4.0679632630632935E-2</v>
      </c>
      <c r="M63" s="203">
        <f t="shared" si="1"/>
        <v>4.0679632630632942E-2</v>
      </c>
      <c r="N63" s="203">
        <f t="shared" si="1"/>
        <v>4.0679632630632935E-2</v>
      </c>
      <c r="O63" s="203">
        <f t="shared" si="1"/>
        <v>4.0679632630632942E-2</v>
      </c>
      <c r="P63" s="203">
        <f t="shared" si="1"/>
        <v>4.0679632630632942E-2</v>
      </c>
      <c r="Q63" s="203">
        <f t="shared" si="1"/>
        <v>4.0679632630632942E-2</v>
      </c>
    </row>
    <row r="64" spans="1:17" x14ac:dyDescent="0.25">
      <c r="A64" s="76" t="s">
        <v>82</v>
      </c>
      <c r="B64" s="202">
        <f t="shared" ref="B64:Q64" si="2">IF(B$7=0,0,B$7/B$5)</f>
        <v>3.3378160107186014E-2</v>
      </c>
      <c r="C64" s="202">
        <f t="shared" si="2"/>
        <v>3.3378160107186014E-2</v>
      </c>
      <c r="D64" s="202">
        <f t="shared" si="2"/>
        <v>3.3378160107186007E-2</v>
      </c>
      <c r="E64" s="202">
        <f t="shared" si="2"/>
        <v>3.3378160107186007E-2</v>
      </c>
      <c r="F64" s="202">
        <f t="shared" si="2"/>
        <v>3.3378160107186014E-2</v>
      </c>
      <c r="G64" s="202">
        <f t="shared" si="2"/>
        <v>3.3378160107186014E-2</v>
      </c>
      <c r="H64" s="202">
        <f t="shared" si="2"/>
        <v>3.3378160107186007E-2</v>
      </c>
      <c r="I64" s="202">
        <f t="shared" si="2"/>
        <v>3.3378160107186014E-2</v>
      </c>
      <c r="J64" s="202">
        <f t="shared" si="2"/>
        <v>3.3378160107186007E-2</v>
      </c>
      <c r="K64" s="202">
        <f t="shared" si="2"/>
        <v>3.3378160107186007E-2</v>
      </c>
      <c r="L64" s="202">
        <f t="shared" si="2"/>
        <v>3.3378160107186E-2</v>
      </c>
      <c r="M64" s="202">
        <f t="shared" si="2"/>
        <v>3.3378160107186007E-2</v>
      </c>
      <c r="N64" s="202">
        <f t="shared" si="2"/>
        <v>3.3378160107186E-2</v>
      </c>
      <c r="O64" s="202">
        <f t="shared" si="2"/>
        <v>3.3378160107186007E-2</v>
      </c>
      <c r="P64" s="202">
        <f t="shared" si="2"/>
        <v>3.3378160107186007E-2</v>
      </c>
      <c r="Q64" s="202">
        <f t="shared" si="2"/>
        <v>3.3378160107186007E-2</v>
      </c>
    </row>
    <row r="65" spans="1:17" x14ac:dyDescent="0.25">
      <c r="A65" s="76" t="s">
        <v>81</v>
      </c>
      <c r="B65" s="202">
        <f t="shared" ref="B65:Q65" si="3">IF(B$8=0,0,B$8/B$5)</f>
        <v>2.3990552577039942E-2</v>
      </c>
      <c r="C65" s="202">
        <f t="shared" si="3"/>
        <v>2.3990552577039942E-2</v>
      </c>
      <c r="D65" s="202">
        <f t="shared" si="3"/>
        <v>2.3990552577039935E-2</v>
      </c>
      <c r="E65" s="202">
        <f t="shared" si="3"/>
        <v>2.3990552577039938E-2</v>
      </c>
      <c r="F65" s="202">
        <f t="shared" si="3"/>
        <v>2.3990552577039942E-2</v>
      </c>
      <c r="G65" s="202">
        <f t="shared" si="3"/>
        <v>2.3990552577039942E-2</v>
      </c>
      <c r="H65" s="202">
        <f t="shared" si="3"/>
        <v>2.3990552577039938E-2</v>
      </c>
      <c r="I65" s="202">
        <f t="shared" si="3"/>
        <v>2.3990552577039942E-2</v>
      </c>
      <c r="J65" s="202">
        <f t="shared" si="3"/>
        <v>2.3990552577039942E-2</v>
      </c>
      <c r="K65" s="202">
        <f t="shared" si="3"/>
        <v>2.3990552577039938E-2</v>
      </c>
      <c r="L65" s="202">
        <f t="shared" si="3"/>
        <v>2.3990552577039935E-2</v>
      </c>
      <c r="M65" s="202">
        <f t="shared" si="3"/>
        <v>2.3990552577039938E-2</v>
      </c>
      <c r="N65" s="202">
        <f t="shared" si="3"/>
        <v>2.3990552577039935E-2</v>
      </c>
      <c r="O65" s="202">
        <f t="shared" si="3"/>
        <v>2.3990552577039938E-2</v>
      </c>
      <c r="P65" s="202">
        <f t="shared" si="3"/>
        <v>2.3990552577039938E-2</v>
      </c>
      <c r="Q65" s="202">
        <f t="shared" si="3"/>
        <v>2.3990552577039938E-2</v>
      </c>
    </row>
    <row r="66" spans="1:17" x14ac:dyDescent="0.25">
      <c r="A66" s="76" t="s">
        <v>80</v>
      </c>
      <c r="B66" s="202">
        <f t="shared" ref="B66:Q66" si="4">IF(B$9=0,0,B$9/B$5)</f>
        <v>4.6938037650730326E-2</v>
      </c>
      <c r="C66" s="202">
        <f t="shared" si="4"/>
        <v>4.6938037650730326E-2</v>
      </c>
      <c r="D66" s="202">
        <f t="shared" si="4"/>
        <v>4.6938037650730319E-2</v>
      </c>
      <c r="E66" s="202">
        <f t="shared" si="4"/>
        <v>4.6938037650730319E-2</v>
      </c>
      <c r="F66" s="202">
        <f t="shared" si="4"/>
        <v>4.6938037650730326E-2</v>
      </c>
      <c r="G66" s="202">
        <f t="shared" si="4"/>
        <v>4.6938037650730326E-2</v>
      </c>
      <c r="H66" s="202">
        <f t="shared" si="4"/>
        <v>4.6938037650730319E-2</v>
      </c>
      <c r="I66" s="202">
        <f t="shared" si="4"/>
        <v>4.6938037650730326E-2</v>
      </c>
      <c r="J66" s="202">
        <f t="shared" si="4"/>
        <v>4.6938037650730319E-2</v>
      </c>
      <c r="K66" s="202">
        <f t="shared" si="4"/>
        <v>4.6938037650730319E-2</v>
      </c>
      <c r="L66" s="202">
        <f t="shared" si="4"/>
        <v>4.6938037650730312E-2</v>
      </c>
      <c r="M66" s="202">
        <f t="shared" si="4"/>
        <v>4.6938037650730319E-2</v>
      </c>
      <c r="N66" s="202">
        <f t="shared" si="4"/>
        <v>4.6938037650730312E-2</v>
      </c>
      <c r="O66" s="202">
        <f t="shared" si="4"/>
        <v>4.6938037650730319E-2</v>
      </c>
      <c r="P66" s="202">
        <f t="shared" si="4"/>
        <v>4.6938037650730319E-2</v>
      </c>
      <c r="Q66" s="202">
        <f t="shared" si="4"/>
        <v>4.6938037650730319E-2</v>
      </c>
    </row>
    <row r="67" spans="1:17" x14ac:dyDescent="0.25">
      <c r="A67" s="129" t="s">
        <v>79</v>
      </c>
      <c r="B67" s="201">
        <f t="shared" ref="B67:Q67" si="5">IF(B$10=0,0,B$10/B$5)</f>
        <v>7.9273130254566782E-2</v>
      </c>
      <c r="C67" s="201">
        <f t="shared" si="5"/>
        <v>7.9273130254566768E-2</v>
      </c>
      <c r="D67" s="201">
        <f t="shared" si="5"/>
        <v>7.9273130254566754E-2</v>
      </c>
      <c r="E67" s="201">
        <f t="shared" si="5"/>
        <v>7.9273130254566754E-2</v>
      </c>
      <c r="F67" s="201">
        <f t="shared" si="5"/>
        <v>7.9273130254566768E-2</v>
      </c>
      <c r="G67" s="201">
        <f t="shared" si="5"/>
        <v>7.9273130254566768E-2</v>
      </c>
      <c r="H67" s="201">
        <f t="shared" si="5"/>
        <v>7.9273130254566754E-2</v>
      </c>
      <c r="I67" s="201">
        <f t="shared" si="5"/>
        <v>7.9273130254566795E-2</v>
      </c>
      <c r="J67" s="201">
        <f t="shared" si="5"/>
        <v>7.9273130254566768E-2</v>
      </c>
      <c r="K67" s="201">
        <f t="shared" si="5"/>
        <v>7.9273130254566754E-2</v>
      </c>
      <c r="L67" s="201">
        <f t="shared" si="5"/>
        <v>7.9273130254566726E-2</v>
      </c>
      <c r="M67" s="201">
        <f t="shared" si="5"/>
        <v>7.9273130254566754E-2</v>
      </c>
      <c r="N67" s="201">
        <f t="shared" si="5"/>
        <v>7.927313025456674E-2</v>
      </c>
      <c r="O67" s="201">
        <f t="shared" si="5"/>
        <v>7.9273130254566768E-2</v>
      </c>
      <c r="P67" s="201">
        <f t="shared" si="5"/>
        <v>7.927313025456674E-2</v>
      </c>
      <c r="Q67" s="201">
        <f t="shared" si="5"/>
        <v>7.9273130254566768E-2</v>
      </c>
    </row>
    <row r="68" spans="1:17" x14ac:dyDescent="0.25">
      <c r="A68" s="127" t="s">
        <v>306</v>
      </c>
      <c r="B68" s="200">
        <f t="shared" ref="B68:Q68" si="6">IF(B$15=0,0,B$15/B$5)</f>
        <v>2.9646133252732888E-2</v>
      </c>
      <c r="C68" s="200">
        <f t="shared" si="6"/>
        <v>2.9646133252732892E-2</v>
      </c>
      <c r="D68" s="200">
        <f t="shared" si="6"/>
        <v>2.9646133252732885E-2</v>
      </c>
      <c r="E68" s="200">
        <f t="shared" si="6"/>
        <v>2.9646133252732888E-2</v>
      </c>
      <c r="F68" s="200">
        <f t="shared" si="6"/>
        <v>2.9646133252732899E-2</v>
      </c>
      <c r="G68" s="200">
        <f t="shared" si="6"/>
        <v>2.9646133252732892E-2</v>
      </c>
      <c r="H68" s="200">
        <f t="shared" si="6"/>
        <v>2.9646133252732885E-2</v>
      </c>
      <c r="I68" s="200">
        <f t="shared" si="6"/>
        <v>2.9646133252732892E-2</v>
      </c>
      <c r="J68" s="200">
        <f t="shared" si="6"/>
        <v>2.9646133252732885E-2</v>
      </c>
      <c r="K68" s="200">
        <f t="shared" si="6"/>
        <v>2.9646133252732888E-2</v>
      </c>
      <c r="L68" s="200">
        <f t="shared" si="6"/>
        <v>2.9646133252732881E-2</v>
      </c>
      <c r="M68" s="200">
        <f t="shared" si="6"/>
        <v>2.9646133252732885E-2</v>
      </c>
      <c r="N68" s="200">
        <f t="shared" si="6"/>
        <v>2.9646133252732881E-2</v>
      </c>
      <c r="O68" s="200">
        <f t="shared" si="6"/>
        <v>2.9646133252732885E-2</v>
      </c>
      <c r="P68" s="200">
        <f t="shared" si="6"/>
        <v>2.9646133252732881E-2</v>
      </c>
      <c r="Q68" s="200">
        <f t="shared" si="6"/>
        <v>2.9646133252732888E-2</v>
      </c>
    </row>
    <row r="69" spans="1:17" x14ac:dyDescent="0.25">
      <c r="A69" s="127" t="s">
        <v>305</v>
      </c>
      <c r="B69" s="200">
        <f t="shared" ref="B69:Q69" si="7">IF(B$26=0,0,B$26/B$5)</f>
        <v>0.25199213264822956</v>
      </c>
      <c r="C69" s="200">
        <f t="shared" si="7"/>
        <v>0.25199213264822956</v>
      </c>
      <c r="D69" s="200">
        <f t="shared" si="7"/>
        <v>0.25199213264822951</v>
      </c>
      <c r="E69" s="200">
        <f t="shared" si="7"/>
        <v>0.25199213264822951</v>
      </c>
      <c r="F69" s="200">
        <f t="shared" si="7"/>
        <v>0.25199213264822956</v>
      </c>
      <c r="G69" s="200">
        <f t="shared" si="7"/>
        <v>0.25199213264822956</v>
      </c>
      <c r="H69" s="200">
        <f t="shared" si="7"/>
        <v>0.25199213264822951</v>
      </c>
      <c r="I69" s="200">
        <f t="shared" si="7"/>
        <v>0.25199213264822956</v>
      </c>
      <c r="J69" s="200">
        <f t="shared" si="7"/>
        <v>0.25199213264822951</v>
      </c>
      <c r="K69" s="200">
        <f t="shared" si="7"/>
        <v>0.25199213264822951</v>
      </c>
      <c r="L69" s="200">
        <f t="shared" si="7"/>
        <v>0.25199213264822945</v>
      </c>
      <c r="M69" s="200">
        <f t="shared" si="7"/>
        <v>0.25199213264822951</v>
      </c>
      <c r="N69" s="200">
        <f t="shared" si="7"/>
        <v>0.25199213264822945</v>
      </c>
      <c r="O69" s="200">
        <f t="shared" si="7"/>
        <v>0.25199213264822951</v>
      </c>
      <c r="P69" s="200">
        <f t="shared" si="7"/>
        <v>0.25199213264822945</v>
      </c>
      <c r="Q69" s="200">
        <f t="shared" si="7"/>
        <v>0.25199213264822951</v>
      </c>
    </row>
    <row r="70" spans="1:17" x14ac:dyDescent="0.25">
      <c r="A70" s="127" t="s">
        <v>304</v>
      </c>
      <c r="B70" s="200">
        <f t="shared" ref="B70:Q70" si="8">IF(B$37=0,0,B$37/B$5)</f>
        <v>0.11253220063631619</v>
      </c>
      <c r="C70" s="200">
        <f t="shared" si="8"/>
        <v>0.11837228141653391</v>
      </c>
      <c r="D70" s="200">
        <f t="shared" si="8"/>
        <v>0.10541501957582905</v>
      </c>
      <c r="E70" s="200">
        <f t="shared" si="8"/>
        <v>9.5873833272228412E-2</v>
      </c>
      <c r="F70" s="200">
        <f t="shared" si="8"/>
        <v>9.2228882303477838E-2</v>
      </c>
      <c r="G70" s="200">
        <f t="shared" si="8"/>
        <v>9.1804726040126322E-2</v>
      </c>
      <c r="H70" s="200">
        <f t="shared" si="8"/>
        <v>9.7814361644023726E-2</v>
      </c>
      <c r="I70" s="200">
        <f t="shared" si="8"/>
        <v>0.12497186464006334</v>
      </c>
      <c r="J70" s="200">
        <f t="shared" si="8"/>
        <v>0.1342539222233021</v>
      </c>
      <c r="K70" s="200">
        <f t="shared" si="8"/>
        <v>0.12833926805256199</v>
      </c>
      <c r="L70" s="200">
        <f t="shared" si="8"/>
        <v>0.14369040012233672</v>
      </c>
      <c r="M70" s="200">
        <f t="shared" si="8"/>
        <v>0.1603744777918138</v>
      </c>
      <c r="N70" s="200">
        <f t="shared" si="8"/>
        <v>0.13180829588205453</v>
      </c>
      <c r="O70" s="200">
        <f t="shared" si="8"/>
        <v>0.13177543031497446</v>
      </c>
      <c r="P70" s="200">
        <f t="shared" si="8"/>
        <v>0.13414538728770822</v>
      </c>
      <c r="Q70" s="200">
        <f t="shared" si="8"/>
        <v>0.14153798837503584</v>
      </c>
    </row>
    <row r="71" spans="1:17" x14ac:dyDescent="0.25">
      <c r="A71" s="127" t="s">
        <v>303</v>
      </c>
      <c r="B71" s="200">
        <f t="shared" ref="B71:Q71" si="9">IF(B$38=0,0,B$38/B$5)</f>
        <v>0.34580249835230531</v>
      </c>
      <c r="C71" s="200">
        <f t="shared" si="9"/>
        <v>0.33810619139001558</v>
      </c>
      <c r="D71" s="200">
        <f t="shared" si="9"/>
        <v>0.35518182240776169</v>
      </c>
      <c r="E71" s="200">
        <f t="shared" si="9"/>
        <v>0.36775560372011001</v>
      </c>
      <c r="F71" s="200">
        <f t="shared" si="9"/>
        <v>0.37255907520855652</v>
      </c>
      <c r="G71" s="200">
        <f t="shared" si="9"/>
        <v>0.37311804638131651</v>
      </c>
      <c r="H71" s="200">
        <f t="shared" si="9"/>
        <v>0.36519829285739752</v>
      </c>
      <c r="I71" s="200">
        <f t="shared" si="9"/>
        <v>0.32940897978919115</v>
      </c>
      <c r="J71" s="200">
        <f t="shared" si="9"/>
        <v>0.31717668933111415</v>
      </c>
      <c r="K71" s="200">
        <f t="shared" si="9"/>
        <v>0.32497127228071954</v>
      </c>
      <c r="L71" s="200">
        <f t="shared" si="9"/>
        <v>0.30474089720990866</v>
      </c>
      <c r="M71" s="200">
        <f t="shared" si="9"/>
        <v>0.28275390970762398</v>
      </c>
      <c r="N71" s="200">
        <f t="shared" si="9"/>
        <v>0.32039963979115904</v>
      </c>
      <c r="O71" s="200">
        <f t="shared" si="9"/>
        <v>0.32044295143396972</v>
      </c>
      <c r="P71" s="200">
        <f t="shared" si="9"/>
        <v>0.31731972128767438</v>
      </c>
      <c r="Q71" s="200">
        <f t="shared" si="9"/>
        <v>0.30757743700103285</v>
      </c>
    </row>
    <row r="72" spans="1:17" x14ac:dyDescent="0.25">
      <c r="A72" s="142" t="s">
        <v>310</v>
      </c>
      <c r="B72" s="199">
        <f t="shared" ref="B72:Q72" si="10">IF(B$39=0,0,B$39/B$5)</f>
        <v>0.27300931599045292</v>
      </c>
      <c r="C72" s="199">
        <f t="shared" si="10"/>
        <v>0.26399693448614237</v>
      </c>
      <c r="D72" s="199">
        <f t="shared" si="10"/>
        <v>0.28399251183418811</v>
      </c>
      <c r="E72" s="199">
        <f t="shared" si="10"/>
        <v>0.29871641963748879</v>
      </c>
      <c r="F72" s="199">
        <f t="shared" si="10"/>
        <v>0.30434128852734382</v>
      </c>
      <c r="G72" s="199">
        <f t="shared" si="10"/>
        <v>0.30499584421015485</v>
      </c>
      <c r="H72" s="199">
        <f t="shared" si="10"/>
        <v>0.29572180660648434</v>
      </c>
      <c r="I72" s="199">
        <f t="shared" si="10"/>
        <v>0.25381249286311414</v>
      </c>
      <c r="J72" s="199">
        <f t="shared" si="10"/>
        <v>0.23948847111867347</v>
      </c>
      <c r="K72" s="199">
        <f t="shared" si="10"/>
        <v>0.24861593388140335</v>
      </c>
      <c r="L72" s="199">
        <f t="shared" si="10"/>
        <v>0.22492614876669961</v>
      </c>
      <c r="M72" s="199">
        <f t="shared" si="10"/>
        <v>0.19917936911354686</v>
      </c>
      <c r="N72" s="199">
        <f t="shared" si="10"/>
        <v>0.24326254864153474</v>
      </c>
      <c r="O72" s="199">
        <f t="shared" si="10"/>
        <v>0.24331326660932123</v>
      </c>
      <c r="P72" s="199">
        <f t="shared" si="10"/>
        <v>0.23965596165226893</v>
      </c>
      <c r="Q72" s="199">
        <f t="shared" si="10"/>
        <v>0.22824773909242682</v>
      </c>
    </row>
    <row r="73" spans="1:17" x14ac:dyDescent="0.25">
      <c r="A73" s="142" t="s">
        <v>309</v>
      </c>
      <c r="B73" s="199">
        <f t="shared" ref="B73:Q73" si="11">IF(B$45=0,0,B$45/B$5)</f>
        <v>4.7433813204372621E-2</v>
      </c>
      <c r="C73" s="199">
        <f t="shared" si="11"/>
        <v>4.7433813204372621E-2</v>
      </c>
      <c r="D73" s="199">
        <f t="shared" si="11"/>
        <v>4.7433813204372607E-2</v>
      </c>
      <c r="E73" s="199">
        <f t="shared" si="11"/>
        <v>4.7433813204372614E-2</v>
      </c>
      <c r="F73" s="199">
        <f t="shared" si="11"/>
        <v>4.7433813204372628E-2</v>
      </c>
      <c r="G73" s="199">
        <f t="shared" si="11"/>
        <v>4.7433813204372628E-2</v>
      </c>
      <c r="H73" s="199">
        <f t="shared" si="11"/>
        <v>4.7433813204372614E-2</v>
      </c>
      <c r="I73" s="199">
        <f t="shared" si="11"/>
        <v>4.7433813204372628E-2</v>
      </c>
      <c r="J73" s="199">
        <f t="shared" si="11"/>
        <v>4.7433813204372614E-2</v>
      </c>
      <c r="K73" s="199">
        <f t="shared" si="11"/>
        <v>4.7433813204372614E-2</v>
      </c>
      <c r="L73" s="199">
        <f t="shared" si="11"/>
        <v>4.7433813204372607E-2</v>
      </c>
      <c r="M73" s="199">
        <f t="shared" si="11"/>
        <v>4.7433813204372614E-2</v>
      </c>
      <c r="N73" s="199">
        <f t="shared" si="11"/>
        <v>4.7433813204372607E-2</v>
      </c>
      <c r="O73" s="199">
        <f t="shared" si="11"/>
        <v>4.7433813204372607E-2</v>
      </c>
      <c r="P73" s="199">
        <f t="shared" si="11"/>
        <v>4.7433813204372607E-2</v>
      </c>
      <c r="Q73" s="199">
        <f t="shared" si="11"/>
        <v>4.7433813204372614E-2</v>
      </c>
    </row>
    <row r="74" spans="1:17" x14ac:dyDescent="0.25">
      <c r="A74" s="142" t="s">
        <v>308</v>
      </c>
      <c r="B74" s="199">
        <f t="shared" ref="B74:Q74" si="12">IF(B$56=0,0,B$56/B$5)</f>
        <v>2.5359369157479706E-2</v>
      </c>
      <c r="C74" s="199">
        <f t="shared" si="12"/>
        <v>2.66754436995006E-2</v>
      </c>
      <c r="D74" s="199">
        <f t="shared" si="12"/>
        <v>2.3755497369200917E-2</v>
      </c>
      <c r="E74" s="199">
        <f t="shared" si="12"/>
        <v>2.1605370878248657E-2</v>
      </c>
      <c r="F74" s="199">
        <f t="shared" si="12"/>
        <v>2.0783973476840079E-2</v>
      </c>
      <c r="G74" s="199">
        <f t="shared" si="12"/>
        <v>2.0688388966789033E-2</v>
      </c>
      <c r="H74" s="199">
        <f t="shared" si="12"/>
        <v>2.2042673046540558E-2</v>
      </c>
      <c r="I74" s="199">
        <f t="shared" si="12"/>
        <v>2.8162673721704414E-2</v>
      </c>
      <c r="J74" s="199">
        <f t="shared" si="12"/>
        <v>3.0254405008068082E-2</v>
      </c>
      <c r="K74" s="199">
        <f t="shared" si="12"/>
        <v>2.8921525194943554E-2</v>
      </c>
      <c r="L74" s="199">
        <f t="shared" si="12"/>
        <v>3.2380935238836443E-2</v>
      </c>
      <c r="M74" s="199">
        <f t="shared" si="12"/>
        <v>3.6140727389704523E-2</v>
      </c>
      <c r="N74" s="199">
        <f t="shared" si="12"/>
        <v>2.9703277945251728E-2</v>
      </c>
      <c r="O74" s="199">
        <f t="shared" si="12"/>
        <v>2.969587162027594E-2</v>
      </c>
      <c r="P74" s="199">
        <f t="shared" si="12"/>
        <v>3.0229946431032842E-2</v>
      </c>
      <c r="Q74" s="199">
        <f t="shared" si="12"/>
        <v>3.1895884704233428E-2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3.5767521890260126E-2</v>
      </c>
      <c r="C76" s="276">
        <f t="shared" si="14"/>
        <v>3.7623748072332264E-2</v>
      </c>
      <c r="D76" s="276">
        <f t="shared" si="14"/>
        <v>3.3505378895290865E-2</v>
      </c>
      <c r="E76" s="276">
        <f t="shared" si="14"/>
        <v>3.0472783886543165E-2</v>
      </c>
      <c r="F76" s="276">
        <f t="shared" si="14"/>
        <v>2.9314263366847247E-2</v>
      </c>
      <c r="G76" s="276">
        <f t="shared" si="14"/>
        <v>2.917944845743882E-2</v>
      </c>
      <c r="H76" s="276">
        <f t="shared" si="14"/>
        <v>3.1089566377460357E-2</v>
      </c>
      <c r="I76" s="276">
        <f t="shared" si="14"/>
        <v>3.9721376449627185E-2</v>
      </c>
      <c r="J76" s="276">
        <f t="shared" si="14"/>
        <v>4.2671609324465377E-2</v>
      </c>
      <c r="K76" s="276">
        <f t="shared" si="14"/>
        <v>4.0791680545599986E-2</v>
      </c>
      <c r="L76" s="276">
        <f t="shared" si="14"/>
        <v>4.5670923546636127E-2</v>
      </c>
      <c r="M76" s="276">
        <f t="shared" si="14"/>
        <v>5.0973833379443938E-2</v>
      </c>
      <c r="N76" s="276">
        <f t="shared" si="14"/>
        <v>4.1894285205667861E-2</v>
      </c>
      <c r="O76" s="276">
        <f t="shared" si="14"/>
        <v>4.1883839129937324E-2</v>
      </c>
      <c r="P76" s="276">
        <f t="shared" si="14"/>
        <v>4.2637112303499279E-2</v>
      </c>
      <c r="Q76" s="276">
        <f t="shared" si="14"/>
        <v>4.4986795502812982E-2</v>
      </c>
    </row>
    <row r="78" spans="1:17" ht="12.75" x14ac:dyDescent="0.25">
      <c r="A78" s="98" t="str">
        <f>FBT_fec!$A$110</f>
        <v>Energy intensity (toe/physical output index)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 t="shared" ref="B80:Q80" si="15">SUM(B$81:B$90)</f>
        <v>81.518859628417715</v>
      </c>
      <c r="C80" s="230">
        <f t="shared" si="15"/>
        <v>81.184404081964473</v>
      </c>
      <c r="D80" s="230">
        <f t="shared" si="15"/>
        <v>82.021673523827772</v>
      </c>
      <c r="E80" s="230">
        <f t="shared" si="15"/>
        <v>82.577408713177888</v>
      </c>
      <c r="F80" s="230">
        <f t="shared" si="15"/>
        <v>82.212762670457167</v>
      </c>
      <c r="G80" s="230">
        <f t="shared" si="15"/>
        <v>82.00073688237832</v>
      </c>
      <c r="H80" s="230">
        <f t="shared" si="15"/>
        <v>80.446875622768076</v>
      </c>
      <c r="I80" s="230">
        <f t="shared" si="15"/>
        <v>79.687979537904127</v>
      </c>
      <c r="J80" s="230">
        <f t="shared" si="15"/>
        <v>79.403660611185813</v>
      </c>
      <c r="K80" s="230">
        <f t="shared" si="15"/>
        <v>79.208685960574016</v>
      </c>
      <c r="L80" s="230">
        <f t="shared" si="15"/>
        <v>78.415136965196552</v>
      </c>
      <c r="M80" s="230">
        <f t="shared" si="15"/>
        <v>74.552270300798654</v>
      </c>
      <c r="N80" s="230">
        <f t="shared" si="15"/>
        <v>73.544665988793739</v>
      </c>
      <c r="O80" s="230">
        <f t="shared" si="15"/>
        <v>71.272481571949882</v>
      </c>
      <c r="P80" s="230">
        <f t="shared" si="15"/>
        <v>71.148176547754304</v>
      </c>
      <c r="Q80" s="230">
        <f t="shared" si="15"/>
        <v>68.614868829263457</v>
      </c>
    </row>
    <row r="81" spans="1:17" x14ac:dyDescent="0.25">
      <c r="A81" s="132" t="s">
        <v>83</v>
      </c>
      <c r="B81" s="275">
        <f>IF(B$6=0,0,B$6/TEL!B$5*1000)</f>
        <v>3.3161572621521676</v>
      </c>
      <c r="C81" s="275">
        <f>IF(C$6=0,0,C$6/TEL!C$5*1000)</f>
        <v>3.3025517333911725</v>
      </c>
      <c r="D81" s="275">
        <f>IF(D$6=0,0,D$6/TEL!D$5*1000)</f>
        <v>3.3366115466990265</v>
      </c>
      <c r="E81" s="275">
        <f>IF(E$6=0,0,E$6/TEL!E$5*1000)</f>
        <v>3.3592186500417052</v>
      </c>
      <c r="F81" s="275">
        <f>IF(F$6=0,0,F$6/TEL!F$5*1000)</f>
        <v>3.3443849829836112</v>
      </c>
      <c r="G81" s="275">
        <f>IF(G$6=0,0,G$6/TEL!G$5*1000)</f>
        <v>3.3357598518163432</v>
      </c>
      <c r="H81" s="275">
        <f>IF(H$6=0,0,H$6/TEL!H$5*1000)</f>
        <v>3.2725493466164264</v>
      </c>
      <c r="I81" s="275">
        <f>IF(I$6=0,0,I$6/TEL!I$5*1000)</f>
        <v>3.2416777326793347</v>
      </c>
      <c r="J81" s="275">
        <f>IF(J$6=0,0,J$6/TEL!J$5*1000)</f>
        <v>3.2301117431904975</v>
      </c>
      <c r="K81" s="275">
        <f>IF(K$6=0,0,K$6/TEL!K$5*1000)</f>
        <v>3.2221802460313249</v>
      </c>
      <c r="L81" s="275">
        <f>IF(L$6=0,0,L$6/TEL!L$5*1000)</f>
        <v>3.1898989644249616</v>
      </c>
      <c r="M81" s="275">
        <f>IF(M$6=0,0,M$6/TEL!M$5*1000)</f>
        <v>3.0327589676161351</v>
      </c>
      <c r="N81" s="275">
        <f>IF(N$6=0,0,N$6/TEL!N$5*1000)</f>
        <v>2.9917699943667344</v>
      </c>
      <c r="O81" s="275">
        <f>IF(O$6=0,0,O$6/TEL!O$5*1000)</f>
        <v>2.8993383670204773</v>
      </c>
      <c r="P81" s="275">
        <f>IF(P$6=0,0,P$6/TEL!P$5*1000)</f>
        <v>2.8942816843020589</v>
      </c>
      <c r="Q81" s="275">
        <f>IF(Q$6=0,0,Q$6/TEL!Q$5*1000)</f>
        <v>2.7912276569735051</v>
      </c>
    </row>
    <row r="82" spans="1:17" x14ac:dyDescent="0.25">
      <c r="A82" s="76" t="s">
        <v>82</v>
      </c>
      <c r="B82" s="274">
        <f>IF(B$7=0,0,B$7/TEL!B$5*1000)</f>
        <v>2.7209495484325483</v>
      </c>
      <c r="C82" s="274">
        <f>IF(C$7=0,0,C$7/TEL!C$5*1000)</f>
        <v>2.7097860376542955</v>
      </c>
      <c r="D82" s="274">
        <f>IF(D$7=0,0,D$7/TEL!D$5*1000)</f>
        <v>2.7377325511376629</v>
      </c>
      <c r="E82" s="274">
        <f>IF(E$7=0,0,E$7/TEL!E$5*1000)</f>
        <v>2.7562819692649887</v>
      </c>
      <c r="F82" s="274">
        <f>IF(F$7=0,0,F$7/TEL!F$5*1000)</f>
        <v>2.7441107552686042</v>
      </c>
      <c r="G82" s="274">
        <f>IF(G$7=0,0,G$7/TEL!G$5*1000)</f>
        <v>2.7370337245672562</v>
      </c>
      <c r="H82" s="274">
        <f>IF(H$7=0,0,H$7/TEL!H$5*1000)</f>
        <v>2.6851686946596325</v>
      </c>
      <c r="I82" s="274">
        <f>IF(I$7=0,0,I$7/TEL!I$5*1000)</f>
        <v>2.6598381396343265</v>
      </c>
      <c r="J82" s="274">
        <f>IF(J$7=0,0,J$7/TEL!J$5*1000)</f>
        <v>2.6503480969768187</v>
      </c>
      <c r="K82" s="274">
        <f>IF(K$7=0,0,K$7/TEL!K$5*1000)</f>
        <v>2.6438402018718565</v>
      </c>
      <c r="L82" s="274">
        <f>IF(L$7=0,0,L$7/TEL!L$5*1000)</f>
        <v>2.6173529964512503</v>
      </c>
      <c r="M82" s="274">
        <f>IF(M$7=0,0,M$7/TEL!M$5*1000)</f>
        <v>2.4884176144542653</v>
      </c>
      <c r="N82" s="274">
        <f>IF(N$7=0,0,N$7/TEL!N$5*1000)</f>
        <v>2.4547856364034741</v>
      </c>
      <c r="O82" s="274">
        <f>IF(O$7=0,0,O$7/TEL!O$5*1000)</f>
        <v>2.3789443011450073</v>
      </c>
      <c r="P82" s="274">
        <f>IF(P$7=0,0,P$7/TEL!P$5*1000)</f>
        <v>2.3747952281452793</v>
      </c>
      <c r="Q82" s="274">
        <f>IF(Q$7=0,0,Q$7/TEL!Q$5*1000)</f>
        <v>2.2902380775167219</v>
      </c>
    </row>
    <row r="83" spans="1:17" x14ac:dyDescent="0.25">
      <c r="A83" s="76" t="s">
        <v>81</v>
      </c>
      <c r="B83" s="274">
        <f>IF(B$8=0,0,B$8/TEL!B$5*1000)</f>
        <v>1.9556824879358938</v>
      </c>
      <c r="C83" s="274">
        <f>IF(C$8=0,0,C$8/TEL!C$5*1000)</f>
        <v>1.9476587145640245</v>
      </c>
      <c r="D83" s="274">
        <f>IF(D$8=0,0,D$8/TEL!D$5*1000)</f>
        <v>1.9677452711301946</v>
      </c>
      <c r="E83" s="274">
        <f>IF(E$8=0,0,E$8/TEL!E$5*1000)</f>
        <v>1.9810776654092104</v>
      </c>
      <c r="F83" s="274">
        <f>IF(F$8=0,0,F$8/TEL!F$5*1000)</f>
        <v>1.9723296053493089</v>
      </c>
      <c r="G83" s="274">
        <f>IF(G$8=0,0,G$8/TEL!G$5*1000)</f>
        <v>1.967242989532715</v>
      </c>
      <c r="H83" s="274">
        <f>IF(H$8=0,0,H$8/TEL!H$5*1000)</f>
        <v>1.9299649992866101</v>
      </c>
      <c r="I83" s="274">
        <f>IF(I$8=0,0,I$8/TEL!I$5*1000)</f>
        <v>1.9117586628621719</v>
      </c>
      <c r="J83" s="274">
        <f>IF(J$8=0,0,J$8/TEL!J$5*1000)</f>
        <v>1.9049376947020884</v>
      </c>
      <c r="K83" s="274">
        <f>IF(K$8=0,0,K$8/TEL!K$5*1000)</f>
        <v>1.9002601450953969</v>
      </c>
      <c r="L83" s="274">
        <f>IF(L$8=0,0,L$8/TEL!L$5*1000)</f>
        <v>1.881222466199336</v>
      </c>
      <c r="M83" s="274">
        <f>IF(M$8=0,0,M$8/TEL!M$5*1000)</f>
        <v>1.7885501603890028</v>
      </c>
      <c r="N83" s="274">
        <f>IF(N$8=0,0,N$8/TEL!N$5*1000)</f>
        <v>1.7643771761649971</v>
      </c>
      <c r="O83" s="274">
        <f>IF(O$8=0,0,O$8/TEL!O$5*1000)</f>
        <v>1.7098662164479737</v>
      </c>
      <c r="P83" s="274">
        <f>IF(P$8=0,0,P$8/TEL!P$5*1000)</f>
        <v>1.7068840702294195</v>
      </c>
      <c r="Q83" s="274">
        <f>IF(Q$8=0,0,Q$8/TEL!Q$5*1000)</f>
        <v>1.6461086182151439</v>
      </c>
    </row>
    <row r="84" spans="1:17" x14ac:dyDescent="0.25">
      <c r="A84" s="76" t="s">
        <v>80</v>
      </c>
      <c r="B84" s="274">
        <f>IF(B$9=0,0,B$9/TEL!B$5*1000)</f>
        <v>3.8263353024832703</v>
      </c>
      <c r="C84" s="274">
        <f>IF(C$9=0,0,C$9/TEL!C$5*1000)</f>
        <v>3.8106366154513527</v>
      </c>
      <c r="D84" s="274">
        <f>IF(D$9=0,0,D$9/TEL!D$5*1000)</f>
        <v>3.8499364000373384</v>
      </c>
      <c r="E84" s="274">
        <f>IF(E$9=0,0,E$9/TEL!E$5*1000)</f>
        <v>3.8760215192788907</v>
      </c>
      <c r="F84" s="274">
        <f>IF(F$9=0,0,F$9/TEL!F$5*1000)</f>
        <v>3.8589057495964747</v>
      </c>
      <c r="G84" s="274">
        <f>IF(G$9=0,0,G$9/TEL!G$5*1000)</f>
        <v>3.8489536751727043</v>
      </c>
      <c r="H84" s="274">
        <f>IF(H$9=0,0,H$9/TEL!H$5*1000)</f>
        <v>3.7760184768651075</v>
      </c>
      <c r="I84" s="274">
        <f>IF(I$9=0,0,I$9/TEL!I$5*1000)</f>
        <v>3.7403973838607714</v>
      </c>
      <c r="J84" s="274">
        <f>IF(J$9=0,0,J$9/TEL!J$5*1000)</f>
        <v>3.7270520113736509</v>
      </c>
      <c r="K84" s="274">
        <f>IF(K$9=0,0,K$9/TEL!K$5*1000)</f>
        <v>3.7179002838822979</v>
      </c>
      <c r="L84" s="274">
        <f>IF(L$9=0,0,L$9/TEL!L$5*1000)</f>
        <v>3.680652651259571</v>
      </c>
      <c r="M84" s="274">
        <f>IF(M$9=0,0,M$9/TEL!M$5*1000)</f>
        <v>3.4993372703263104</v>
      </c>
      <c r="N84" s="274">
        <f>IF(N$9=0,0,N$9/TEL!N$5*1000)</f>
        <v>3.4520423011923858</v>
      </c>
      <c r="O84" s="274">
        <f>IF(O$9=0,0,O$9/TEL!O$5*1000)</f>
        <v>3.3453904234851666</v>
      </c>
      <c r="P84" s="274">
        <f>IF(P$9=0,0,P$9/TEL!P$5*1000)</f>
        <v>3.3395557895792991</v>
      </c>
      <c r="Q84" s="274">
        <f>IF(Q$9=0,0,Q$9/TEL!Q$5*1000)</f>
        <v>3.2206472965078903</v>
      </c>
    </row>
    <row r="85" spans="1:17" x14ac:dyDescent="0.25">
      <c r="A85" s="129" t="s">
        <v>79</v>
      </c>
      <c r="B85" s="273">
        <f>IF(B$10=0,0,B$10/TEL!B$5*1000)</f>
        <v>6.4622551775273021</v>
      </c>
      <c r="C85" s="273">
        <f>IF(C$10=0,0,C$10/TEL!C$5*1000)</f>
        <v>6.4357418394289505</v>
      </c>
      <c r="D85" s="273">
        <f>IF(D$10=0,0,D$10/TEL!D$5*1000)</f>
        <v>6.5021148089519487</v>
      </c>
      <c r="E85" s="273">
        <f>IF(E$10=0,0,E$10/TEL!E$5*1000)</f>
        <v>6.5461696770043476</v>
      </c>
      <c r="F85" s="273">
        <f>IF(F$10=0,0,F$10/TEL!F$5*1000)</f>
        <v>6.5172630437629335</v>
      </c>
      <c r="G85" s="273">
        <f>IF(G$10=0,0,G$10/TEL!G$5*1000)</f>
        <v>6.5004550958472329</v>
      </c>
      <c r="H85" s="273">
        <f>IF(H$10=0,0,H$10/TEL!H$5*1000)</f>
        <v>6.3772756498166254</v>
      </c>
      <c r="I85" s="273">
        <f>IF(I$10=0,0,I$10/TEL!I$5*1000)</f>
        <v>6.3171155816315254</v>
      </c>
      <c r="J85" s="273">
        <f>IF(J$10=0,0,J$10/TEL!J$5*1000)</f>
        <v>6.2945767303199442</v>
      </c>
      <c r="K85" s="273">
        <f>IF(K$10=0,0,K$10/TEL!K$5*1000)</f>
        <v>6.2791204794456581</v>
      </c>
      <c r="L85" s="273">
        <f>IF(L$10=0,0,L$10/TEL!L$5*1000)</f>
        <v>6.2162133665717185</v>
      </c>
      <c r="M85" s="273">
        <f>IF(M$10=0,0,M$10/TEL!M$5*1000)</f>
        <v>5.9099918343288786</v>
      </c>
      <c r="N85" s="273">
        <f>IF(N$10=0,0,N$10/TEL!N$5*1000)</f>
        <v>5.8301158864582519</v>
      </c>
      <c r="O85" s="273">
        <f>IF(O$10=0,0,O$10/TEL!O$5*1000)</f>
        <v>5.6499927152193923</v>
      </c>
      <c r="P85" s="273">
        <f>IF(P$10=0,0,P$10/TEL!P$5*1000)</f>
        <v>5.6401386668450373</v>
      </c>
      <c r="Q85" s="273">
        <f>IF(Q$10=0,0,Q$10/TEL!Q$5*1000)</f>
        <v>5.4393154341022143</v>
      </c>
    </row>
    <row r="86" spans="1:17" x14ac:dyDescent="0.25">
      <c r="A86" s="127" t="s">
        <v>306</v>
      </c>
      <c r="B86" s="296">
        <f>IF(B$15=0,0,B$15/TEL!B$5*1000)</f>
        <v>2.4167189751548985</v>
      </c>
      <c r="C86" s="296">
        <f>IF(C$15=0,0,C$15/TEL!C$5*1000)</f>
        <v>2.4068036614576305</v>
      </c>
      <c r="D86" s="296">
        <f>IF(D$15=0,0,D$15/TEL!D$5*1000)</f>
        <v>2.4316254628995511</v>
      </c>
      <c r="E86" s="296">
        <f>IF(E$15=0,0,E$15/TEL!E$5*1000)</f>
        <v>2.4481008623762581</v>
      </c>
      <c r="F86" s="296">
        <f>IF(F$15=0,0,F$15/TEL!F$5*1000)</f>
        <v>2.4372905172036776</v>
      </c>
      <c r="G86" s="296">
        <f>IF(G$15=0,0,G$15/TEL!G$5*1000)</f>
        <v>2.4310047724372761</v>
      </c>
      <c r="H86" s="296">
        <f>IF(H$15=0,0,H$15/TEL!H$5*1000)</f>
        <v>2.3849387944786113</v>
      </c>
      <c r="I86" s="296">
        <f>IF(I$15=0,0,I$15/TEL!I$5*1000)</f>
        <v>2.3624404600217574</v>
      </c>
      <c r="J86" s="296">
        <f>IF(J$15=0,0,J$15/TEL!J$5*1000)</f>
        <v>2.3540115032339917</v>
      </c>
      <c r="K86" s="296">
        <f>IF(K$15=0,0,K$15/TEL!K$5*1000)</f>
        <v>2.3482312587610505</v>
      </c>
      <c r="L86" s="296">
        <f>IF(L$15=0,0,L$15/TEL!L$5*1000)</f>
        <v>2.3247055995015171</v>
      </c>
      <c r="M86" s="296">
        <f>IF(M$15=0,0,M$15/TEL!M$5*1000)</f>
        <v>2.2101865396312368</v>
      </c>
      <c r="N86" s="296">
        <f>IF(N$15=0,0,N$15/TEL!N$5*1000)</f>
        <v>2.1803149679315115</v>
      </c>
      <c r="O86" s="296">
        <f>IF(O$15=0,0,O$15/TEL!O$5*1000)</f>
        <v>2.1129534859349755</v>
      </c>
      <c r="P86" s="296">
        <f>IF(P$15=0,0,P$15/TEL!P$5*1000)</f>
        <v>2.1092683226236884</v>
      </c>
      <c r="Q86" s="296">
        <f>IF(Q$15=0,0,Q$15/TEL!Q$5*1000)</f>
        <v>2.0341655444311328</v>
      </c>
    </row>
    <row r="87" spans="1:17" x14ac:dyDescent="0.25">
      <c r="A87" s="127" t="s">
        <v>305</v>
      </c>
      <c r="B87" s="296">
        <f>IF(B$26=0,0,B$26/TEL!B$5*1000)</f>
        <v>20.542111288816638</v>
      </c>
      <c r="C87" s="296">
        <f>IF(C$26=0,0,C$26/TEL!C$5*1000)</f>
        <v>20.457831122389859</v>
      </c>
      <c r="D87" s="296">
        <f>IF(D$26=0,0,D$26/TEL!D$5*1000)</f>
        <v>20.668816434646182</v>
      </c>
      <c r="E87" s="296">
        <f>IF(E$26=0,0,E$26/TEL!E$5*1000)</f>
        <v>20.80885733019819</v>
      </c>
      <c r="F87" s="296">
        <f>IF(F$26=0,0,F$26/TEL!F$5*1000)</f>
        <v>20.716969396231256</v>
      </c>
      <c r="G87" s="296">
        <f>IF(G$26=0,0,G$26/TEL!G$5*1000)</f>
        <v>20.663540565716843</v>
      </c>
      <c r="H87" s="296">
        <f>IF(H$26=0,0,H$26/TEL!H$5*1000)</f>
        <v>20.271979753068198</v>
      </c>
      <c r="I87" s="296">
        <f>IF(I$26=0,0,I$26/TEL!I$5*1000)</f>
        <v>20.080743910184935</v>
      </c>
      <c r="J87" s="296">
        <f>IF(J$26=0,0,J$26/TEL!J$5*1000)</f>
        <v>20.009097777488932</v>
      </c>
      <c r="K87" s="296">
        <f>IF(K$26=0,0,K$26/TEL!K$5*1000)</f>
        <v>19.959965699468928</v>
      </c>
      <c r="L87" s="296">
        <f>IF(L$26=0,0,L$26/TEL!L$5*1000)</f>
        <v>19.759997595762893</v>
      </c>
      <c r="M87" s="296">
        <f>IF(M$26=0,0,M$26/TEL!M$5*1000)</f>
        <v>18.786585586865513</v>
      </c>
      <c r="N87" s="296">
        <f>IF(N$26=0,0,N$26/TEL!N$5*1000)</f>
        <v>18.532677227417846</v>
      </c>
      <c r="O87" s="296">
        <f>IF(O$26=0,0,O$26/TEL!O$5*1000)</f>
        <v>17.960104630447287</v>
      </c>
      <c r="P87" s="296">
        <f>IF(P$26=0,0,P$26/TEL!P$5*1000)</f>
        <v>17.928780742301349</v>
      </c>
      <c r="Q87" s="296">
        <f>IF(Q$26=0,0,Q$26/TEL!Q$5*1000)</f>
        <v>17.290407127664626</v>
      </c>
    </row>
    <row r="88" spans="1:17" x14ac:dyDescent="0.25">
      <c r="A88" s="127" t="s">
        <v>304</v>
      </c>
      <c r="B88" s="296">
        <f>IF(B$37=0,0,B$37/TEL!B$5*1000)</f>
        <v>9.173496667348795</v>
      </c>
      <c r="C88" s="296">
        <f>IF(C$37=0,0,C$37/TEL!C$5*1000)</f>
        <v>9.609983126623904</v>
      </c>
      <c r="D88" s="296">
        <f>IF(D$37=0,0,D$37/TEL!D$5*1000)</f>
        <v>8.6463163201565632</v>
      </c>
      <c r="E88" s="296">
        <f>IF(E$37=0,0,E$37/TEL!E$5*1000)</f>
        <v>7.9170127150198795</v>
      </c>
      <c r="F88" s="296">
        <f>IF(F$37=0,0,F$37/TEL!F$5*1000)</f>
        <v>7.5823912121773498</v>
      </c>
      <c r="G88" s="296">
        <f>IF(G$37=0,0,G$37/TEL!G$5*1000)</f>
        <v>7.5280551845752228</v>
      </c>
      <c r="H88" s="296">
        <f>IF(H$37=0,0,H$37/TEL!H$5*1000)</f>
        <v>7.868859785297234</v>
      </c>
      <c r="I88" s="296">
        <f>IF(I$37=0,0,I$37/TEL!I$5*1000)</f>
        <v>9.9587553922510903</v>
      </c>
      <c r="J88" s="296">
        <f>IF(J$37=0,0,J$37/TEL!J$5*1000)</f>
        <v>10.660252875939616</v>
      </c>
      <c r="K88" s="296">
        <f>IF(K$37=0,0,K$37/TEL!K$5*1000)</f>
        <v>10.165584779585314</v>
      </c>
      <c r="L88" s="296">
        <f>IF(L$37=0,0,L$37/TEL!L$5*1000)</f>
        <v>11.267502406176931</v>
      </c>
      <c r="M88" s="296">
        <f>IF(M$37=0,0,M$37/TEL!M$5*1000)</f>
        <v>11.956281417684732</v>
      </c>
      <c r="N88" s="296">
        <f>IF(N$37=0,0,N$37/TEL!N$5*1000)</f>
        <v>9.6937970951977999</v>
      </c>
      <c r="O88" s="296">
        <f>IF(O$37=0,0,O$37/TEL!O$5*1000)</f>
        <v>9.391961928759784</v>
      </c>
      <c r="P88" s="296">
        <f>IF(P$37=0,0,P$37/TEL!P$5*1000)</f>
        <v>9.5441996978127399</v>
      </c>
      <c r="Q88" s="296">
        <f>IF(Q$37=0,0,Q$37/TEL!Q$5*1000)</f>
        <v>9.7116105067109011</v>
      </c>
    </row>
    <row r="89" spans="1:17" x14ac:dyDescent="0.25">
      <c r="A89" s="127" t="s">
        <v>303</v>
      </c>
      <c r="B89" s="296">
        <f>IF(B$38=0,0,B$38/TEL!B$5*1000)</f>
        <v>28.189425322337719</v>
      </c>
      <c r="C89" s="296">
        <f>IF(C$38=0,0,C$38/TEL!C$5*1000)</f>
        <v>27.44894966442104</v>
      </c>
      <c r="D89" s="296">
        <f>IF(D$38=0,0,D$38/TEL!D$5*1000)</f>
        <v>29.132607479127607</v>
      </c>
      <c r="E89" s="296">
        <f>IF(E$38=0,0,E$38/TEL!E$5*1000)</f>
        <v>30.368304794957016</v>
      </c>
      <c r="F89" s="296">
        <f>IF(F$38=0,0,F$38/TEL!F$5*1000)</f>
        <v>30.629110830846056</v>
      </c>
      <c r="G89" s="296">
        <f>IF(G$38=0,0,G$38/TEL!G$5*1000)</f>
        <v>30.595954747381363</v>
      </c>
      <c r="H89" s="296">
        <f>IF(H$38=0,0,H$38/TEL!H$5*1000)</f>
        <v>29.379061643146294</v>
      </c>
      <c r="I89" s="296">
        <f>IF(I$38=0,0,I$38/TEL!I$5*1000)</f>
        <v>26.249936041042936</v>
      </c>
      <c r="J89" s="296">
        <f>IF(J$38=0,0,J$38/TEL!J$5*1000)</f>
        <v>25.184990193427307</v>
      </c>
      <c r="K89" s="296">
        <f>IF(K$38=0,0,K$38/TEL!K$5*1000)</f>
        <v>25.740547452291711</v>
      </c>
      <c r="L89" s="296">
        <f>IF(L$38=0,0,L$38/TEL!L$5*1000)</f>
        <v>23.896299193611878</v>
      </c>
      <c r="M89" s="296">
        <f>IF(M$38=0,0,M$38/TEL!M$5*1000)</f>
        <v>21.079945905130398</v>
      </c>
      <c r="N89" s="296">
        <f>IF(N$38=0,0,N$38/TEL!N$5*1000)</f>
        <v>23.563684491370626</v>
      </c>
      <c r="O89" s="296">
        <f>IF(O$38=0,0,O$38/TEL!O$5*1000)</f>
        <v>22.838764350938838</v>
      </c>
      <c r="P89" s="296">
        <f>IF(P$38=0,0,P$38/TEL!P$5*1000)</f>
        <v>22.576719552259647</v>
      </c>
      <c r="Q89" s="296">
        <f>IF(Q$38=0,0,Q$38/TEL!Q$5*1000)</f>
        <v>21.104385494666914</v>
      </c>
    </row>
    <row r="90" spans="1:17" x14ac:dyDescent="0.25">
      <c r="A90" s="72" t="s">
        <v>302</v>
      </c>
      <c r="B90" s="272">
        <f>IF(B$58=0,0,B$58/TEL!B$5*1000)</f>
        <v>2.9157275962284728</v>
      </c>
      <c r="C90" s="272">
        <f>IF(C$58=0,0,C$58/TEL!C$5*1000)</f>
        <v>3.0544615665822539</v>
      </c>
      <c r="D90" s="272">
        <f>IF(D$58=0,0,D$58/TEL!D$5*1000)</f>
        <v>2.7481672490416966</v>
      </c>
      <c r="E90" s="272">
        <f>IF(E$58=0,0,E$58/TEL!E$5*1000)</f>
        <v>2.5163635296274167</v>
      </c>
      <c r="F90" s="272">
        <f>IF(F$58=0,0,F$58/TEL!F$5*1000)</f>
        <v>2.4100065770378891</v>
      </c>
      <c r="G90" s="272">
        <f>IF(G$58=0,0,G$58/TEL!G$5*1000)</f>
        <v>2.3927362753313601</v>
      </c>
      <c r="H90" s="272">
        <f>IF(H$58=0,0,H$58/TEL!H$5*1000)</f>
        <v>2.5010584795333464</v>
      </c>
      <c r="I90" s="272">
        <f>IF(I$58=0,0,I$58/TEL!I$5*1000)</f>
        <v>3.1653162337352772</v>
      </c>
      <c r="J90" s="272">
        <f>IF(J$58=0,0,J$58/TEL!J$5*1000)</f>
        <v>3.3882819845329597</v>
      </c>
      <c r="K90" s="272">
        <f>IF(K$58=0,0,K$58/TEL!K$5*1000)</f>
        <v>3.2310554141404868</v>
      </c>
      <c r="L90" s="272">
        <f>IF(L$58=0,0,L$58/TEL!L$5*1000)</f>
        <v>3.5812917252364938</v>
      </c>
      <c r="M90" s="272">
        <f>IF(M$58=0,0,M$58/TEL!M$5*1000)</f>
        <v>3.8002150043721761</v>
      </c>
      <c r="N90" s="272">
        <f>IF(N$58=0,0,N$58/TEL!N$5*1000)</f>
        <v>3.0811012122901067</v>
      </c>
      <c r="O90" s="272">
        <f>IF(O$58=0,0,O$58/TEL!O$5*1000)</f>
        <v>2.9851651525509713</v>
      </c>
      <c r="P90" s="272">
        <f>IF(P$58=0,0,P$58/TEL!P$5*1000)</f>
        <v>3.0335527936557933</v>
      </c>
      <c r="Q90" s="272">
        <f>IF(Q$58=0,0,Q$58/TEL!Q$5*1000)</f>
        <v>3.0867630724744122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1138.4564596884502</v>
      </c>
      <c r="C5" s="96">
        <v>1134.655112713652</v>
      </c>
      <c r="D5" s="96">
        <v>1135.638716061075</v>
      </c>
      <c r="E5" s="96">
        <v>1130.7805482300193</v>
      </c>
      <c r="F5" s="96">
        <v>1064.9096434065116</v>
      </c>
      <c r="G5" s="96">
        <v>996.13731457672407</v>
      </c>
      <c r="H5" s="96">
        <v>962.039784596093</v>
      </c>
      <c r="I5" s="96">
        <v>820.66129334669188</v>
      </c>
      <c r="J5" s="96">
        <v>714.47506660805266</v>
      </c>
      <c r="K5" s="96">
        <v>599.08344912782422</v>
      </c>
      <c r="L5" s="96">
        <v>585.83474204769823</v>
      </c>
      <c r="M5" s="96">
        <v>547.71922943234142</v>
      </c>
      <c r="N5" s="96">
        <v>559.70995746576853</v>
      </c>
      <c r="O5" s="96">
        <v>561.08069163490654</v>
      </c>
      <c r="P5" s="96">
        <v>548.05942935908547</v>
      </c>
      <c r="Q5" s="96">
        <v>552.74423100504157</v>
      </c>
    </row>
    <row r="6" spans="1:17" x14ac:dyDescent="0.25">
      <c r="A6" s="132" t="s">
        <v>83</v>
      </c>
      <c r="B6" s="160">
        <v>47.918164379878306</v>
      </c>
      <c r="C6" s="160">
        <v>47.562221732544693</v>
      </c>
      <c r="D6" s="160">
        <v>48.094395211668015</v>
      </c>
      <c r="E6" s="160">
        <v>48.213119399816115</v>
      </c>
      <c r="F6" s="160">
        <v>45.204081991244429</v>
      </c>
      <c r="G6" s="160">
        <v>42.175730699726898</v>
      </c>
      <c r="H6" s="160">
        <v>40.514895427713618</v>
      </c>
      <c r="I6" s="160">
        <v>34.234916586939676</v>
      </c>
      <c r="J6" s="160">
        <v>29.698882640179292</v>
      </c>
      <c r="K6" s="160">
        <v>24.841203823117375</v>
      </c>
      <c r="L6" s="160">
        <v>24.048474744994255</v>
      </c>
      <c r="M6" s="160">
        <v>22.099006482776062</v>
      </c>
      <c r="N6" s="160">
        <v>23.012429722548632</v>
      </c>
      <c r="O6" s="160">
        <v>23.077562896256534</v>
      </c>
      <c r="P6" s="160">
        <v>22.502676018516159</v>
      </c>
      <c r="Q6" s="160">
        <v>22.660674321161384</v>
      </c>
    </row>
    <row r="7" spans="1:17" x14ac:dyDescent="0.25">
      <c r="A7" s="76" t="s">
        <v>82</v>
      </c>
      <c r="B7" s="159">
        <v>9.9988111650621168</v>
      </c>
      <c r="C7" s="159">
        <v>9.9245386347525972</v>
      </c>
      <c r="D7" s="159">
        <v>10.035584251663636</v>
      </c>
      <c r="E7" s="159">
        <v>10.060357753599295</v>
      </c>
      <c r="F7" s="159">
        <v>9.4324790101983869</v>
      </c>
      <c r="G7" s="159">
        <v>8.8005701485544545</v>
      </c>
      <c r="H7" s="159">
        <v>8.4540130866126439</v>
      </c>
      <c r="I7" s="159">
        <v>7.1436055749289977</v>
      </c>
      <c r="J7" s="159">
        <v>6.1970971379110313</v>
      </c>
      <c r="K7" s="159">
        <v>5.1834728928904878</v>
      </c>
      <c r="L7" s="159">
        <v>5.0180586192056778</v>
      </c>
      <c r="M7" s="159">
        <v>4.6112741507591659</v>
      </c>
      <c r="N7" s="159">
        <v>4.8018729895598504</v>
      </c>
      <c r="O7" s="159">
        <v>4.8154639589326242</v>
      </c>
      <c r="P7" s="159">
        <v>4.6955055797629104</v>
      </c>
      <c r="Q7" s="159">
        <v>4.7284741880765733</v>
      </c>
    </row>
    <row r="8" spans="1:17" x14ac:dyDescent="0.25">
      <c r="A8" s="76" t="s">
        <v>81</v>
      </c>
      <c r="B8" s="159">
        <v>38.754388081438876</v>
      </c>
      <c r="C8" s="159">
        <v>38.46651521176581</v>
      </c>
      <c r="D8" s="159">
        <v>38.896916872670303</v>
      </c>
      <c r="E8" s="159">
        <v>38.992936478631613</v>
      </c>
      <c r="F8" s="159">
        <v>36.559341515375422</v>
      </c>
      <c r="G8" s="159">
        <v>34.11012621847896</v>
      </c>
      <c r="H8" s="159">
        <v>32.766905844662375</v>
      </c>
      <c r="I8" s="159">
        <v>27.68789790919196</v>
      </c>
      <c r="J8" s="159">
        <v>24.019326247520574</v>
      </c>
      <c r="K8" s="159">
        <v>20.090620453221518</v>
      </c>
      <c r="L8" s="159">
        <v>19.449491337893274</v>
      </c>
      <c r="M8" s="159">
        <v>17.872835583980944</v>
      </c>
      <c r="N8" s="159">
        <v>18.611577544881598</v>
      </c>
      <c r="O8" s="159">
        <v>18.664254777482601</v>
      </c>
      <c r="P8" s="159">
        <v>18.199308145006157</v>
      </c>
      <c r="Q8" s="159">
        <v>18.327091160406734</v>
      </c>
    </row>
    <row r="9" spans="1:17" x14ac:dyDescent="0.25">
      <c r="A9" s="76" t="s">
        <v>80</v>
      </c>
      <c r="B9" s="159">
        <v>53.309534738800721</v>
      </c>
      <c r="C9" s="159">
        <v>52.913544258601554</v>
      </c>
      <c r="D9" s="159">
        <v>53.505593660734036</v>
      </c>
      <c r="E9" s="159">
        <v>53.637675749318277</v>
      </c>
      <c r="F9" s="159">
        <v>50.290085407774171</v>
      </c>
      <c r="G9" s="159">
        <v>46.921008138941282</v>
      </c>
      <c r="H9" s="159">
        <v>45.073308904744472</v>
      </c>
      <c r="I9" s="159">
        <v>38.086756842417287</v>
      </c>
      <c r="J9" s="159">
        <v>33.040364469283226</v>
      </c>
      <c r="K9" s="159">
        <v>27.636138305794358</v>
      </c>
      <c r="L9" s="159">
        <v>26.75421766305772</v>
      </c>
      <c r="M9" s="159">
        <v>24.585410752529437</v>
      </c>
      <c r="N9" s="159">
        <v>25.601605103086225</v>
      </c>
      <c r="O9" s="159">
        <v>25.674066542946548</v>
      </c>
      <c r="P9" s="159">
        <v>25.034497970644345</v>
      </c>
      <c r="Q9" s="159">
        <v>25.210272984410818</v>
      </c>
    </row>
    <row r="10" spans="1:17" x14ac:dyDescent="0.25">
      <c r="A10" s="129" t="s">
        <v>79</v>
      </c>
      <c r="B10" s="158">
        <v>144.32892338333232</v>
      </c>
      <c r="C10" s="158">
        <v>141.91847620010034</v>
      </c>
      <c r="D10" s="158">
        <v>143.14829589292759</v>
      </c>
      <c r="E10" s="158">
        <v>142.05010785657751</v>
      </c>
      <c r="F10" s="158">
        <v>134.51207845144353</v>
      </c>
      <c r="G10" s="158">
        <v>125.59794234253852</v>
      </c>
      <c r="H10" s="158">
        <v>121.59963621075121</v>
      </c>
      <c r="I10" s="158">
        <v>101.47379352083441</v>
      </c>
      <c r="J10" s="158">
        <v>87.973188499411805</v>
      </c>
      <c r="K10" s="158">
        <v>73.828989883102764</v>
      </c>
      <c r="L10" s="158">
        <v>70.853918473602079</v>
      </c>
      <c r="M10" s="158">
        <v>66.54072270234569</v>
      </c>
      <c r="N10" s="158">
        <v>69.78539408447196</v>
      </c>
      <c r="O10" s="158">
        <v>69.550018882971102</v>
      </c>
      <c r="P10" s="158">
        <v>67.395334029768279</v>
      </c>
      <c r="Q10" s="158">
        <v>67.694205541759288</v>
      </c>
    </row>
    <row r="11" spans="1:17" x14ac:dyDescent="0.25">
      <c r="A11" s="92" t="s">
        <v>125</v>
      </c>
      <c r="B11" s="91">
        <v>14.835897501147013</v>
      </c>
      <c r="C11" s="91">
        <v>18.226045441757691</v>
      </c>
      <c r="D11" s="91">
        <v>19.366572188453901</v>
      </c>
      <c r="E11" s="91">
        <v>23.210813869562365</v>
      </c>
      <c r="F11" s="91">
        <v>18.290272104726736</v>
      </c>
      <c r="G11" s="91">
        <v>16.810697970059472</v>
      </c>
      <c r="H11" s="91">
        <v>13.670322457648343</v>
      </c>
      <c r="I11" s="91">
        <v>14.892270802424893</v>
      </c>
      <c r="J11" s="91">
        <v>13.064506485597253</v>
      </c>
      <c r="K11" s="91">
        <v>10.286632337589944</v>
      </c>
      <c r="L11" s="91">
        <v>11.577443610816475</v>
      </c>
      <c r="M11" s="91">
        <v>6.8975353627476386</v>
      </c>
      <c r="N11" s="91">
        <v>5.8897566612124166</v>
      </c>
      <c r="O11" s="91">
        <v>7.038620665544749</v>
      </c>
      <c r="P11" s="91">
        <v>7.9672992791230666</v>
      </c>
      <c r="Q11" s="91">
        <v>8.4791916196160653</v>
      </c>
    </row>
    <row r="12" spans="1:17" x14ac:dyDescent="0.25">
      <c r="A12" s="92" t="s">
        <v>26</v>
      </c>
      <c r="B12" s="91">
        <v>38.389435222476664</v>
      </c>
      <c r="C12" s="91">
        <v>38.104273272315055</v>
      </c>
      <c r="D12" s="91">
        <v>38.530621809833399</v>
      </c>
      <c r="E12" s="91">
        <v>38.625737192261667</v>
      </c>
      <c r="F12" s="91">
        <v>36.215059567747339</v>
      </c>
      <c r="G12" s="91">
        <v>33.788908707397731</v>
      </c>
      <c r="H12" s="91">
        <v>32.458337536417496</v>
      </c>
      <c r="I12" s="91">
        <v>27.427158983850674</v>
      </c>
      <c r="J12" s="91">
        <v>23.793134525283651</v>
      </c>
      <c r="K12" s="91">
        <v>19.901425635919278</v>
      </c>
      <c r="L12" s="91">
        <v>19.26633407956658</v>
      </c>
      <c r="M12" s="91">
        <v>17.704525806248714</v>
      </c>
      <c r="N12" s="91">
        <v>18.436310980988811</v>
      </c>
      <c r="O12" s="91">
        <v>18.488492148302967</v>
      </c>
      <c r="P12" s="91">
        <v>18.027923951693726</v>
      </c>
      <c r="Q12" s="91">
        <v>18.154503625250815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91.103590659708644</v>
      </c>
      <c r="C14" s="157">
        <v>85.588157486027598</v>
      </c>
      <c r="D14" s="157">
        <v>85.2511018946403</v>
      </c>
      <c r="E14" s="157">
        <v>80.213556794753472</v>
      </c>
      <c r="F14" s="157">
        <v>80.006746778969458</v>
      </c>
      <c r="G14" s="157">
        <v>74.998335665081314</v>
      </c>
      <c r="H14" s="157">
        <v>75.470976216685372</v>
      </c>
      <c r="I14" s="157">
        <v>59.154363734558842</v>
      </c>
      <c r="J14" s="157">
        <v>51.115547488530893</v>
      </c>
      <c r="K14" s="157">
        <v>43.640931909593533</v>
      </c>
      <c r="L14" s="157">
        <v>40.010140783219022</v>
      </c>
      <c r="M14" s="157">
        <v>41.938661533349332</v>
      </c>
      <c r="N14" s="157">
        <v>45.459326442270736</v>
      </c>
      <c r="O14" s="157">
        <v>44.022906069123394</v>
      </c>
      <c r="P14" s="157">
        <v>41.400110798951488</v>
      </c>
      <c r="Q14" s="157">
        <v>41.060510296892403</v>
      </c>
    </row>
    <row r="15" spans="1:17" x14ac:dyDescent="0.25">
      <c r="A15" s="156" t="s">
        <v>306</v>
      </c>
      <c r="B15" s="206">
        <v>36.77739105019814</v>
      </c>
      <c r="C15" s="206">
        <v>36.781925682148902</v>
      </c>
      <c r="D15" s="206">
        <v>36.778682195024082</v>
      </c>
      <c r="E15" s="206">
        <v>36.803298176245669</v>
      </c>
      <c r="F15" s="206">
        <v>35.047114728394995</v>
      </c>
      <c r="G15" s="206">
        <v>32.973826485758778</v>
      </c>
      <c r="H15" s="206">
        <v>31.803332516657044</v>
      </c>
      <c r="I15" s="206">
        <v>26.638824158184519</v>
      </c>
      <c r="J15" s="206">
        <v>23.025199554651834</v>
      </c>
      <c r="K15" s="206">
        <v>19.571468513822108</v>
      </c>
      <c r="L15" s="206">
        <v>19.169011442457375</v>
      </c>
      <c r="M15" s="206">
        <v>17.97928282371582</v>
      </c>
      <c r="N15" s="206">
        <v>18.384639466846547</v>
      </c>
      <c r="O15" s="206">
        <v>18.454722800673597</v>
      </c>
      <c r="P15" s="206">
        <v>18.061753391201883</v>
      </c>
      <c r="Q15" s="206">
        <v>18.082252706166773</v>
      </c>
    </row>
    <row r="16" spans="1:17" x14ac:dyDescent="0.25">
      <c r="A16" s="88" t="s">
        <v>33</v>
      </c>
      <c r="B16" s="87">
        <v>0.29807572575160063</v>
      </c>
      <c r="C16" s="87">
        <v>0.25242068475212043</v>
      </c>
      <c r="D16" s="87">
        <v>2.1638356748552474E-2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0.79103117029946035</v>
      </c>
      <c r="C19" s="87">
        <v>1.0749053299172899</v>
      </c>
      <c r="D19" s="87">
        <v>0.94578063022821235</v>
      </c>
      <c r="E19" s="87">
        <v>1.0930121887992712</v>
      </c>
      <c r="F19" s="87">
        <v>0.77701709832108512</v>
      </c>
      <c r="G19" s="87">
        <v>0.76478767307696227</v>
      </c>
      <c r="H19" s="87">
        <v>0.69312535757531601</v>
      </c>
      <c r="I19" s="87">
        <v>0.77115517995275928</v>
      </c>
      <c r="J19" s="87">
        <v>0.65630465400176963</v>
      </c>
      <c r="K19" s="87">
        <v>0.65635611066861421</v>
      </c>
      <c r="L19" s="87">
        <v>0.85142811770763016</v>
      </c>
      <c r="M19" s="87">
        <v>0.65709219590562895</v>
      </c>
      <c r="N19" s="87">
        <v>0.41028198707895969</v>
      </c>
      <c r="O19" s="87">
        <v>0.49076533937000039</v>
      </c>
      <c r="P19" s="87">
        <v>0.56038239487134822</v>
      </c>
      <c r="Q19" s="87">
        <v>0.61127102644646381</v>
      </c>
    </row>
    <row r="20" spans="1:17" x14ac:dyDescent="0.25">
      <c r="A20" s="88" t="s">
        <v>29</v>
      </c>
      <c r="B20" s="87">
        <v>11.62793778872722</v>
      </c>
      <c r="C20" s="87">
        <v>9.8885430947692594</v>
      </c>
      <c r="D20" s="87">
        <v>12.7299170346061</v>
      </c>
      <c r="E20" s="87">
        <v>13.119891685137445</v>
      </c>
      <c r="F20" s="87">
        <v>10.204980285132219</v>
      </c>
      <c r="G20" s="87">
        <v>8.0008668759341504</v>
      </c>
      <c r="H20" s="87">
        <v>6.8126876750804213</v>
      </c>
      <c r="I20" s="87">
        <v>7.1018905157150636</v>
      </c>
      <c r="J20" s="87">
        <v>6.7414363271746325</v>
      </c>
      <c r="K20" s="87">
        <v>3.5325848619027811</v>
      </c>
      <c r="L20" s="87">
        <v>2.2352905816530519</v>
      </c>
      <c r="M20" s="87">
        <v>7.4545438589370863E-2</v>
      </c>
      <c r="N20" s="87">
        <v>2.0791110495063014</v>
      </c>
      <c r="O20" s="87">
        <v>1.9474642010445526</v>
      </c>
      <c r="P20" s="87">
        <v>1.5500167969981682</v>
      </c>
      <c r="Q20" s="87">
        <v>2.0574566155441034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24.060346365419861</v>
      </c>
      <c r="C22" s="87">
        <v>25.566056572710234</v>
      </c>
      <c r="D22" s="87">
        <v>23.081346173441219</v>
      </c>
      <c r="E22" s="87">
        <v>22.590394302308955</v>
      </c>
      <c r="F22" s="87">
        <v>20.217134718315982</v>
      </c>
      <c r="G22" s="87">
        <v>20.288932089012611</v>
      </c>
      <c r="H22" s="87">
        <v>21.135550561532707</v>
      </c>
      <c r="I22" s="87">
        <v>15.881262472921113</v>
      </c>
      <c r="J22" s="87">
        <v>12.756800299433618</v>
      </c>
      <c r="K22" s="87">
        <v>14.05573101731774</v>
      </c>
      <c r="L22" s="87">
        <v>14.087184803861822</v>
      </c>
      <c r="M22" s="87">
        <v>15.080029499995598</v>
      </c>
      <c r="N22" s="87">
        <v>13.825931313643697</v>
      </c>
      <c r="O22" s="87">
        <v>13.964411653974635</v>
      </c>
      <c r="P22" s="87">
        <v>13.683840726344483</v>
      </c>
      <c r="Q22" s="87">
        <v>13.544706092130866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3.8479826266257051</v>
      </c>
      <c r="G25" s="87">
        <v>3.9192398477350561</v>
      </c>
      <c r="H25" s="87">
        <v>3.1619689224685992</v>
      </c>
      <c r="I25" s="87">
        <v>2.8845159895955863</v>
      </c>
      <c r="J25" s="87">
        <v>2.8706582740418143</v>
      </c>
      <c r="K25" s="87">
        <v>1.3267965239329726</v>
      </c>
      <c r="L25" s="87">
        <v>1.9951079392348698</v>
      </c>
      <c r="M25" s="87">
        <v>2.1676156892252214</v>
      </c>
      <c r="N25" s="87">
        <v>2.0693151166175876</v>
      </c>
      <c r="O25" s="87">
        <v>2.0520816062844118</v>
      </c>
      <c r="P25" s="87">
        <v>2.2675134729878841</v>
      </c>
      <c r="Q25" s="87">
        <v>1.8688189720453408</v>
      </c>
    </row>
    <row r="26" spans="1:17" x14ac:dyDescent="0.25">
      <c r="A26" s="156" t="s">
        <v>305</v>
      </c>
      <c r="B26" s="204">
        <v>276.53769039668208</v>
      </c>
      <c r="C26" s="204">
        <v>276.57178734077343</v>
      </c>
      <c r="D26" s="204">
        <v>276.5473988125849</v>
      </c>
      <c r="E26" s="204">
        <v>276.73249205600104</v>
      </c>
      <c r="F26" s="204">
        <v>263.52734343850841</v>
      </c>
      <c r="G26" s="204">
        <v>247.93781069099384</v>
      </c>
      <c r="H26" s="204">
        <v>239.13659642332507</v>
      </c>
      <c r="I26" s="204">
        <v>200.30346626634898</v>
      </c>
      <c r="J26" s="204">
        <v>173.13178895901666</v>
      </c>
      <c r="K26" s="204">
        <v>147.16238824816233</v>
      </c>
      <c r="L26" s="204">
        <v>144.13622065386215</v>
      </c>
      <c r="M26" s="204">
        <v>135.19037661678624</v>
      </c>
      <c r="N26" s="204">
        <v>138.23834676032686</v>
      </c>
      <c r="O26" s="204">
        <v>138.76531952044954</v>
      </c>
      <c r="P26" s="204">
        <v>135.81049184538335</v>
      </c>
      <c r="Q26" s="204">
        <v>135.96463092521552</v>
      </c>
    </row>
    <row r="27" spans="1:17" x14ac:dyDescent="0.25">
      <c r="A27" s="88" t="s">
        <v>33</v>
      </c>
      <c r="B27" s="87">
        <v>2.241300168632228</v>
      </c>
      <c r="C27" s="87">
        <v>1.8980093795784436</v>
      </c>
      <c r="D27" s="87">
        <v>0.162703797859308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5.9479459151363248</v>
      </c>
      <c r="C30" s="87">
        <v>8.0824612307242347</v>
      </c>
      <c r="D30" s="87">
        <v>7.1115428157544409</v>
      </c>
      <c r="E30" s="87">
        <v>8.2186108811637482</v>
      </c>
      <c r="F30" s="87">
        <v>5.842570873914311</v>
      </c>
      <c r="G30" s="87">
        <v>5.7506150033286945</v>
      </c>
      <c r="H30" s="87">
        <v>5.2117695156143959</v>
      </c>
      <c r="I30" s="87">
        <v>5.7984937569524764</v>
      </c>
      <c r="J30" s="87">
        <v>4.9349061483594605</v>
      </c>
      <c r="K30" s="87">
        <v>4.935293062912077</v>
      </c>
      <c r="L30" s="87">
        <v>6.4020845004554472</v>
      </c>
      <c r="M30" s="87">
        <v>4.9408278576750169</v>
      </c>
      <c r="N30" s="87">
        <v>3.0850049413052538</v>
      </c>
      <c r="O30" s="87">
        <v>3.6901778402628871</v>
      </c>
      <c r="P30" s="87">
        <v>4.2136445460518672</v>
      </c>
      <c r="Q30" s="87">
        <v>4.5962879103955245</v>
      </c>
    </row>
    <row r="31" spans="1:17" x14ac:dyDescent="0.25">
      <c r="A31" s="88" t="s">
        <v>29</v>
      </c>
      <c r="B31" s="87">
        <v>87.433147603698885</v>
      </c>
      <c r="C31" s="87">
        <v>74.354237501053461</v>
      </c>
      <c r="D31" s="87">
        <v>95.719183856365078</v>
      </c>
      <c r="E31" s="87">
        <v>98.651493247860387</v>
      </c>
      <c r="F31" s="87">
        <v>76.733601759359559</v>
      </c>
      <c r="G31" s="87">
        <v>60.160364394043292</v>
      </c>
      <c r="H31" s="87">
        <v>51.226170787623943</v>
      </c>
      <c r="I31" s="87">
        <v>53.400753685472864</v>
      </c>
      <c r="J31" s="87">
        <v>50.690415460101562</v>
      </c>
      <c r="K31" s="87">
        <v>26.562320788538216</v>
      </c>
      <c r="L31" s="87">
        <v>16.807665719737365</v>
      </c>
      <c r="M31" s="87">
        <v>0.56052435554700009</v>
      </c>
      <c r="N31" s="87">
        <v>15.633315776095456</v>
      </c>
      <c r="O31" s="87">
        <v>14.643432742469612</v>
      </c>
      <c r="P31" s="87">
        <v>11.654933992813145</v>
      </c>
      <c r="Q31" s="87">
        <v>15.470491089956619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180.91529670921466</v>
      </c>
      <c r="C33" s="87">
        <v>192.2370792294173</v>
      </c>
      <c r="D33" s="87">
        <v>173.55396834260608</v>
      </c>
      <c r="E33" s="87">
        <v>169.86238792697691</v>
      </c>
      <c r="F33" s="87">
        <v>152.01730143964511</v>
      </c>
      <c r="G33" s="87">
        <v>152.55716243853712</v>
      </c>
      <c r="H33" s="87">
        <v>158.92308210690939</v>
      </c>
      <c r="I33" s="87">
        <v>119.41487744061835</v>
      </c>
      <c r="J33" s="87">
        <v>95.921325328433539</v>
      </c>
      <c r="K33" s="87">
        <v>105.68828514944683</v>
      </c>
      <c r="L33" s="87">
        <v>105.92479342903792</v>
      </c>
      <c r="M33" s="87">
        <v>113.39022181727456</v>
      </c>
      <c r="N33" s="87">
        <v>103.96036814682083</v>
      </c>
      <c r="O33" s="87">
        <v>105.00163378277078</v>
      </c>
      <c r="P33" s="87">
        <v>102.89195623078254</v>
      </c>
      <c r="Q33" s="87">
        <v>101.84577080813784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28.933869365589427</v>
      </c>
      <c r="G36" s="87">
        <v>29.469668855084745</v>
      </c>
      <c r="H36" s="87">
        <v>23.775574013177355</v>
      </c>
      <c r="I36" s="87">
        <v>21.689341383305266</v>
      </c>
      <c r="J36" s="87">
        <v>21.585142022122099</v>
      </c>
      <c r="K36" s="87">
        <v>9.9764892472652313</v>
      </c>
      <c r="L36" s="87">
        <v>15.001677004631421</v>
      </c>
      <c r="M36" s="87">
        <v>16.298802586289643</v>
      </c>
      <c r="N36" s="87">
        <v>15.559657896105321</v>
      </c>
      <c r="O36" s="87">
        <v>15.430075154946248</v>
      </c>
      <c r="P36" s="87">
        <v>17.049957075735815</v>
      </c>
      <c r="Q36" s="87">
        <v>14.052081116725542</v>
      </c>
    </row>
    <row r="37" spans="1:17" x14ac:dyDescent="0.25">
      <c r="A37" s="156" t="s">
        <v>304</v>
      </c>
      <c r="B37" s="204">
        <v>159.42956236158383</v>
      </c>
      <c r="C37" s="204">
        <v>166.45775010712853</v>
      </c>
      <c r="D37" s="204">
        <v>149.89558129893402</v>
      </c>
      <c r="E37" s="204">
        <v>136.66496432262383</v>
      </c>
      <c r="F37" s="204">
        <v>123.26406013380564</v>
      </c>
      <c r="G37" s="204">
        <v>114.47733841230415</v>
      </c>
      <c r="H37" s="204">
        <v>117.16805384280178</v>
      </c>
      <c r="I37" s="204">
        <v>126.49500976069655</v>
      </c>
      <c r="J37" s="204">
        <v>117.88511234853064</v>
      </c>
      <c r="K37" s="204">
        <v>94.259268572017234</v>
      </c>
      <c r="L37" s="204">
        <v>102.16618109106382</v>
      </c>
      <c r="M37" s="204">
        <v>104.78518238433566</v>
      </c>
      <c r="N37" s="204">
        <v>89.680307660359375</v>
      </c>
      <c r="O37" s="204">
        <v>89.911709588962736</v>
      </c>
      <c r="P37" s="204">
        <v>89.248675616936126</v>
      </c>
      <c r="Q37" s="204">
        <v>94.82824587883168</v>
      </c>
    </row>
    <row r="38" spans="1:17" x14ac:dyDescent="0.25">
      <c r="A38" s="156" t="s">
        <v>303</v>
      </c>
      <c r="B38" s="204">
        <v>331.35893807369217</v>
      </c>
      <c r="C38" s="204">
        <v>322.25006579757854</v>
      </c>
      <c r="D38" s="204">
        <v>341.08780997627491</v>
      </c>
      <c r="E38" s="204">
        <v>353.30020065462219</v>
      </c>
      <c r="F38" s="204">
        <v>336.11349516618321</v>
      </c>
      <c r="G38" s="204">
        <v>314.39031098058075</v>
      </c>
      <c r="H38" s="204">
        <v>296.09457951981767</v>
      </c>
      <c r="I38" s="204">
        <v>226.82595911857442</v>
      </c>
      <c r="J38" s="204">
        <v>189.89554424766209</v>
      </c>
      <c r="K38" s="204">
        <v>162.83531061468449</v>
      </c>
      <c r="L38" s="204">
        <v>148.57864398800479</v>
      </c>
      <c r="M38" s="204">
        <v>127.73681359119622</v>
      </c>
      <c r="N38" s="204">
        <v>149.06926902037159</v>
      </c>
      <c r="O38" s="204">
        <v>149.58493758907866</v>
      </c>
      <c r="P38" s="204">
        <v>144.69508232129587</v>
      </c>
      <c r="Q38" s="204">
        <v>141.43088854245627</v>
      </c>
    </row>
    <row r="39" spans="1:17" x14ac:dyDescent="0.25">
      <c r="A39" s="152" t="s">
        <v>310</v>
      </c>
      <c r="B39" s="264">
        <v>258.04710243784837</v>
      </c>
      <c r="C39" s="264">
        <v>247.59792857545622</v>
      </c>
      <c r="D39" s="264">
        <v>269.58543252423937</v>
      </c>
      <c r="E39" s="264">
        <v>284.28216383022578</v>
      </c>
      <c r="F39" s="264">
        <v>271.69562328498438</v>
      </c>
      <c r="G39" s="264">
        <v>254.0671478501003</v>
      </c>
      <c r="H39" s="264">
        <v>236.62975863457143</v>
      </c>
      <c r="I39" s="264">
        <v>171.63180346926109</v>
      </c>
      <c r="J39" s="264">
        <v>140.56465411910173</v>
      </c>
      <c r="K39" s="264">
        <v>122.0328774570756</v>
      </c>
      <c r="L39" s="264">
        <v>106.74516377380425</v>
      </c>
      <c r="M39" s="264">
        <v>86.797801566188056</v>
      </c>
      <c r="N39" s="264">
        <v>110.52515632141751</v>
      </c>
      <c r="O39" s="264">
        <v>110.91487509668109</v>
      </c>
      <c r="P39" s="264">
        <v>106.61072403033324</v>
      </c>
      <c r="Q39" s="264">
        <v>102.26271372766851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14.590429993284959</v>
      </c>
      <c r="C41" s="208">
        <v>14.935525913230528</v>
      </c>
      <c r="D41" s="208">
        <v>13.183146324105124</v>
      </c>
      <c r="E41" s="208">
        <v>13.180192373135336</v>
      </c>
      <c r="F41" s="208">
        <v>11.398742926604397</v>
      </c>
      <c r="G41" s="208">
        <v>10.320057713750053</v>
      </c>
      <c r="H41" s="208">
        <v>9.7482661899410488</v>
      </c>
      <c r="I41" s="208">
        <v>6.859009223670661</v>
      </c>
      <c r="J41" s="208">
        <v>4.6930828786015892</v>
      </c>
      <c r="K41" s="208">
        <v>4.333360018900267</v>
      </c>
      <c r="L41" s="208">
        <v>5.4120564633078878</v>
      </c>
      <c r="M41" s="208">
        <v>5.2221324488402621</v>
      </c>
      <c r="N41" s="208">
        <v>5.0090800139461287</v>
      </c>
      <c r="O41" s="208">
        <v>4.3751349810096674</v>
      </c>
      <c r="P41" s="208">
        <v>3.1819401062968562</v>
      </c>
      <c r="Q41" s="208">
        <v>2.8826289140980306</v>
      </c>
    </row>
    <row r="42" spans="1:17" x14ac:dyDescent="0.25">
      <c r="A42" s="154" t="s">
        <v>125</v>
      </c>
      <c r="B42" s="208">
        <v>0</v>
      </c>
      <c r="C42" s="208">
        <v>0</v>
      </c>
      <c r="D42" s="208">
        <v>1.1507173264113187E-15</v>
      </c>
      <c r="E42" s="208">
        <v>0.48191745463778807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5.8334504484120773E-16</v>
      </c>
      <c r="L42" s="208">
        <v>2.9396619040921817E-2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243.4566724445634</v>
      </c>
      <c r="C44" s="208">
        <v>232.6624026622257</v>
      </c>
      <c r="D44" s="208">
        <v>256.40228620013426</v>
      </c>
      <c r="E44" s="208">
        <v>270.62005400245266</v>
      </c>
      <c r="F44" s="208">
        <v>260.29688035838001</v>
      </c>
      <c r="G44" s="208">
        <v>243.74709013635024</v>
      </c>
      <c r="H44" s="208">
        <v>226.88149244463037</v>
      </c>
      <c r="I44" s="208">
        <v>164.77279424559043</v>
      </c>
      <c r="J44" s="208">
        <v>135.87157124050015</v>
      </c>
      <c r="K44" s="208">
        <v>117.69951743817533</v>
      </c>
      <c r="L44" s="208">
        <v>101.30371069145544</v>
      </c>
      <c r="M44" s="208">
        <v>81.5756691173478</v>
      </c>
      <c r="N44" s="208">
        <v>105.51607630747138</v>
      </c>
      <c r="O44" s="208">
        <v>106.53974011567142</v>
      </c>
      <c r="P44" s="208">
        <v>103.4287839240364</v>
      </c>
      <c r="Q44" s="208">
        <v>99.380084813570477</v>
      </c>
    </row>
    <row r="45" spans="1:17" x14ac:dyDescent="0.25">
      <c r="A45" s="152" t="s">
        <v>309</v>
      </c>
      <c r="B45" s="264">
        <v>43.028372886115278</v>
      </c>
      <c r="C45" s="264">
        <v>43.033678260664885</v>
      </c>
      <c r="D45" s="264">
        <v>43.02988348432342</v>
      </c>
      <c r="E45" s="264">
        <v>43.05868339613648</v>
      </c>
      <c r="F45" s="264">
        <v>41.004004853349095</v>
      </c>
      <c r="G45" s="264">
        <v>38.578323828754819</v>
      </c>
      <c r="H45" s="264">
        <v>37.208883269615775</v>
      </c>
      <c r="I45" s="264">
        <v>31.166573440772773</v>
      </c>
      <c r="J45" s="264">
        <v>26.938748071131521</v>
      </c>
      <c r="K45" s="264">
        <v>22.897993062970819</v>
      </c>
      <c r="L45" s="264">
        <v>22.427131143654705</v>
      </c>
      <c r="M45" s="264">
        <v>21.03518665877753</v>
      </c>
      <c r="N45" s="264">
        <v>21.509440984449675</v>
      </c>
      <c r="O45" s="264">
        <v>21.591436246617583</v>
      </c>
      <c r="P45" s="264">
        <v>21.13167458868741</v>
      </c>
      <c r="Q45" s="264">
        <v>21.155658132463405</v>
      </c>
    </row>
    <row r="46" spans="1:17" x14ac:dyDescent="0.25">
      <c r="A46" s="150" t="s">
        <v>33</v>
      </c>
      <c r="B46" s="87">
        <v>0.34873907881157895</v>
      </c>
      <c r="C46" s="87">
        <v>0.29532413903036436</v>
      </c>
      <c r="D46" s="87">
        <v>2.5316186282726777E-2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0.92548120430097658</v>
      </c>
      <c r="C49" s="87">
        <v>1.257604904323542</v>
      </c>
      <c r="D49" s="87">
        <v>1.106533129834542</v>
      </c>
      <c r="E49" s="87">
        <v>1.2787893508958053</v>
      </c>
      <c r="F49" s="87">
        <v>0.90908518768535151</v>
      </c>
      <c r="G49" s="87">
        <v>0.8947771507485075</v>
      </c>
      <c r="H49" s="87">
        <v>0.81093453045283415</v>
      </c>
      <c r="I49" s="87">
        <v>0.90222693041973923</v>
      </c>
      <c r="J49" s="87">
        <v>0.7678554832977712</v>
      </c>
      <c r="K49" s="87">
        <v>0.76791568595449133</v>
      </c>
      <c r="L49" s="87">
        <v>0.99614370373479189</v>
      </c>
      <c r="M49" s="87">
        <v>0.76877688217178186</v>
      </c>
      <c r="N49" s="87">
        <v>0.48001682077975177</v>
      </c>
      <c r="O49" s="87">
        <v>0.57417977238163886</v>
      </c>
      <c r="P49" s="87">
        <v>0.65562950380105223</v>
      </c>
      <c r="Q49" s="87">
        <v>0.71516757739875536</v>
      </c>
    </row>
    <row r="50" spans="1:17" x14ac:dyDescent="0.25">
      <c r="A50" s="150" t="s">
        <v>29</v>
      </c>
      <c r="B50" s="87">
        <v>13.604315825094666</v>
      </c>
      <c r="C50" s="87">
        <v>11.569279588141413</v>
      </c>
      <c r="D50" s="87">
        <v>14.893596346372455</v>
      </c>
      <c r="E50" s="87">
        <v>15.349854231992783</v>
      </c>
      <c r="F50" s="87">
        <v>11.939500994096708</v>
      </c>
      <c r="G50" s="87">
        <v>9.3607587030839188</v>
      </c>
      <c r="H50" s="87">
        <v>7.9706269876482416</v>
      </c>
      <c r="I50" s="87">
        <v>8.3089850742663529</v>
      </c>
      <c r="J50" s="87">
        <v>7.8872651863137184</v>
      </c>
      <c r="K50" s="87">
        <v>4.1330114602835595</v>
      </c>
      <c r="L50" s="87">
        <v>2.6152185870093376</v>
      </c>
      <c r="M50" s="87">
        <v>8.7215782223496671E-2</v>
      </c>
      <c r="N50" s="87">
        <v>2.4324935226561606</v>
      </c>
      <c r="O50" s="87">
        <v>2.2784709146586977</v>
      </c>
      <c r="P50" s="87">
        <v>1.8134701460999885</v>
      </c>
      <c r="Q50" s="87">
        <v>2.4071585265469624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28.149836777908053</v>
      </c>
      <c r="C52" s="87">
        <v>29.91146962916957</v>
      </c>
      <c r="D52" s="87">
        <v>27.004437821833701</v>
      </c>
      <c r="E52" s="87">
        <v>26.430039813247891</v>
      </c>
      <c r="F52" s="87">
        <v>23.653401900128539</v>
      </c>
      <c r="G52" s="87">
        <v>23.73740253068879</v>
      </c>
      <c r="H52" s="87">
        <v>24.727919103170667</v>
      </c>
      <c r="I52" s="87">
        <v>18.580569857563003</v>
      </c>
      <c r="J52" s="87">
        <v>14.925048907589101</v>
      </c>
      <c r="K52" s="87">
        <v>16.444756360628954</v>
      </c>
      <c r="L52" s="87">
        <v>16.481556286274898</v>
      </c>
      <c r="M52" s="87">
        <v>17.643152870027563</v>
      </c>
      <c r="N52" s="87">
        <v>16.175898046962562</v>
      </c>
      <c r="O52" s="87">
        <v>16.337915622190312</v>
      </c>
      <c r="P52" s="87">
        <v>16.009656598090551</v>
      </c>
      <c r="Q52" s="87">
        <v>15.846873519917731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4.5020167714384973</v>
      </c>
      <c r="G55" s="87">
        <v>4.5853854442336024</v>
      </c>
      <c r="H55" s="87">
        <v>3.699402648344031</v>
      </c>
      <c r="I55" s="87">
        <v>3.3747915785236771</v>
      </c>
      <c r="J55" s="87">
        <v>3.3585784939309291</v>
      </c>
      <c r="K55" s="87">
        <v>1.5523095561038156</v>
      </c>
      <c r="L55" s="87">
        <v>2.3342125666356779</v>
      </c>
      <c r="M55" s="87">
        <v>2.5360411243546901</v>
      </c>
      <c r="N55" s="87">
        <v>2.4210325940512023</v>
      </c>
      <c r="O55" s="87">
        <v>2.4008699373869367</v>
      </c>
      <c r="P55" s="87">
        <v>2.6529183406958206</v>
      </c>
      <c r="Q55" s="87">
        <v>2.1864585085999555</v>
      </c>
    </row>
    <row r="56" spans="1:17" x14ac:dyDescent="0.25">
      <c r="A56" s="152" t="s">
        <v>308</v>
      </c>
      <c r="B56" s="264">
        <v>30.283462749728553</v>
      </c>
      <c r="C56" s="264">
        <v>31.618458961457382</v>
      </c>
      <c r="D56" s="264">
        <v>28.472493967712108</v>
      </c>
      <c r="E56" s="264">
        <v>25.959353428259927</v>
      </c>
      <c r="F56" s="264">
        <v>23.413867027849747</v>
      </c>
      <c r="G56" s="264">
        <v>21.744839301725616</v>
      </c>
      <c r="H56" s="264">
        <v>22.255937615630469</v>
      </c>
      <c r="I56" s="264">
        <v>24.027582208540579</v>
      </c>
      <c r="J56" s="264">
        <v>22.392142057428824</v>
      </c>
      <c r="K56" s="264">
        <v>17.904440094638076</v>
      </c>
      <c r="L56" s="264">
        <v>19.40634907054584</v>
      </c>
      <c r="M56" s="264">
        <v>19.903825366230635</v>
      </c>
      <c r="N56" s="264">
        <v>17.034671714504412</v>
      </c>
      <c r="O56" s="264">
        <v>17.078626245779997</v>
      </c>
      <c r="P56" s="264">
        <v>16.952683702275213</v>
      </c>
      <c r="Q56" s="264">
        <v>18.01251668232435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40.043056057781342</v>
      </c>
      <c r="C58" s="242">
        <v>41.808287748257762</v>
      </c>
      <c r="D58" s="242">
        <v>37.648457888593221</v>
      </c>
      <c r="E58" s="242">
        <v>34.325395782583932</v>
      </c>
      <c r="F58" s="242">
        <v>30.959563563583206</v>
      </c>
      <c r="G58" s="242">
        <v>28.75265045884656</v>
      </c>
      <c r="H58" s="242">
        <v>29.428462819007155</v>
      </c>
      <c r="I58" s="242">
        <v>31.771063608575087</v>
      </c>
      <c r="J58" s="242">
        <v>29.608562503885469</v>
      </c>
      <c r="K58" s="242">
        <v>23.674587821011542</v>
      </c>
      <c r="L58" s="242">
        <v>25.660524033557071</v>
      </c>
      <c r="M58" s="242">
        <v>26.318324343916306</v>
      </c>
      <c r="N58" s="242">
        <v>22.524515113315982</v>
      </c>
      <c r="O58" s="242">
        <v>22.582635077152599</v>
      </c>
      <c r="P58" s="242">
        <v>22.416104440570528</v>
      </c>
      <c r="Q58" s="242">
        <v>23.817494756556549</v>
      </c>
    </row>
    <row r="60" spans="1:17" ht="12.75" x14ac:dyDescent="0.25">
      <c r="A60" s="98" t="s">
        <v>90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0.99999999999999956</v>
      </c>
      <c r="C62" s="77">
        <f t="shared" si="0"/>
        <v>1</v>
      </c>
      <c r="D62" s="77">
        <f t="shared" si="0"/>
        <v>0.99999999999999978</v>
      </c>
      <c r="E62" s="77">
        <f t="shared" si="0"/>
        <v>1</v>
      </c>
      <c r="F62" s="77">
        <f t="shared" si="0"/>
        <v>0.99999999999999989</v>
      </c>
      <c r="G62" s="77">
        <f t="shared" si="0"/>
        <v>1</v>
      </c>
      <c r="H62" s="77">
        <f t="shared" si="0"/>
        <v>1.0000000000000002</v>
      </c>
      <c r="I62" s="77">
        <f t="shared" si="0"/>
        <v>1.0000000000000002</v>
      </c>
      <c r="J62" s="77">
        <f t="shared" si="0"/>
        <v>0.99999999999999978</v>
      </c>
      <c r="K62" s="77">
        <f t="shared" si="0"/>
        <v>0.99999999999999989</v>
      </c>
      <c r="L62" s="77">
        <f t="shared" si="0"/>
        <v>0.99999999999999989</v>
      </c>
      <c r="M62" s="77">
        <f t="shared" si="0"/>
        <v>1.0000000000000002</v>
      </c>
      <c r="N62" s="77">
        <f t="shared" si="0"/>
        <v>1.0000000000000002</v>
      </c>
      <c r="O62" s="77">
        <f t="shared" si="0"/>
        <v>0.99999999999999989</v>
      </c>
      <c r="P62" s="77">
        <f t="shared" si="0"/>
        <v>1.0000000000000002</v>
      </c>
      <c r="Q62" s="77">
        <f t="shared" si="0"/>
        <v>1</v>
      </c>
    </row>
    <row r="63" spans="1:17" x14ac:dyDescent="0.25">
      <c r="A63" s="132" t="s">
        <v>83</v>
      </c>
      <c r="B63" s="203">
        <f t="shared" ref="B63:Q63" si="1">IF(B$6=0,0,B$6/B$5)</f>
        <v>4.2090467291996024E-2</v>
      </c>
      <c r="C63" s="203">
        <f t="shared" si="1"/>
        <v>4.1917778538708941E-2</v>
      </c>
      <c r="D63" s="203">
        <f t="shared" si="1"/>
        <v>4.2350084169798137E-2</v>
      </c>
      <c r="E63" s="203">
        <f t="shared" si="1"/>
        <v>4.2637025791859282E-2</v>
      </c>
      <c r="F63" s="203">
        <f t="shared" si="1"/>
        <v>4.2448748840927267E-2</v>
      </c>
      <c r="G63" s="203">
        <f t="shared" si="1"/>
        <v>4.2339273996224197E-2</v>
      </c>
      <c r="H63" s="203">
        <f t="shared" si="1"/>
        <v>4.2113534259628951E-2</v>
      </c>
      <c r="I63" s="203">
        <f t="shared" si="1"/>
        <v>4.1716255980988479E-2</v>
      </c>
      <c r="J63" s="203">
        <f t="shared" si="1"/>
        <v>4.1567416454675987E-2</v>
      </c>
      <c r="K63" s="203">
        <f t="shared" si="1"/>
        <v>4.1465348206969239E-2</v>
      </c>
      <c r="L63" s="203">
        <f t="shared" si="1"/>
        <v>4.1049929304186342E-2</v>
      </c>
      <c r="M63" s="203">
        <f t="shared" si="1"/>
        <v>4.0347326322063892E-2</v>
      </c>
      <c r="N63" s="203">
        <f t="shared" si="1"/>
        <v>4.1114919282021274E-2</v>
      </c>
      <c r="O63" s="203">
        <f t="shared" si="1"/>
        <v>4.113055972218882E-2</v>
      </c>
      <c r="P63" s="203">
        <f t="shared" si="1"/>
        <v>4.1058824669491331E-2</v>
      </c>
      <c r="Q63" s="203">
        <f t="shared" si="1"/>
        <v>4.0996672692463973E-2</v>
      </c>
    </row>
    <row r="64" spans="1:17" x14ac:dyDescent="0.25">
      <c r="A64" s="76" t="s">
        <v>82</v>
      </c>
      <c r="B64" s="202">
        <f t="shared" ref="B64:Q64" si="2">IF(B$7=0,0,B$7/B$5)</f>
        <v>8.7827787175966225E-3</v>
      </c>
      <c r="C64" s="202">
        <f t="shared" si="2"/>
        <v>8.7467447363956934E-3</v>
      </c>
      <c r="D64" s="202">
        <f t="shared" si="2"/>
        <v>8.8369514967504142E-3</v>
      </c>
      <c r="E64" s="202">
        <f t="shared" si="2"/>
        <v>8.8968259750722666E-3</v>
      </c>
      <c r="F64" s="202">
        <f t="shared" si="2"/>
        <v>8.8575392932165372E-3</v>
      </c>
      <c r="G64" s="202">
        <f t="shared" si="2"/>
        <v>8.8346957992372459E-3</v>
      </c>
      <c r="H64" s="202">
        <f t="shared" si="2"/>
        <v>8.787591970702141E-3</v>
      </c>
      <c r="I64" s="202">
        <f t="shared" si="2"/>
        <v>8.7046941690122476E-3</v>
      </c>
      <c r="J64" s="202">
        <f t="shared" si="2"/>
        <v>8.6736366705300865E-3</v>
      </c>
      <c r="K64" s="202">
        <f t="shared" si="2"/>
        <v>8.6523386690733114E-3</v>
      </c>
      <c r="L64" s="202">
        <f t="shared" si="2"/>
        <v>8.5656555663902751E-3</v>
      </c>
      <c r="M64" s="202">
        <f t="shared" si="2"/>
        <v>8.4190473932023724E-3</v>
      </c>
      <c r="N64" s="202">
        <f t="shared" si="2"/>
        <v>8.5792166558936542E-3</v>
      </c>
      <c r="O64" s="202">
        <f t="shared" si="2"/>
        <v>8.58248025769889E-3</v>
      </c>
      <c r="P64" s="202">
        <f t="shared" si="2"/>
        <v>8.5675117117389125E-3</v>
      </c>
      <c r="Q64" s="202">
        <f t="shared" si="2"/>
        <v>8.554542811742968E-3</v>
      </c>
    </row>
    <row r="65" spans="1:17" x14ac:dyDescent="0.25">
      <c r="A65" s="76" t="s">
        <v>81</v>
      </c>
      <c r="B65" s="202">
        <f t="shared" ref="B65:Q65" si="3">IF(B$8=0,0,B$8/B$5)</f>
        <v>3.4041168418548387E-2</v>
      </c>
      <c r="C65" s="202">
        <f t="shared" si="3"/>
        <v>3.390150432563506E-2</v>
      </c>
      <c r="D65" s="202">
        <f t="shared" si="3"/>
        <v>3.4251136670985435E-2</v>
      </c>
      <c r="E65" s="202">
        <f t="shared" si="3"/>
        <v>3.4483204136882453E-2</v>
      </c>
      <c r="F65" s="202">
        <f t="shared" si="3"/>
        <v>3.4330932902839249E-2</v>
      </c>
      <c r="G65" s="202">
        <f t="shared" si="3"/>
        <v>3.4242393813922072E-2</v>
      </c>
      <c r="H65" s="202">
        <f t="shared" si="3"/>
        <v>3.4059824104280031E-2</v>
      </c>
      <c r="I65" s="202">
        <f t="shared" si="3"/>
        <v>3.3738520548811955E-2</v>
      </c>
      <c r="J65" s="202">
        <f t="shared" si="3"/>
        <v>3.3618144803221124E-2</v>
      </c>
      <c r="K65" s="202">
        <f t="shared" si="3"/>
        <v>3.3535595888136205E-2</v>
      </c>
      <c r="L65" s="202">
        <f t="shared" si="3"/>
        <v>3.3199620886105986E-2</v>
      </c>
      <c r="M65" s="202">
        <f t="shared" si="3"/>
        <v>3.2631382327957391E-2</v>
      </c>
      <c r="N65" s="202">
        <f t="shared" si="3"/>
        <v>3.3252182307333469E-2</v>
      </c>
      <c r="O65" s="202">
        <f t="shared" si="3"/>
        <v>3.3264831700227843E-2</v>
      </c>
      <c r="P65" s="202">
        <f t="shared" si="3"/>
        <v>3.3206815119099196E-2</v>
      </c>
      <c r="Q65" s="202">
        <f t="shared" si="3"/>
        <v>3.3156548964939941E-2</v>
      </c>
    </row>
    <row r="66" spans="1:17" x14ac:dyDescent="0.25">
      <c r="A66" s="76" t="s">
        <v>80</v>
      </c>
      <c r="B66" s="202">
        <f t="shared" ref="B66:Q66" si="4">IF(B$9=0,0,B$9/B$5)</f>
        <v>4.6826151571391146E-2</v>
      </c>
      <c r="C66" s="202">
        <f t="shared" si="4"/>
        <v>4.6634033254433604E-2</v>
      </c>
      <c r="D66" s="202">
        <f t="shared" si="4"/>
        <v>4.7114978473362025E-2</v>
      </c>
      <c r="E66" s="202">
        <f t="shared" si="4"/>
        <v>4.7434204482271917E-2</v>
      </c>
      <c r="F66" s="202">
        <f t="shared" si="4"/>
        <v>4.7224744107774753E-2</v>
      </c>
      <c r="G66" s="202">
        <f t="shared" si="4"/>
        <v>4.7102952025121984E-2</v>
      </c>
      <c r="H66" s="202">
        <f t="shared" si="4"/>
        <v>4.6851813850576095E-2</v>
      </c>
      <c r="I66" s="202">
        <f t="shared" si="4"/>
        <v>4.6409836982926125E-2</v>
      </c>
      <c r="J66" s="202">
        <f t="shared" si="4"/>
        <v>4.6244251218088395E-2</v>
      </c>
      <c r="K66" s="202">
        <f t="shared" si="4"/>
        <v>4.613069906375887E-2</v>
      </c>
      <c r="L66" s="202">
        <f t="shared" si="4"/>
        <v>4.5668540533363264E-2</v>
      </c>
      <c r="M66" s="202">
        <f t="shared" si="4"/>
        <v>4.4886886257416714E-2</v>
      </c>
      <c r="N66" s="202">
        <f t="shared" si="4"/>
        <v>4.574084266609104E-2</v>
      </c>
      <c r="O66" s="202">
        <f t="shared" si="4"/>
        <v>4.5758242844065967E-2</v>
      </c>
      <c r="P66" s="202">
        <f t="shared" si="4"/>
        <v>4.5678436734352547E-2</v>
      </c>
      <c r="Q66" s="202">
        <f t="shared" si="4"/>
        <v>4.5609291911688672E-2</v>
      </c>
    </row>
    <row r="67" spans="1:17" x14ac:dyDescent="0.25">
      <c r="A67" s="129" t="s">
        <v>79</v>
      </c>
      <c r="B67" s="201">
        <f t="shared" ref="B67:Q67" si="5">IF(B$10=0,0,B$10/B$5)</f>
        <v>0.12677597123286502</v>
      </c>
      <c r="C67" s="201">
        <f t="shared" si="5"/>
        <v>0.12507631139182615</v>
      </c>
      <c r="D67" s="201">
        <f t="shared" si="5"/>
        <v>0.12605091202722701</v>
      </c>
      <c r="E67" s="201">
        <f t="shared" si="5"/>
        <v>0.1256212870648728</v>
      </c>
      <c r="F67" s="201">
        <f t="shared" si="5"/>
        <v>0.12631313772420763</v>
      </c>
      <c r="G67" s="201">
        <f t="shared" si="5"/>
        <v>0.12608496891405704</v>
      </c>
      <c r="H67" s="201">
        <f t="shared" si="5"/>
        <v>0.12639772092357296</v>
      </c>
      <c r="I67" s="201">
        <f t="shared" si="5"/>
        <v>0.12364881144451194</v>
      </c>
      <c r="J67" s="201">
        <f t="shared" si="5"/>
        <v>0.12312982301406497</v>
      </c>
      <c r="K67" s="201">
        <f t="shared" si="5"/>
        <v>0.12323657078256246</v>
      </c>
      <c r="L67" s="201">
        <f t="shared" si="5"/>
        <v>0.12094523145886285</v>
      </c>
      <c r="M67" s="201">
        <f t="shared" si="5"/>
        <v>0.12148692090162469</v>
      </c>
      <c r="N67" s="201">
        <f t="shared" si="5"/>
        <v>0.12468135174947283</v>
      </c>
      <c r="O67" s="201">
        <f t="shared" si="5"/>
        <v>0.12395724878771462</v>
      </c>
      <c r="P67" s="201">
        <f t="shared" si="5"/>
        <v>0.12297085027545659</v>
      </c>
      <c r="Q67" s="201">
        <f t="shared" si="5"/>
        <v>0.12246931174419051</v>
      </c>
    </row>
    <row r="68" spans="1:17" x14ac:dyDescent="0.25">
      <c r="A68" s="127" t="s">
        <v>306</v>
      </c>
      <c r="B68" s="200">
        <f t="shared" ref="B68:Q68" si="6">IF(B$15=0,0,B$15/B$5)</f>
        <v>3.2304609225251031E-2</v>
      </c>
      <c r="C68" s="200">
        <f t="shared" si="6"/>
        <v>3.2416833335533031E-2</v>
      </c>
      <c r="D68" s="200">
        <f t="shared" si="6"/>
        <v>3.238590026464553E-2</v>
      </c>
      <c r="E68" s="200">
        <f t="shared" si="6"/>
        <v>3.2546808692325749E-2</v>
      </c>
      <c r="F68" s="200">
        <f t="shared" si="6"/>
        <v>3.2910881167611268E-2</v>
      </c>
      <c r="G68" s="200">
        <f t="shared" si="6"/>
        <v>3.3101687893069165E-2</v>
      </c>
      <c r="H68" s="200">
        <f t="shared" si="6"/>
        <v>3.3058230050235907E-2</v>
      </c>
      <c r="I68" s="200">
        <f t="shared" si="6"/>
        <v>3.2460193229718749E-2</v>
      </c>
      <c r="J68" s="200">
        <f t="shared" si="6"/>
        <v>3.2226736286212518E-2</v>
      </c>
      <c r="K68" s="200">
        <f t="shared" si="6"/>
        <v>3.2669018885958599E-2</v>
      </c>
      <c r="L68" s="200">
        <f t="shared" si="6"/>
        <v>3.2720851234351422E-2</v>
      </c>
      <c r="M68" s="200">
        <f t="shared" si="6"/>
        <v>3.2825728690134955E-2</v>
      </c>
      <c r="N68" s="200">
        <f t="shared" si="6"/>
        <v>3.2846725740038205E-2</v>
      </c>
      <c r="O68" s="200">
        <f t="shared" si="6"/>
        <v>3.2891388129752341E-2</v>
      </c>
      <c r="P68" s="200">
        <f t="shared" si="6"/>
        <v>3.2955830013405213E-2</v>
      </c>
      <c r="Q68" s="200">
        <f t="shared" si="6"/>
        <v>3.2713598246495036E-2</v>
      </c>
    </row>
    <row r="69" spans="1:17" x14ac:dyDescent="0.25">
      <c r="A69" s="127" t="s">
        <v>305</v>
      </c>
      <c r="B69" s="200">
        <f t="shared" ref="B69:Q69" si="7">IF(B$26=0,0,B$26/B$5)</f>
        <v>0.24290581167448366</v>
      </c>
      <c r="C69" s="200">
        <f t="shared" si="7"/>
        <v>0.24374965065756563</v>
      </c>
      <c r="D69" s="200">
        <f t="shared" si="7"/>
        <v>0.24351705775916158</v>
      </c>
      <c r="E69" s="200">
        <f t="shared" si="7"/>
        <v>0.24472696535960317</v>
      </c>
      <c r="F69" s="200">
        <f t="shared" si="7"/>
        <v>0.24746451031800001</v>
      </c>
      <c r="G69" s="200">
        <f t="shared" si="7"/>
        <v>0.24889923011903925</v>
      </c>
      <c r="H69" s="200">
        <f t="shared" si="7"/>
        <v>0.24857246057004309</v>
      </c>
      <c r="I69" s="200">
        <f t="shared" si="7"/>
        <v>0.2440756837080775</v>
      </c>
      <c r="J69" s="200">
        <f t="shared" si="7"/>
        <v>0.24232026707517484</v>
      </c>
      <c r="K69" s="200">
        <f t="shared" si="7"/>
        <v>0.24564589200788092</v>
      </c>
      <c r="L69" s="200">
        <f t="shared" si="7"/>
        <v>0.24603563139675777</v>
      </c>
      <c r="M69" s="200">
        <f t="shared" si="7"/>
        <v>0.24682422918928396</v>
      </c>
      <c r="N69" s="200">
        <f t="shared" si="7"/>
        <v>0.24698211085297947</v>
      </c>
      <c r="O69" s="200">
        <f t="shared" si="7"/>
        <v>0.24731793766794544</v>
      </c>
      <c r="P69" s="200">
        <f t="shared" si="7"/>
        <v>0.24780249106233529</v>
      </c>
      <c r="Q69" s="200">
        <f t="shared" si="7"/>
        <v>0.24598109450729913</v>
      </c>
    </row>
    <row r="70" spans="1:17" x14ac:dyDescent="0.25">
      <c r="A70" s="127" t="s">
        <v>304</v>
      </c>
      <c r="B70" s="200">
        <f t="shared" ref="B70:Q70" si="8">IF(B$37=0,0,B$37/B$5)</f>
        <v>0.1400401051834809</v>
      </c>
      <c r="C70" s="200">
        <f t="shared" si="8"/>
        <v>0.14670338875839248</v>
      </c>
      <c r="D70" s="200">
        <f t="shared" si="8"/>
        <v>0.13199231338188419</v>
      </c>
      <c r="E70" s="200">
        <f t="shared" si="8"/>
        <v>0.12085896289650706</v>
      </c>
      <c r="F70" s="200">
        <f t="shared" si="8"/>
        <v>0.11575072204201238</v>
      </c>
      <c r="G70" s="200">
        <f t="shared" si="8"/>
        <v>0.11492124302255212</v>
      </c>
      <c r="H70" s="200">
        <f t="shared" si="8"/>
        <v>0.12179127695014623</v>
      </c>
      <c r="I70" s="200">
        <f t="shared" si="8"/>
        <v>0.15413790169735492</v>
      </c>
      <c r="J70" s="200">
        <f t="shared" si="8"/>
        <v>0.16499541811610924</v>
      </c>
      <c r="K70" s="200">
        <f t="shared" si="8"/>
        <v>0.1573391298144601</v>
      </c>
      <c r="L70" s="200">
        <f t="shared" si="8"/>
        <v>0.1743941998625024</v>
      </c>
      <c r="M70" s="200">
        <f t="shared" si="8"/>
        <v>0.19131185606343504</v>
      </c>
      <c r="N70" s="200">
        <f t="shared" si="8"/>
        <v>0.16022639308832407</v>
      </c>
      <c r="O70" s="200">
        <f t="shared" si="8"/>
        <v>0.16024737783610635</v>
      </c>
      <c r="P70" s="200">
        <f t="shared" si="8"/>
        <v>0.16284488658703633</v>
      </c>
      <c r="Q70" s="200">
        <f t="shared" si="8"/>
        <v>0.171558997018219</v>
      </c>
    </row>
    <row r="71" spans="1:17" x14ac:dyDescent="0.25">
      <c r="A71" s="127" t="s">
        <v>303</v>
      </c>
      <c r="B71" s="200">
        <f t="shared" ref="B71:Q71" si="9">IF(B$38=0,0,B$38/B$5)</f>
        <v>0.29105982512881678</v>
      </c>
      <c r="C71" s="200">
        <f t="shared" si="9"/>
        <v>0.28400706275132559</v>
      </c>
      <c r="D71" s="200">
        <f t="shared" si="9"/>
        <v>0.30034887429633134</v>
      </c>
      <c r="E71" s="200">
        <f t="shared" si="9"/>
        <v>0.31243922722904421</v>
      </c>
      <c r="F71" s="200">
        <f t="shared" si="9"/>
        <v>0.31562630430408967</v>
      </c>
      <c r="G71" s="200">
        <f t="shared" si="9"/>
        <v>0.31560941085132488</v>
      </c>
      <c r="H71" s="200">
        <f t="shared" si="9"/>
        <v>0.30777789469915873</v>
      </c>
      <c r="I71" s="200">
        <f t="shared" si="9"/>
        <v>0.27639412380906675</v>
      </c>
      <c r="J71" s="200">
        <f t="shared" si="9"/>
        <v>0.26578330458637983</v>
      </c>
      <c r="K71" s="200">
        <f t="shared" si="9"/>
        <v>0.27180739319663783</v>
      </c>
      <c r="L71" s="200">
        <f t="shared" si="9"/>
        <v>0.25361869708967794</v>
      </c>
      <c r="M71" s="200">
        <f t="shared" si="9"/>
        <v>0.23321586449243933</v>
      </c>
      <c r="N71" s="200">
        <f t="shared" si="9"/>
        <v>0.26633306596030776</v>
      </c>
      <c r="O71" s="200">
        <f t="shared" si="9"/>
        <v>0.26660147073179469</v>
      </c>
      <c r="P71" s="200">
        <f t="shared" si="9"/>
        <v>0.26401348935918489</v>
      </c>
      <c r="Q71" s="200">
        <f t="shared" si="9"/>
        <v>0.25587040191318844</v>
      </c>
    </row>
    <row r="72" spans="1:17" x14ac:dyDescent="0.25">
      <c r="A72" s="142" t="s">
        <v>310</v>
      </c>
      <c r="B72" s="199">
        <f t="shared" ref="B72:Q72" si="10">IF(B$39=0,0,B$39/B$5)</f>
        <v>0.22666400655187594</v>
      </c>
      <c r="C72" s="199">
        <f t="shared" si="10"/>
        <v>0.2182142624672079</v>
      </c>
      <c r="D72" s="199">
        <f t="shared" si="10"/>
        <v>0.2373866166339304</v>
      </c>
      <c r="E72" s="199">
        <f t="shared" si="10"/>
        <v>0.25140347901739651</v>
      </c>
      <c r="F72" s="199">
        <f t="shared" si="10"/>
        <v>0.25513490742356726</v>
      </c>
      <c r="G72" s="199">
        <f t="shared" si="10"/>
        <v>0.2550523347858501</v>
      </c>
      <c r="H72" s="199">
        <f t="shared" si="10"/>
        <v>0.24596670784661895</v>
      </c>
      <c r="I72" s="199">
        <f t="shared" si="10"/>
        <v>0.20913841661684718</v>
      </c>
      <c r="J72" s="199">
        <f t="shared" si="10"/>
        <v>0.19673836175477458</v>
      </c>
      <c r="K72" s="199">
        <f t="shared" si="10"/>
        <v>0.20369929704240233</v>
      </c>
      <c r="L72" s="199">
        <f t="shared" si="10"/>
        <v>0.18221036772365601</v>
      </c>
      <c r="M72" s="199">
        <f t="shared" si="10"/>
        <v>0.15847134243606104</v>
      </c>
      <c r="N72" s="199">
        <f t="shared" si="10"/>
        <v>0.19746862611101063</v>
      </c>
      <c r="O72" s="199">
        <f t="shared" si="10"/>
        <v>0.19768079128421168</v>
      </c>
      <c r="P72" s="199">
        <f t="shared" si="10"/>
        <v>0.19452402115406811</v>
      </c>
      <c r="Q72" s="199">
        <f t="shared" si="10"/>
        <v>0.18500910184395172</v>
      </c>
    </row>
    <row r="73" spans="1:17" x14ac:dyDescent="0.25">
      <c r="A73" s="142" t="s">
        <v>309</v>
      </c>
      <c r="B73" s="199">
        <f t="shared" ref="B73:Q73" si="11">IF(B$45=0,0,B$45/B$5)</f>
        <v>3.7795361008264132E-2</v>
      </c>
      <c r="C73" s="199">
        <f t="shared" si="11"/>
        <v>3.7926659632939147E-2</v>
      </c>
      <c r="D73" s="199">
        <f t="shared" si="11"/>
        <v>3.7890468927980141E-2</v>
      </c>
      <c r="E73" s="199">
        <f t="shared" si="11"/>
        <v>3.8078726649070048E-2</v>
      </c>
      <c r="F73" s="199">
        <f t="shared" si="11"/>
        <v>3.8504679816949029E-2</v>
      </c>
      <c r="G73" s="199">
        <f t="shared" si="11"/>
        <v>3.8727917591509377E-2</v>
      </c>
      <c r="H73" s="199">
        <f t="shared" si="11"/>
        <v>3.8677073303405758E-2</v>
      </c>
      <c r="I73" s="199">
        <f t="shared" si="11"/>
        <v>3.7977389324253555E-2</v>
      </c>
      <c r="J73" s="199">
        <f t="shared" si="11"/>
        <v>3.7704252156793037E-2</v>
      </c>
      <c r="K73" s="199">
        <f t="shared" si="11"/>
        <v>3.8221708672317466E-2</v>
      </c>
      <c r="L73" s="199">
        <f t="shared" si="11"/>
        <v>3.8282350864450275E-2</v>
      </c>
      <c r="M73" s="199">
        <f t="shared" si="11"/>
        <v>3.8405054138008793E-2</v>
      </c>
      <c r="N73" s="199">
        <f t="shared" si="11"/>
        <v>3.8429620015765359E-2</v>
      </c>
      <c r="O73" s="199">
        <f t="shared" si="11"/>
        <v>3.8481873585247274E-2</v>
      </c>
      <c r="P73" s="199">
        <f t="shared" si="11"/>
        <v>3.8557268530895132E-2</v>
      </c>
      <c r="Q73" s="199">
        <f t="shared" si="11"/>
        <v>3.8273865100313359E-2</v>
      </c>
    </row>
    <row r="74" spans="1:17" x14ac:dyDescent="0.25">
      <c r="A74" s="142" t="s">
        <v>308</v>
      </c>
      <c r="B74" s="199">
        <f t="shared" ref="B74:Q74" si="12">IF(B$56=0,0,B$56/B$5)</f>
        <v>2.6600457568676732E-2</v>
      </c>
      <c r="C74" s="199">
        <f t="shared" si="12"/>
        <v>2.7866140651178466E-2</v>
      </c>
      <c r="D74" s="199">
        <f t="shared" si="12"/>
        <v>2.5071788734420751E-2</v>
      </c>
      <c r="E74" s="199">
        <f t="shared" si="12"/>
        <v>2.2957021562577649E-2</v>
      </c>
      <c r="F74" s="199">
        <f t="shared" si="12"/>
        <v>2.1986717063573337E-2</v>
      </c>
      <c r="G74" s="199">
        <f t="shared" si="12"/>
        <v>2.1829158473965382E-2</v>
      </c>
      <c r="H74" s="199">
        <f t="shared" si="12"/>
        <v>2.3134113549134042E-2</v>
      </c>
      <c r="I74" s="199">
        <f t="shared" si="12"/>
        <v>2.9278317867966051E-2</v>
      </c>
      <c r="J74" s="199">
        <f t="shared" si="12"/>
        <v>3.1340690674812204E-2</v>
      </c>
      <c r="K74" s="199">
        <f t="shared" si="12"/>
        <v>2.988638748191802E-2</v>
      </c>
      <c r="L74" s="199">
        <f t="shared" si="12"/>
        <v>3.3125978501571673E-2</v>
      </c>
      <c r="M74" s="199">
        <f t="shared" si="12"/>
        <v>3.6339467918369499E-2</v>
      </c>
      <c r="N74" s="199">
        <f t="shared" si="12"/>
        <v>3.0434819833531801E-2</v>
      </c>
      <c r="O74" s="199">
        <f t="shared" si="12"/>
        <v>3.0438805862335761E-2</v>
      </c>
      <c r="P74" s="199">
        <f t="shared" si="12"/>
        <v>3.0932199674221662E-2</v>
      </c>
      <c r="Q74" s="199">
        <f t="shared" si="12"/>
        <v>3.2587434968923371E-2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3.517311155557018E-2</v>
      </c>
      <c r="C76" s="276">
        <f t="shared" si="14"/>
        <v>3.6846692250183992E-2</v>
      </c>
      <c r="D76" s="276">
        <f t="shared" si="14"/>
        <v>3.3151791459854099E-2</v>
      </c>
      <c r="E76" s="276">
        <f t="shared" si="14"/>
        <v>3.0355488371561185E-2</v>
      </c>
      <c r="F76" s="276">
        <f t="shared" si="14"/>
        <v>2.9072479299321084E-2</v>
      </c>
      <c r="G76" s="276">
        <f t="shared" si="14"/>
        <v>2.8864143565452176E-2</v>
      </c>
      <c r="H76" s="276">
        <f t="shared" si="14"/>
        <v>3.0589652621655902E-2</v>
      </c>
      <c r="I76" s="276">
        <f t="shared" si="14"/>
        <v>3.8713978429531296E-2</v>
      </c>
      <c r="J76" s="276">
        <f t="shared" si="14"/>
        <v>4.1441001775542941E-2</v>
      </c>
      <c r="K76" s="276">
        <f t="shared" si="14"/>
        <v>3.951801348456245E-2</v>
      </c>
      <c r="L76" s="276">
        <f t="shared" si="14"/>
        <v>4.3801642667801718E-2</v>
      </c>
      <c r="M76" s="276">
        <f t="shared" si="14"/>
        <v>4.8050758362441888E-2</v>
      </c>
      <c r="N76" s="276">
        <f t="shared" si="14"/>
        <v>4.0243191697538393E-2</v>
      </c>
      <c r="O76" s="276">
        <f t="shared" si="14"/>
        <v>4.0248462322505028E-2</v>
      </c>
      <c r="P76" s="276">
        <f t="shared" si="14"/>
        <v>4.0900864467899929E-2</v>
      </c>
      <c r="Q76" s="276">
        <f t="shared" si="14"/>
        <v>4.3089540189772346E-2</v>
      </c>
    </row>
    <row r="78" spans="1:17" ht="12.75" x14ac:dyDescent="0.25">
      <c r="A78" s="98" t="s">
        <v>128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53">
        <f>IF(B$5=0,0,B$5/TEL_fec!B$5)</f>
        <v>0.42047771631211428</v>
      </c>
      <c r="C80" s="253">
        <f>IF(C$5=0,0,C$5/TEL_fec!C$5)</f>
        <v>0.42220995917293014</v>
      </c>
      <c r="D80" s="253">
        <f>IF(D$5=0,0,D$5/TEL_fec!D$5)</f>
        <v>0.41790008006807194</v>
      </c>
      <c r="E80" s="253">
        <f>IF(E$5=0,0,E$5/TEL_fec!E$5)</f>
        <v>0.41508766703955552</v>
      </c>
      <c r="F80" s="253">
        <f>IF(F$5=0,0,F$5/TEL_fec!F$5)</f>
        <v>0.41692874463203194</v>
      </c>
      <c r="G80" s="253">
        <f>IF(G$5=0,0,G$5/TEL_fec!G$5)</f>
        <v>0.41800677940359909</v>
      </c>
      <c r="H80" s="253">
        <f>IF(H$5=0,0,H$5/TEL_fec!H$5)</f>
        <v>0.42608073548631187</v>
      </c>
      <c r="I80" s="253">
        <f>IF(I$5=0,0,I$5/TEL_fec!I$5)</f>
        <v>0.43013844913235461</v>
      </c>
      <c r="J80" s="253">
        <f>IF(J$5=0,0,J$5/TEL_fec!J$5)</f>
        <v>0.43167863633853937</v>
      </c>
      <c r="K80" s="253">
        <f>IF(K$5=0,0,K$5/TEL_fec!K$5)</f>
        <v>0.43274122676376842</v>
      </c>
      <c r="L80" s="253">
        <f>IF(L$5=0,0,L$5/TEL_fec!L$5)</f>
        <v>0.43712050070304886</v>
      </c>
      <c r="M80" s="253">
        <f>IF(M$5=0,0,M$5/TEL_fec!M$5)</f>
        <v>0.4597695522165432</v>
      </c>
      <c r="N80" s="253">
        <f>IF(N$5=0,0,N$5/TEL_fec!N$5)</f>
        <v>0.46606866007315556</v>
      </c>
      <c r="O80" s="253">
        <f>IF(O$5=0,0,O$5/TEL_fec!O$5)</f>
        <v>0.48092704472934955</v>
      </c>
      <c r="P80" s="253">
        <f>IF(P$5=0,0,P$5/TEL_fec!P$5)</f>
        <v>0.48176728619205611</v>
      </c>
      <c r="Q80" s="253">
        <f>IF(Q$5=0,0,Q$5/TEL_fec!Q$5)</f>
        <v>0.49955446272464776</v>
      </c>
    </row>
    <row r="81" spans="1:17" x14ac:dyDescent="0.25">
      <c r="A81" s="132" t="s">
        <v>83</v>
      </c>
      <c r="B81" s="282">
        <f>IF(B$6=0,0,B$6/TEL_fec!B$6)</f>
        <v>0.43506055539255395</v>
      </c>
      <c r="C81" s="282">
        <f>IF(C$6=0,0,C$6/TEL_fec!C$6)</f>
        <v>0.43506055539255389</v>
      </c>
      <c r="D81" s="282">
        <f>IF(D$6=0,0,D$6/TEL_fec!D$6)</f>
        <v>0.43506055539255395</v>
      </c>
      <c r="E81" s="282">
        <f>IF(E$6=0,0,E$6/TEL_fec!E$6)</f>
        <v>0.43506055539255389</v>
      </c>
      <c r="F81" s="282">
        <f>IF(F$6=0,0,F$6/TEL_fec!F$6)</f>
        <v>0.43506055539255384</v>
      </c>
      <c r="G81" s="282">
        <f>IF(G$6=0,0,G$6/TEL_fec!G$6)</f>
        <v>0.43506055539255389</v>
      </c>
      <c r="H81" s="282">
        <f>IF(H$6=0,0,H$6/TEL_fec!H$6)</f>
        <v>0.44109950092711803</v>
      </c>
      <c r="I81" s="282">
        <f>IF(I$6=0,0,I$6/TEL_fec!I$6)</f>
        <v>0.44109950092711792</v>
      </c>
      <c r="J81" s="282">
        <f>IF(J$6=0,0,J$6/TEL_fec!J$6)</f>
        <v>0.44109950092711797</v>
      </c>
      <c r="K81" s="282">
        <f>IF(K$6=0,0,K$6/TEL_fec!K$6)</f>
        <v>0.44109950092711797</v>
      </c>
      <c r="L81" s="282">
        <f>IF(L$6=0,0,L$6/TEL_fec!L$6)</f>
        <v>0.44109950092711797</v>
      </c>
      <c r="M81" s="282">
        <f>IF(M$6=0,0,M$6/TEL_fec!M$6)</f>
        <v>0.45601375815427153</v>
      </c>
      <c r="N81" s="282">
        <f>IF(N$6=0,0,N$6/TEL_fec!N$6)</f>
        <v>0.47105576180542447</v>
      </c>
      <c r="O81" s="282">
        <f>IF(O$6=0,0,O$6/TEL_fec!O$6)</f>
        <v>0.48625804256552629</v>
      </c>
      <c r="P81" s="282">
        <f>IF(P$6=0,0,P$6/TEL_fec!P$6)</f>
        <v>0.48625804256552624</v>
      </c>
      <c r="Q81" s="282">
        <f>IF(Q$6=0,0,Q$6/TEL_fec!Q$6)</f>
        <v>0.50344778150626635</v>
      </c>
    </row>
    <row r="82" spans="1:17" x14ac:dyDescent="0.25">
      <c r="A82" s="76" t="s">
        <v>82</v>
      </c>
      <c r="B82" s="281">
        <f>IF(B$7=0,0,B$7/TEL_fec!B$7)</f>
        <v>0.11064009298866674</v>
      </c>
      <c r="C82" s="281">
        <f>IF(C$7=0,0,C$7/TEL_fec!C$7)</f>
        <v>0.11064009298866676</v>
      </c>
      <c r="D82" s="281">
        <f>IF(D$7=0,0,D$7/TEL_fec!D$7)</f>
        <v>0.11064009298866674</v>
      </c>
      <c r="E82" s="281">
        <f>IF(E$7=0,0,E$7/TEL_fec!E$7)</f>
        <v>0.11064009298866673</v>
      </c>
      <c r="F82" s="281">
        <f>IF(F$7=0,0,F$7/TEL_fec!F$7)</f>
        <v>0.11064009298866673</v>
      </c>
      <c r="G82" s="281">
        <f>IF(G$7=0,0,G$7/TEL_fec!G$7)</f>
        <v>0.11064009298866673</v>
      </c>
      <c r="H82" s="281">
        <f>IF(H$7=0,0,H$7/TEL_fec!H$7)</f>
        <v>0.11217585505032916</v>
      </c>
      <c r="I82" s="281">
        <f>IF(I$7=0,0,I$7/TEL_fec!I$7)</f>
        <v>0.11217585505032916</v>
      </c>
      <c r="J82" s="281">
        <f>IF(J$7=0,0,J$7/TEL_fec!J$7)</f>
        <v>0.11217585505032916</v>
      </c>
      <c r="K82" s="281">
        <f>IF(K$7=0,0,K$7/TEL_fec!K$7)</f>
        <v>0.11217585505032915</v>
      </c>
      <c r="L82" s="281">
        <f>IF(L$7=0,0,L$7/TEL_fec!L$7)</f>
        <v>0.11217585505032913</v>
      </c>
      <c r="M82" s="281">
        <f>IF(M$7=0,0,M$7/TEL_fec!M$7)</f>
        <v>0.11596869442870093</v>
      </c>
      <c r="N82" s="281">
        <f>IF(N$7=0,0,N$7/TEL_fec!N$7)</f>
        <v>0.1197940209541033</v>
      </c>
      <c r="O82" s="281">
        <f>IF(O$7=0,0,O$7/TEL_fec!O$7)</f>
        <v>0.12366010749329744</v>
      </c>
      <c r="P82" s="281">
        <f>IF(P$7=0,0,P$7/TEL_fec!P$7)</f>
        <v>0.12366010749329744</v>
      </c>
      <c r="Q82" s="281">
        <f>IF(Q$7=0,0,Q$7/TEL_fec!Q$7)</f>
        <v>0.12803162380586761</v>
      </c>
    </row>
    <row r="83" spans="1:17" x14ac:dyDescent="0.25">
      <c r="A83" s="76" t="s">
        <v>81</v>
      </c>
      <c r="B83" s="281">
        <f>IF(B$8=0,0,B$8/TEL_fec!B$8)</f>
        <v>0.59663289168778955</v>
      </c>
      <c r="C83" s="281">
        <f>IF(C$8=0,0,C$8/TEL_fec!C$8)</f>
        <v>0.59663289168778955</v>
      </c>
      <c r="D83" s="281">
        <f>IF(D$8=0,0,D$8/TEL_fec!D$8)</f>
        <v>0.59663289168778955</v>
      </c>
      <c r="E83" s="281">
        <f>IF(E$8=0,0,E$8/TEL_fec!E$8)</f>
        <v>0.59663289168778944</v>
      </c>
      <c r="F83" s="281">
        <f>IF(F$8=0,0,F$8/TEL_fec!F$8)</f>
        <v>0.59663289168778944</v>
      </c>
      <c r="G83" s="281">
        <f>IF(G$8=0,0,G$8/TEL_fec!G$8)</f>
        <v>0.59663289168778944</v>
      </c>
      <c r="H83" s="281">
        <f>IF(H$8=0,0,H$8/TEL_fec!H$8)</f>
        <v>0.6049145745302642</v>
      </c>
      <c r="I83" s="281">
        <f>IF(I$8=0,0,I$8/TEL_fec!I$8)</f>
        <v>0.6049145745302642</v>
      </c>
      <c r="J83" s="281">
        <f>IF(J$8=0,0,J$8/TEL_fec!J$8)</f>
        <v>0.6049145745302642</v>
      </c>
      <c r="K83" s="281">
        <f>IF(K$8=0,0,K$8/TEL_fec!K$8)</f>
        <v>0.6049145745302642</v>
      </c>
      <c r="L83" s="281">
        <f>IF(L$8=0,0,L$8/TEL_fec!L$8)</f>
        <v>0.60491457453026432</v>
      </c>
      <c r="M83" s="281">
        <f>IF(M$8=0,0,M$8/TEL_fec!M$8)</f>
        <v>0.62536767308520724</v>
      </c>
      <c r="N83" s="281">
        <f>IF(N$8=0,0,N$8/TEL_fec!N$8)</f>
        <v>0.64599596039814899</v>
      </c>
      <c r="O83" s="281">
        <f>IF(O$8=0,0,O$8/TEL_fec!O$8)</f>
        <v>0.66684404836596134</v>
      </c>
      <c r="P83" s="281">
        <f>IF(P$8=0,0,P$8/TEL_fec!P$8)</f>
        <v>0.66684404836596134</v>
      </c>
      <c r="Q83" s="281">
        <f>IF(Q$8=0,0,Q$8/TEL_fec!Q$8)</f>
        <v>0.69041769466519409</v>
      </c>
    </row>
    <row r="84" spans="1:17" x14ac:dyDescent="0.25">
      <c r="A84" s="76" t="s">
        <v>80</v>
      </c>
      <c r="B84" s="281">
        <f>IF(B$9=0,0,B$9/TEL_fec!B$9)</f>
        <v>0.41947542466375598</v>
      </c>
      <c r="C84" s="281">
        <f>IF(C$9=0,0,C$9/TEL_fec!C$9)</f>
        <v>0.41947542466375615</v>
      </c>
      <c r="D84" s="281">
        <f>IF(D$9=0,0,D$9/TEL_fec!D$9)</f>
        <v>0.41947542466375609</v>
      </c>
      <c r="E84" s="281">
        <f>IF(E$9=0,0,E$9/TEL_fec!E$9)</f>
        <v>0.41947542466375615</v>
      </c>
      <c r="F84" s="281">
        <f>IF(F$9=0,0,F$9/TEL_fec!F$9)</f>
        <v>0.41947542466375609</v>
      </c>
      <c r="G84" s="281">
        <f>IF(G$9=0,0,G$9/TEL_fec!G$9)</f>
        <v>0.41947542466375615</v>
      </c>
      <c r="H84" s="281">
        <f>IF(H$9=0,0,H$9/TEL_fec!H$9)</f>
        <v>0.42529803765689878</v>
      </c>
      <c r="I84" s="281">
        <f>IF(I$9=0,0,I$9/TEL_fec!I$9)</f>
        <v>0.42529803765689872</v>
      </c>
      <c r="J84" s="281">
        <f>IF(J$9=0,0,J$9/TEL_fec!J$9)</f>
        <v>0.42529803765689878</v>
      </c>
      <c r="K84" s="281">
        <f>IF(K$9=0,0,K$9/TEL_fec!K$9)</f>
        <v>0.42529803765689883</v>
      </c>
      <c r="L84" s="281">
        <f>IF(L$9=0,0,L$9/TEL_fec!L$9)</f>
        <v>0.42529803765689878</v>
      </c>
      <c r="M84" s="281">
        <f>IF(M$9=0,0,M$9/TEL_fec!M$9)</f>
        <v>0.43967802294023434</v>
      </c>
      <c r="N84" s="281">
        <f>IF(N$9=0,0,N$9/TEL_fec!N$9)</f>
        <v>0.45418117840020905</v>
      </c>
      <c r="O84" s="281">
        <f>IF(O$9=0,0,O$9/TEL_fec!O$9)</f>
        <v>0.46883886937830155</v>
      </c>
      <c r="P84" s="281">
        <f>IF(P$9=0,0,P$9/TEL_fec!P$9)</f>
        <v>0.4688388693783016</v>
      </c>
      <c r="Q84" s="281">
        <f>IF(Q$9=0,0,Q$9/TEL_fec!Q$9)</f>
        <v>0.48541282202156039</v>
      </c>
    </row>
    <row r="85" spans="1:17" x14ac:dyDescent="0.25">
      <c r="A85" s="129" t="s">
        <v>79</v>
      </c>
      <c r="B85" s="280">
        <f>IF(B$10=0,0,B$10/TEL_fec!B$10)</f>
        <v>0.67244059489090868</v>
      </c>
      <c r="C85" s="280">
        <f>IF(C$10=0,0,C$10/TEL_fec!C$10)</f>
        <v>0.66615843422180787</v>
      </c>
      <c r="D85" s="280">
        <f>IF(D$10=0,0,D$10/TEL_fec!D$10)</f>
        <v>0.66449610428745576</v>
      </c>
      <c r="E85" s="280">
        <f>IF(E$10=0,0,E$10/TEL_fec!E$10)</f>
        <v>0.65777454240569055</v>
      </c>
      <c r="F85" s="280">
        <f>IF(F$10=0,0,F$10/TEL_fec!F$10)</f>
        <v>0.66433074829731487</v>
      </c>
      <c r="G85" s="280">
        <f>IF(G$10=0,0,G$10/TEL_fec!G$10)</f>
        <v>0.66484534693811592</v>
      </c>
      <c r="H85" s="280">
        <f>IF(H$10=0,0,H$10/TEL_fec!H$10)</f>
        <v>0.67936807493238927</v>
      </c>
      <c r="I85" s="280">
        <f>IF(I$10=0,0,I$10/TEL_fec!I$10)</f>
        <v>0.67092226358422802</v>
      </c>
      <c r="J85" s="280">
        <f>IF(J$10=0,0,J$10/TEL_fec!J$10)</f>
        <v>0.6704984894709044</v>
      </c>
      <c r="K85" s="280">
        <f>IF(K$10=0,0,K$10/TEL_fec!K$10)</f>
        <v>0.67273166394907002</v>
      </c>
      <c r="L85" s="280">
        <f>IF(L$10=0,0,L$10/TEL_fec!L$10)</f>
        <v>0.66690491422720999</v>
      </c>
      <c r="M85" s="280">
        <f>IF(M$10=0,0,M$10/TEL_fec!M$10)</f>
        <v>0.70460176157720034</v>
      </c>
      <c r="N85" s="280">
        <f>IF(N$10=0,0,N$10/TEL_fec!N$10)</f>
        <v>0.73303615436125669</v>
      </c>
      <c r="O85" s="280">
        <f>IF(O$10=0,0,O$10/TEL_fec!O$10)</f>
        <v>0.75201260680408266</v>
      </c>
      <c r="P85" s="280">
        <f>IF(P$10=0,0,P$10/TEL_fec!P$10)</f>
        <v>0.74733182135851772</v>
      </c>
      <c r="Q85" s="280">
        <f>IF(Q$10=0,0,Q$10/TEL_fec!Q$10)</f>
        <v>0.77176328261746696</v>
      </c>
    </row>
    <row r="86" spans="1:17" x14ac:dyDescent="0.25">
      <c r="A86" s="127" t="s">
        <v>306</v>
      </c>
      <c r="B86" s="305">
        <f>IF(B$15=0,0,B$15/TEL_fec!B$15)</f>
        <v>0.45818347362844192</v>
      </c>
      <c r="C86" s="305">
        <f>IF(C$15=0,0,C$15/TEL_fec!C$15)</f>
        <v>0.46166930987026411</v>
      </c>
      <c r="D86" s="305">
        <f>IF(D$15=0,0,D$15/TEL_fec!D$15)</f>
        <v>0.45652059235834214</v>
      </c>
      <c r="E86" s="305">
        <f>IF(E$15=0,0,E$15/TEL_fec!E$15)</f>
        <v>0.45570121319058837</v>
      </c>
      <c r="F86" s="305">
        <f>IF(F$15=0,0,F$15/TEL_fec!F$15)</f>
        <v>0.46284256543578911</v>
      </c>
      <c r="G86" s="305">
        <f>IF(G$15=0,0,G$15/TEL_fec!G$15)</f>
        <v>0.46672966862312232</v>
      </c>
      <c r="H86" s="305">
        <f>IF(H$15=0,0,H$15/TEL_fec!H$15)</f>
        <v>0.47512013973632683</v>
      </c>
      <c r="I86" s="305">
        <f>IF(I$15=0,0,I$15/TEL_fec!I$15)</f>
        <v>0.47096790179477027</v>
      </c>
      <c r="J86" s="305">
        <f>IF(J$15=0,0,J$15/TEL_fec!J$15)</f>
        <v>0.4692549094034556</v>
      </c>
      <c r="K86" s="305">
        <f>IF(K$15=0,0,K$15/TEL_fec!K$15)</f>
        <v>0.47686594367497226</v>
      </c>
      <c r="L86" s="305">
        <f>IF(L$15=0,0,L$15/TEL_fec!L$15)</f>
        <v>0.48245600035111408</v>
      </c>
      <c r="M86" s="305">
        <f>IF(M$15=0,0,M$15/TEL_fec!M$15)</f>
        <v>0.50908057561448838</v>
      </c>
      <c r="N86" s="305">
        <f>IF(N$15=0,0,N$15/TEL_fec!N$15)</f>
        <v>0.51638536880821762</v>
      </c>
      <c r="O86" s="305">
        <f>IF(O$15=0,0,O$15/TEL_fec!O$15)</f>
        <v>0.5335723871790129</v>
      </c>
      <c r="P86" s="305">
        <f>IF(P$15=0,0,P$15/TEL_fec!P$15)</f>
        <v>0.53555182574447013</v>
      </c>
      <c r="Q86" s="305">
        <f>IF(Q$15=0,0,Q$15/TEL_fec!Q$15)</f>
        <v>0.55124301899679684</v>
      </c>
    </row>
    <row r="87" spans="1:17" x14ac:dyDescent="0.25">
      <c r="A87" s="127" t="s">
        <v>305</v>
      </c>
      <c r="B87" s="305">
        <f>IF(B$26=0,0,B$26/TEL_fec!B$26)</f>
        <v>0.40531614974823699</v>
      </c>
      <c r="C87" s="305">
        <f>IF(C$26=0,0,C$26/TEL_fec!C$26)</f>
        <v>0.40839977411600281</v>
      </c>
      <c r="D87" s="305">
        <f>IF(D$26=0,0,D$26/TEL_fec!D$26)</f>
        <v>0.40384513939391797</v>
      </c>
      <c r="E87" s="305">
        <f>IF(E$26=0,0,E$26/TEL_fec!E$26)</f>
        <v>0.40312030397628967</v>
      </c>
      <c r="F87" s="305">
        <f>IF(F$26=0,0,F$26/TEL_fec!F$26)</f>
        <v>0.40943765403935178</v>
      </c>
      <c r="G87" s="305">
        <f>IF(G$26=0,0,G$26/TEL_fec!G$26)</f>
        <v>0.41287624532045436</v>
      </c>
      <c r="H87" s="305">
        <f>IF(H$26=0,0,H$26/TEL_fec!H$26)</f>
        <v>0.42029858515136603</v>
      </c>
      <c r="I87" s="305">
        <f>IF(I$26=0,0,I$26/TEL_fec!I$26)</f>
        <v>0.41662545158768144</v>
      </c>
      <c r="J87" s="305">
        <f>IF(J$26=0,0,J$26/TEL_fec!J$26)</f>
        <v>0.41511011216459531</v>
      </c>
      <c r="K87" s="305">
        <f>IF(K$26=0,0,K$26/TEL_fec!K$26)</f>
        <v>0.4218429501740138</v>
      </c>
      <c r="L87" s="305">
        <f>IF(L$26=0,0,L$26/TEL_fec!L$26)</f>
        <v>0.42678800031060082</v>
      </c>
      <c r="M87" s="305">
        <f>IF(M$26=0,0,M$26/TEL_fec!M$26)</f>
        <v>0.45034050919743202</v>
      </c>
      <c r="N87" s="305">
        <f>IF(N$26=0,0,N$26/TEL_fec!N$26)</f>
        <v>0.45680244163803857</v>
      </c>
      <c r="O87" s="305">
        <f>IF(O$26=0,0,O$26/TEL_fec!O$26)</f>
        <v>0.4720063425045114</v>
      </c>
      <c r="P87" s="305">
        <f>IF(P$26=0,0,P$26/TEL_fec!P$26)</f>
        <v>0.47375738431241582</v>
      </c>
      <c r="Q87" s="305">
        <f>IF(Q$26=0,0,Q$26/TEL_fec!Q$26)</f>
        <v>0.48763805526639709</v>
      </c>
    </row>
    <row r="88" spans="1:17" x14ac:dyDescent="0.25">
      <c r="A88" s="127" t="s">
        <v>304</v>
      </c>
      <c r="B88" s="305">
        <f>IF(B$37=0,0,B$37/TEL_fec!B$37)</f>
        <v>0.52326128243026171</v>
      </c>
      <c r="C88" s="305">
        <f>IF(C$37=0,0,C$37/TEL_fec!C$37)</f>
        <v>0.52326128243026182</v>
      </c>
      <c r="D88" s="305">
        <f>IF(D$37=0,0,D$37/TEL_fec!D$37)</f>
        <v>0.52326128243026171</v>
      </c>
      <c r="E88" s="305">
        <f>IF(E$37=0,0,E$37/TEL_fec!E$37)</f>
        <v>0.5232612824302616</v>
      </c>
      <c r="F88" s="305">
        <f>IF(F$37=0,0,F$37/TEL_fec!F$37)</f>
        <v>0.52326128243026182</v>
      </c>
      <c r="G88" s="305">
        <f>IF(G$37=0,0,G$37/TEL_fec!G$37)</f>
        <v>0.52326128243026171</v>
      </c>
      <c r="H88" s="305">
        <f>IF(H$37=0,0,H$37/TEL_fec!H$37)</f>
        <v>0.53052451589460403</v>
      </c>
      <c r="I88" s="305">
        <f>IF(I$37=0,0,I$37/TEL_fec!I$37)</f>
        <v>0.53052451589460392</v>
      </c>
      <c r="J88" s="305">
        <f>IF(J$37=0,0,J$37/TEL_fec!J$37)</f>
        <v>0.53052451589460403</v>
      </c>
      <c r="K88" s="305">
        <f>IF(K$37=0,0,K$37/TEL_fec!K$37)</f>
        <v>0.53052451589460403</v>
      </c>
      <c r="L88" s="305">
        <f>IF(L$37=0,0,L$37/TEL_fec!L$37)</f>
        <v>0.53052451589460392</v>
      </c>
      <c r="M88" s="305">
        <f>IF(M$37=0,0,M$37/TEL_fec!M$37)</f>
        <v>0.54846237136424902</v>
      </c>
      <c r="N88" s="305">
        <f>IF(N$37=0,0,N$37/TEL_fec!N$37)</f>
        <v>0.5665538715548859</v>
      </c>
      <c r="O88" s="305">
        <f>IF(O$37=0,0,O$37/TEL_fec!O$37)</f>
        <v>0.58483814216456742</v>
      </c>
      <c r="P88" s="305">
        <f>IF(P$37=0,0,P$37/TEL_fec!P$37)</f>
        <v>0.58483814216456753</v>
      </c>
      <c r="Q88" s="305">
        <f>IF(Q$37=0,0,Q$37/TEL_fec!Q$37)</f>
        <v>0.60551279246619527</v>
      </c>
    </row>
    <row r="89" spans="1:17" x14ac:dyDescent="0.25">
      <c r="A89" s="127" t="s">
        <v>303</v>
      </c>
      <c r="B89" s="305">
        <f>IF(B$38=0,0,B$38/TEL_fec!B$38)</f>
        <v>0.3539134944470026</v>
      </c>
      <c r="C89" s="305">
        <f>IF(C$38=0,0,C$38/TEL_fec!C$38)</f>
        <v>0.35465369585835388</v>
      </c>
      <c r="D89" s="305">
        <f>IF(D$38=0,0,D$38/TEL_fec!D$38)</f>
        <v>0.35338469115881554</v>
      </c>
      <c r="E89" s="305">
        <f>IF(E$38=0,0,E$38/TEL_fec!E$38)</f>
        <v>0.35265178452820867</v>
      </c>
      <c r="F89" s="305">
        <f>IF(F$38=0,0,F$38/TEL_fec!F$38)</f>
        <v>0.35321560413656916</v>
      </c>
      <c r="G89" s="305">
        <f>IF(G$38=0,0,G$38/TEL_fec!G$38)</f>
        <v>0.35357944934296731</v>
      </c>
      <c r="H89" s="305">
        <f>IF(H$38=0,0,H$38/TEL_fec!H$38)</f>
        <v>0.35908774576625146</v>
      </c>
      <c r="I89" s="305">
        <f>IF(I$38=0,0,I$38/TEL_fec!I$38)</f>
        <v>0.3609122612280074</v>
      </c>
      <c r="J89" s="305">
        <f>IF(J$38=0,0,J$38/TEL_fec!J$38)</f>
        <v>0.36173205139178594</v>
      </c>
      <c r="K89" s="305">
        <f>IF(K$38=0,0,K$38/TEL_fec!K$38)</f>
        <v>0.3619466543915596</v>
      </c>
      <c r="L89" s="305">
        <f>IF(L$38=0,0,L$38/TEL_fec!L$38)</f>
        <v>0.36379079038784889</v>
      </c>
      <c r="M89" s="305">
        <f>IF(M$38=0,0,M$38/TEL_fec!M$38)</f>
        <v>0.37921864174524511</v>
      </c>
      <c r="N89" s="305">
        <f>IF(N$38=0,0,N$38/TEL_fec!N$38)</f>
        <v>0.3874208325146849</v>
      </c>
      <c r="O89" s="305">
        <f>IF(O$38=0,0,O$38/TEL_fec!O$38)</f>
        <v>0.40012069813294138</v>
      </c>
      <c r="P89" s="305">
        <f>IF(P$38=0,0,P$38/TEL_fec!P$38)</f>
        <v>0.4008356674792351</v>
      </c>
      <c r="Q89" s="305">
        <f>IF(Q$38=0,0,Q$38/TEL_fec!Q$38)</f>
        <v>0.41557404990813196</v>
      </c>
    </row>
    <row r="90" spans="1:17" x14ac:dyDescent="0.25">
      <c r="A90" s="72" t="s">
        <v>302</v>
      </c>
      <c r="B90" s="279">
        <f>IF(B$58=0,0,B$58/TEL_fec!B$58)</f>
        <v>0.41348991601525309</v>
      </c>
      <c r="C90" s="279">
        <f>IF(C$58=0,0,C$58/TEL_fec!C$58)</f>
        <v>0.41348991601525298</v>
      </c>
      <c r="D90" s="279">
        <f>IF(D$58=0,0,D$58/TEL_fec!D$58)</f>
        <v>0.41348991601525303</v>
      </c>
      <c r="E90" s="279">
        <f>IF(E$58=0,0,E$58/TEL_fec!E$58)</f>
        <v>0.41348991601525298</v>
      </c>
      <c r="F90" s="279">
        <f>IF(F$58=0,0,F$58/TEL_fec!F$58)</f>
        <v>0.41348991601525298</v>
      </c>
      <c r="G90" s="279">
        <f>IF(G$58=0,0,G$58/TEL_fec!G$58)</f>
        <v>0.41348991601525303</v>
      </c>
      <c r="H90" s="279">
        <f>IF(H$58=0,0,H$58/TEL_fec!H$58)</f>
        <v>0.41922944595184886</v>
      </c>
      <c r="I90" s="279">
        <f>IF(I$58=0,0,I$58/TEL_fec!I$58)</f>
        <v>0.41922944595184886</v>
      </c>
      <c r="J90" s="279">
        <f>IF(J$58=0,0,J$58/TEL_fec!J$58)</f>
        <v>0.4192294459518488</v>
      </c>
      <c r="K90" s="279">
        <f>IF(K$58=0,0,K$58/TEL_fec!K$58)</f>
        <v>0.41922944595184891</v>
      </c>
      <c r="L90" s="279">
        <f>IF(L$58=0,0,L$58/TEL_fec!L$58)</f>
        <v>0.41922944595184891</v>
      </c>
      <c r="M90" s="279">
        <f>IF(M$58=0,0,M$58/TEL_fec!M$58)</f>
        <v>0.43340424275162143</v>
      </c>
      <c r="N90" s="279">
        <f>IF(N$58=0,0,N$58/TEL_fec!N$58)</f>
        <v>0.44770045220872634</v>
      </c>
      <c r="O90" s="279">
        <f>IF(O$58=0,0,O$58/TEL_fec!O$58)</f>
        <v>0.46214899211155197</v>
      </c>
      <c r="P90" s="279">
        <f>IF(P$58=0,0,P$58/TEL_fec!P$58)</f>
        <v>0.46214899211155197</v>
      </c>
      <c r="Q90" s="279">
        <f>IF(Q$58=0,0,Q$58/TEL_fec!Q$58)</f>
        <v>0.47848645047873811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4385.3877244848436</v>
      </c>
      <c r="C5" s="96">
        <v>4280.296934949768</v>
      </c>
      <c r="D5" s="96">
        <v>4511.8926466662251</v>
      </c>
      <c r="E5" s="96">
        <v>4650.5216052856804</v>
      </c>
      <c r="F5" s="96">
        <v>4119.0704677433523</v>
      </c>
      <c r="G5" s="96">
        <v>3792.380717078996</v>
      </c>
      <c r="H5" s="96">
        <v>3538.9750868874362</v>
      </c>
      <c r="I5" s="96">
        <v>2844.7366083063839</v>
      </c>
      <c r="J5" s="96">
        <v>2406.6129176858881</v>
      </c>
      <c r="K5" s="96">
        <v>2046.1227463421278</v>
      </c>
      <c r="L5" s="96">
        <v>1856.4234645609567</v>
      </c>
      <c r="M5" s="96">
        <v>1493.7807693617776</v>
      </c>
      <c r="N5" s="96">
        <v>1671.3219151648132</v>
      </c>
      <c r="O5" s="96">
        <v>1628.5231017222891</v>
      </c>
      <c r="P5" s="96">
        <v>1564.575557323258</v>
      </c>
      <c r="Q5" s="96">
        <v>1523.6150979323775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236.88791824110132</v>
      </c>
      <c r="C10" s="158">
        <v>255.33594846237133</v>
      </c>
      <c r="D10" s="158">
        <v>263.59990499978915</v>
      </c>
      <c r="E10" s="158">
        <v>286.16758372057802</v>
      </c>
      <c r="F10" s="158">
        <v>248.26395219459482</v>
      </c>
      <c r="G10" s="158">
        <v>230.16420535985557</v>
      </c>
      <c r="H10" s="158">
        <v>203.96162056784786</v>
      </c>
      <c r="I10" s="158">
        <v>191.36984078977738</v>
      </c>
      <c r="J10" s="158">
        <v>166.84188344187493</v>
      </c>
      <c r="K10" s="158">
        <v>135.90271812822658</v>
      </c>
      <c r="L10" s="158">
        <v>140.7848380232096</v>
      </c>
      <c r="M10" s="158">
        <v>104.53427077554201</v>
      </c>
      <c r="N10" s="158">
        <v>98.474806638222333</v>
      </c>
      <c r="O10" s="158">
        <v>101.5138913081073</v>
      </c>
      <c r="P10" s="158">
        <v>104.68728955030346</v>
      </c>
      <c r="Q10" s="158">
        <v>104.09684363505019</v>
      </c>
    </row>
    <row r="11" spans="1:17" x14ac:dyDescent="0.25">
      <c r="A11" s="92" t="s">
        <v>125</v>
      </c>
      <c r="B11" s="91">
        <v>85.648227787538303</v>
      </c>
      <c r="C11" s="91">
        <v>105.21968701529507</v>
      </c>
      <c r="D11" s="91">
        <v>111.803993397249</v>
      </c>
      <c r="E11" s="91">
        <v>133.99695389380619</v>
      </c>
      <c r="F11" s="91">
        <v>105.59047010135916</v>
      </c>
      <c r="G11" s="91">
        <v>97.048829630687663</v>
      </c>
      <c r="H11" s="91">
        <v>77.838858657614566</v>
      </c>
      <c r="I11" s="91">
        <v>84.796636339204838</v>
      </c>
      <c r="J11" s="91">
        <v>74.389340625607417</v>
      </c>
      <c r="K11" s="91">
        <v>58.572116573631476</v>
      </c>
      <c r="L11" s="91">
        <v>65.921999984327527</v>
      </c>
      <c r="M11" s="91">
        <v>37.990084260169219</v>
      </c>
      <c r="N11" s="91">
        <v>31.403589990434742</v>
      </c>
      <c r="O11" s="91">
        <v>36.355910832115718</v>
      </c>
      <c r="P11" s="91">
        <v>41.152725218238508</v>
      </c>
      <c r="Q11" s="91">
        <v>42.301355617285417</v>
      </c>
    </row>
    <row r="12" spans="1:17" x14ac:dyDescent="0.25">
      <c r="A12" s="92" t="s">
        <v>26</v>
      </c>
      <c r="B12" s="91">
        <v>151.23969045356301</v>
      </c>
      <c r="C12" s="91">
        <v>150.11626144707625</v>
      </c>
      <c r="D12" s="91">
        <v>151.79591160254012</v>
      </c>
      <c r="E12" s="91">
        <v>152.1706298267718</v>
      </c>
      <c r="F12" s="91">
        <v>142.67348209323566</v>
      </c>
      <c r="G12" s="91">
        <v>133.11537572916791</v>
      </c>
      <c r="H12" s="91">
        <v>126.12276191023329</v>
      </c>
      <c r="I12" s="91">
        <v>106.57320445057255</v>
      </c>
      <c r="J12" s="91">
        <v>92.45254281626751</v>
      </c>
      <c r="K12" s="91">
        <v>77.33060155459512</v>
      </c>
      <c r="L12" s="91">
        <v>74.862838038882074</v>
      </c>
      <c r="M12" s="91">
        <v>66.5441865153728</v>
      </c>
      <c r="N12" s="91">
        <v>67.071216647787594</v>
      </c>
      <c r="O12" s="91">
        <v>65.157980475991579</v>
      </c>
      <c r="P12" s="91">
        <v>63.534564332064953</v>
      </c>
      <c r="Q12" s="91">
        <v>61.795488017764782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306</v>
      </c>
      <c r="B15" s="206">
        <v>216.13629388210484</v>
      </c>
      <c r="C15" s="206">
        <v>211.26543446252293</v>
      </c>
      <c r="D15" s="206">
        <v>218.35046128643438</v>
      </c>
      <c r="E15" s="206">
        <v>219.81495308972688</v>
      </c>
      <c r="F15" s="206">
        <v>183.30423820545704</v>
      </c>
      <c r="G15" s="206">
        <v>166.28071471516307</v>
      </c>
      <c r="H15" s="206">
        <v>158.37946785003658</v>
      </c>
      <c r="I15" s="206">
        <v>136.02198506714487</v>
      </c>
      <c r="J15" s="206">
        <v>117.52871047586633</v>
      </c>
      <c r="K15" s="206">
        <v>98.91352159423532</v>
      </c>
      <c r="L15" s="206">
        <v>90.333265009293186</v>
      </c>
      <c r="M15" s="206">
        <v>74.541901502198925</v>
      </c>
      <c r="N15" s="206">
        <v>79.512828929538728</v>
      </c>
      <c r="O15" s="206">
        <v>77.191947922487131</v>
      </c>
      <c r="P15" s="206">
        <v>73.608710075855171</v>
      </c>
      <c r="Q15" s="206">
        <v>74.250211151142452</v>
      </c>
    </row>
    <row r="16" spans="1:17" x14ac:dyDescent="0.25">
      <c r="A16" s="88" t="s">
        <v>33</v>
      </c>
      <c r="B16" s="87">
        <v>2.9488541044930083</v>
      </c>
      <c r="C16" s="87">
        <v>2.4971901700929733</v>
      </c>
      <c r="D16" s="87">
        <v>0.21406760631567565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5.3682880623333702</v>
      </c>
      <c r="C19" s="87">
        <v>7.2947839066177407</v>
      </c>
      <c r="D19" s="87">
        <v>6.418486473697568</v>
      </c>
      <c r="E19" s="87">
        <v>7.4176650749359192</v>
      </c>
      <c r="F19" s="87">
        <v>5.2731823596368361</v>
      </c>
      <c r="G19" s="87">
        <v>5.1901880605343482</v>
      </c>
      <c r="H19" s="87">
        <v>4.6394569160495003</v>
      </c>
      <c r="I19" s="87">
        <v>5.161752046548755</v>
      </c>
      <c r="J19" s="87">
        <v>4.3929963501777118</v>
      </c>
      <c r="K19" s="87">
        <v>4.3933407770353634</v>
      </c>
      <c r="L19" s="87">
        <v>5.6990615421084803</v>
      </c>
      <c r="M19" s="87">
        <v>4.2544192828071665</v>
      </c>
      <c r="N19" s="87">
        <v>2.5715919335127309</v>
      </c>
      <c r="O19" s="87">
        <v>2.9798816113950291</v>
      </c>
      <c r="P19" s="87">
        <v>3.4025899138889248</v>
      </c>
      <c r="Q19" s="87">
        <v>3.5848526114646257</v>
      </c>
    </row>
    <row r="20" spans="1:17" x14ac:dyDescent="0.25">
      <c r="A20" s="88" t="s">
        <v>29</v>
      </c>
      <c r="B20" s="87">
        <v>91.20659895164053</v>
      </c>
      <c r="C20" s="87">
        <v>77.563227517005402</v>
      </c>
      <c r="D20" s="87">
        <v>99.850245052787045</v>
      </c>
      <c r="E20" s="87">
        <v>102.90910744081948</v>
      </c>
      <c r="F20" s="87">
        <v>80.045280692659475</v>
      </c>
      <c r="G20" s="87">
        <v>62.756773357201347</v>
      </c>
      <c r="H20" s="87">
        <v>52.705408617554596</v>
      </c>
      <c r="I20" s="87">
        <v>54.942786083831358</v>
      </c>
      <c r="J20" s="87">
        <v>52.154182495790273</v>
      </c>
      <c r="K20" s="87">
        <v>27.329350397759999</v>
      </c>
      <c r="L20" s="87">
        <v>17.293014020873144</v>
      </c>
      <c r="M20" s="87">
        <v>0.55784866783209963</v>
      </c>
      <c r="N20" s="87">
        <v>15.061861090054069</v>
      </c>
      <c r="O20" s="87">
        <v>13.667086947836651</v>
      </c>
      <c r="P20" s="87">
        <v>10.877845314855469</v>
      </c>
      <c r="Q20" s="87">
        <v>13.945995687964706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116.61255276363792</v>
      </c>
      <c r="C22" s="87">
        <v>123.91023286880682</v>
      </c>
      <c r="D22" s="87">
        <v>111.86766215363407</v>
      </c>
      <c r="E22" s="87">
        <v>109.48818057397148</v>
      </c>
      <c r="F22" s="87">
        <v>97.985775153160731</v>
      </c>
      <c r="G22" s="87">
        <v>98.333753297427364</v>
      </c>
      <c r="H22" s="87">
        <v>101.0346023164325</v>
      </c>
      <c r="I22" s="87">
        <v>75.917446936764762</v>
      </c>
      <c r="J22" s="87">
        <v>60.981531629898349</v>
      </c>
      <c r="K22" s="87">
        <v>67.190830419439962</v>
      </c>
      <c r="L22" s="87">
        <v>67.34118944631156</v>
      </c>
      <c r="M22" s="87">
        <v>69.729633551559658</v>
      </c>
      <c r="N22" s="87">
        <v>61.879375905971933</v>
      </c>
      <c r="O22" s="87">
        <v>60.54497936325545</v>
      </c>
      <c r="P22" s="87">
        <v>59.328274847110784</v>
      </c>
      <c r="Q22" s="87">
        <v>56.719362851713129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1837.1584979978909</v>
      </c>
      <c r="C26" s="204">
        <v>1795.7561929314447</v>
      </c>
      <c r="D26" s="204">
        <v>1855.9789209346918</v>
      </c>
      <c r="E26" s="204">
        <v>1868.4271012626782</v>
      </c>
      <c r="F26" s="204">
        <v>1558.0860247463845</v>
      </c>
      <c r="G26" s="204">
        <v>1413.3860750788858</v>
      </c>
      <c r="H26" s="204">
        <v>1346.2254767253112</v>
      </c>
      <c r="I26" s="204">
        <v>1156.1868730707315</v>
      </c>
      <c r="J26" s="204">
        <v>998.99403904486383</v>
      </c>
      <c r="K26" s="204">
        <v>840.76493355100001</v>
      </c>
      <c r="L26" s="204">
        <v>767.83275257899186</v>
      </c>
      <c r="M26" s="204">
        <v>633.60616276869087</v>
      </c>
      <c r="N26" s="204">
        <v>675.85904590107907</v>
      </c>
      <c r="O26" s="204">
        <v>656.13155734114048</v>
      </c>
      <c r="P26" s="204">
        <v>625.67403564476888</v>
      </c>
      <c r="Q26" s="204">
        <v>631.1267947847108</v>
      </c>
    </row>
    <row r="27" spans="1:17" x14ac:dyDescent="0.25">
      <c r="A27" s="88" t="s">
        <v>33</v>
      </c>
      <c r="B27" s="87">
        <v>25.065259888190571</v>
      </c>
      <c r="C27" s="87">
        <v>21.226116445790272</v>
      </c>
      <c r="D27" s="87">
        <v>1.8195746536832429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45.630448529833643</v>
      </c>
      <c r="C30" s="87">
        <v>62.005663206250794</v>
      </c>
      <c r="D30" s="87">
        <v>54.557135026429329</v>
      </c>
      <c r="E30" s="87">
        <v>63.050153136955316</v>
      </c>
      <c r="F30" s="87">
        <v>44.822050056913092</v>
      </c>
      <c r="G30" s="87">
        <v>44.116598514541955</v>
      </c>
      <c r="H30" s="87">
        <v>39.435383786420758</v>
      </c>
      <c r="I30" s="87">
        <v>43.874892395664418</v>
      </c>
      <c r="J30" s="87">
        <v>37.34046897651055</v>
      </c>
      <c r="K30" s="87">
        <v>37.343396604800581</v>
      </c>
      <c r="L30" s="87">
        <v>48.442023107922076</v>
      </c>
      <c r="M30" s="87">
        <v>36.162563903860914</v>
      </c>
      <c r="N30" s="87">
        <v>21.858531434858211</v>
      </c>
      <c r="O30" s="87">
        <v>25.328993696857747</v>
      </c>
      <c r="P30" s="87">
        <v>28.922014268055861</v>
      </c>
      <c r="Q30" s="87">
        <v>30.471247197449319</v>
      </c>
    </row>
    <row r="31" spans="1:17" x14ac:dyDescent="0.25">
      <c r="A31" s="88" t="s">
        <v>29</v>
      </c>
      <c r="B31" s="87">
        <v>775.25609108894446</v>
      </c>
      <c r="C31" s="87">
        <v>659.28743389454598</v>
      </c>
      <c r="D31" s="87">
        <v>848.72708294868983</v>
      </c>
      <c r="E31" s="87">
        <v>874.72741324696563</v>
      </c>
      <c r="F31" s="87">
        <v>680.38488588760549</v>
      </c>
      <c r="G31" s="87">
        <v>533.43257353621129</v>
      </c>
      <c r="H31" s="87">
        <v>447.99597324921416</v>
      </c>
      <c r="I31" s="87">
        <v>467.01368171256655</v>
      </c>
      <c r="J31" s="87">
        <v>443.31055121421736</v>
      </c>
      <c r="K31" s="87">
        <v>232.29947838095995</v>
      </c>
      <c r="L31" s="87">
        <v>146.99061917742171</v>
      </c>
      <c r="M31" s="87">
        <v>4.7417136765728465</v>
      </c>
      <c r="N31" s="87">
        <v>128.0258192654596</v>
      </c>
      <c r="O31" s="87">
        <v>116.17023905661149</v>
      </c>
      <c r="P31" s="87">
        <v>92.461685176271473</v>
      </c>
      <c r="Q31" s="87">
        <v>118.54096334769999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991.20669849092224</v>
      </c>
      <c r="C33" s="87">
        <v>1053.2369793848577</v>
      </c>
      <c r="D33" s="87">
        <v>950.87512830588958</v>
      </c>
      <c r="E33" s="87">
        <v>930.64953487875744</v>
      </c>
      <c r="F33" s="87">
        <v>832.87908880186592</v>
      </c>
      <c r="G33" s="87">
        <v>835.8369030281325</v>
      </c>
      <c r="H33" s="87">
        <v>858.79411968967634</v>
      </c>
      <c r="I33" s="87">
        <v>645.29829896250044</v>
      </c>
      <c r="J33" s="87">
        <v>518.34301885413595</v>
      </c>
      <c r="K33" s="87">
        <v>571.12205856523951</v>
      </c>
      <c r="L33" s="87">
        <v>572.40011029364814</v>
      </c>
      <c r="M33" s="87">
        <v>592.70188518825705</v>
      </c>
      <c r="N33" s="87">
        <v>525.97469520076129</v>
      </c>
      <c r="O33" s="87">
        <v>514.63232458767129</v>
      </c>
      <c r="P33" s="87">
        <v>504.29033620044157</v>
      </c>
      <c r="Q33" s="87">
        <v>482.11458423956151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0</v>
      </c>
      <c r="C37" s="204">
        <v>0</v>
      </c>
      <c r="D37" s="204">
        <v>0</v>
      </c>
      <c r="E37" s="204">
        <v>0</v>
      </c>
      <c r="F37" s="204">
        <v>0</v>
      </c>
      <c r="G37" s="204">
        <v>0</v>
      </c>
      <c r="H37" s="204">
        <v>0</v>
      </c>
      <c r="I37" s="204">
        <v>0</v>
      </c>
      <c r="J37" s="204">
        <v>0</v>
      </c>
      <c r="K37" s="204">
        <v>0</v>
      </c>
      <c r="L37" s="204">
        <v>0</v>
      </c>
      <c r="M37" s="204">
        <v>0</v>
      </c>
      <c r="N37" s="204">
        <v>0</v>
      </c>
      <c r="O37" s="204">
        <v>0</v>
      </c>
      <c r="P37" s="204">
        <v>0</v>
      </c>
      <c r="Q37" s="204">
        <v>0</v>
      </c>
    </row>
    <row r="38" spans="1:17" x14ac:dyDescent="0.25">
      <c r="A38" s="156" t="s">
        <v>303</v>
      </c>
      <c r="B38" s="204">
        <v>2095.2050143637462</v>
      </c>
      <c r="C38" s="204">
        <v>2017.9393590934292</v>
      </c>
      <c r="D38" s="204">
        <v>2173.9633594453085</v>
      </c>
      <c r="E38" s="204">
        <v>2276.1119672126974</v>
      </c>
      <c r="F38" s="204">
        <v>2129.4162525969159</v>
      </c>
      <c r="G38" s="204">
        <v>1982.5497219250917</v>
      </c>
      <c r="H38" s="204">
        <v>1830.4085217442407</v>
      </c>
      <c r="I38" s="204">
        <v>1361.1579093787307</v>
      </c>
      <c r="J38" s="204">
        <v>1123.2482847232832</v>
      </c>
      <c r="K38" s="204">
        <v>970.54157306866614</v>
      </c>
      <c r="L38" s="204">
        <v>857.47260894946191</v>
      </c>
      <c r="M38" s="204">
        <v>681.09843431534591</v>
      </c>
      <c r="N38" s="204">
        <v>817.47523369597297</v>
      </c>
      <c r="O38" s="204">
        <v>793.68570515055421</v>
      </c>
      <c r="P38" s="204">
        <v>760.60552205233012</v>
      </c>
      <c r="Q38" s="204">
        <v>714.14124836147425</v>
      </c>
    </row>
    <row r="39" spans="1:17" x14ac:dyDescent="0.25">
      <c r="A39" s="152" t="s">
        <v>310</v>
      </c>
      <c r="B39" s="264">
        <v>1749.3869441523786</v>
      </c>
      <c r="C39" s="264">
        <v>1679.9146639533924</v>
      </c>
      <c r="D39" s="264">
        <v>1824.6026213870136</v>
      </c>
      <c r="E39" s="264">
        <v>1924.4080422691343</v>
      </c>
      <c r="F39" s="264">
        <v>1836.1294714681849</v>
      </c>
      <c r="G39" s="264">
        <v>1716.5005783808308</v>
      </c>
      <c r="H39" s="264">
        <v>1577.0013731841821</v>
      </c>
      <c r="I39" s="264">
        <v>1143.5227332712989</v>
      </c>
      <c r="J39" s="264">
        <v>935.20234796189698</v>
      </c>
      <c r="K39" s="264">
        <v>812.2799385178896</v>
      </c>
      <c r="L39" s="264">
        <v>712.93938493459279</v>
      </c>
      <c r="M39" s="264">
        <v>561.83139191182761</v>
      </c>
      <c r="N39" s="264">
        <v>690.25470740871106</v>
      </c>
      <c r="O39" s="264">
        <v>670.17858847457478</v>
      </c>
      <c r="P39" s="264">
        <v>642.83158593096186</v>
      </c>
      <c r="Q39" s="264">
        <v>595.34091051964629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119.00664768604057</v>
      </c>
      <c r="C41" s="208">
        <v>121.82141795544003</v>
      </c>
      <c r="D41" s="208">
        <v>107.52815720361602</v>
      </c>
      <c r="E41" s="208">
        <v>107.50406334192002</v>
      </c>
      <c r="F41" s="208">
        <v>92.973694685796005</v>
      </c>
      <c r="G41" s="208">
        <v>84.175413130737027</v>
      </c>
      <c r="H41" s="208">
        <v>78.423036461928021</v>
      </c>
      <c r="I41" s="208">
        <v>55.179487301616014</v>
      </c>
      <c r="J41" s="208">
        <v>37.755002021508005</v>
      </c>
      <c r="K41" s="208">
        <v>34.861096747188007</v>
      </c>
      <c r="L41" s="208">
        <v>43.539014332001358</v>
      </c>
      <c r="M41" s="208">
        <v>40.637106520173887</v>
      </c>
      <c r="N41" s="208">
        <v>37.734490394907816</v>
      </c>
      <c r="O41" s="208">
        <v>31.928425264313422</v>
      </c>
      <c r="P41" s="208">
        <v>23.220846287118512</v>
      </c>
      <c r="Q41" s="208">
        <v>20.318289665961686</v>
      </c>
    </row>
    <row r="42" spans="1:17" x14ac:dyDescent="0.25">
      <c r="A42" s="154" t="s">
        <v>125</v>
      </c>
      <c r="B42" s="208">
        <v>0</v>
      </c>
      <c r="C42" s="208">
        <v>0</v>
      </c>
      <c r="D42" s="208">
        <v>1.1022005708127836E-14</v>
      </c>
      <c r="E42" s="208">
        <v>4.6159876226331322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5.511002854063918E-15</v>
      </c>
      <c r="L42" s="208">
        <v>0.27771702677006399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1630.380296466338</v>
      </c>
      <c r="C44" s="208">
        <v>1558.0932459979524</v>
      </c>
      <c r="D44" s="208">
        <v>1717.0744641833976</v>
      </c>
      <c r="E44" s="208">
        <v>1812.2879913045811</v>
      </c>
      <c r="F44" s="208">
        <v>1743.1557767823888</v>
      </c>
      <c r="G44" s="208">
        <v>1632.3251652500937</v>
      </c>
      <c r="H44" s="208">
        <v>1498.5783367222541</v>
      </c>
      <c r="I44" s="208">
        <v>1088.3432459696828</v>
      </c>
      <c r="J44" s="208">
        <v>897.44734594038903</v>
      </c>
      <c r="K44" s="208">
        <v>777.41884177070153</v>
      </c>
      <c r="L44" s="208">
        <v>669.12265357582135</v>
      </c>
      <c r="M44" s="208">
        <v>521.19428539165369</v>
      </c>
      <c r="N44" s="208">
        <v>652.52021701380329</v>
      </c>
      <c r="O44" s="208">
        <v>638.25016321026135</v>
      </c>
      <c r="P44" s="208">
        <v>619.61073964384332</v>
      </c>
      <c r="Q44" s="208">
        <v>575.02262085368466</v>
      </c>
    </row>
    <row r="45" spans="1:17" x14ac:dyDescent="0.25">
      <c r="A45" s="152" t="s">
        <v>309</v>
      </c>
      <c r="B45" s="264">
        <v>345.81807021136768</v>
      </c>
      <c r="C45" s="264">
        <v>338.02469514003667</v>
      </c>
      <c r="D45" s="264">
        <v>349.36073805829494</v>
      </c>
      <c r="E45" s="264">
        <v>351.70392494356304</v>
      </c>
      <c r="F45" s="264">
        <v>293.28678112873121</v>
      </c>
      <c r="G45" s="264">
        <v>266.04914354426091</v>
      </c>
      <c r="H45" s="264">
        <v>253.40714856005857</v>
      </c>
      <c r="I45" s="264">
        <v>217.63517610743182</v>
      </c>
      <c r="J45" s="264">
        <v>188.04593676138614</v>
      </c>
      <c r="K45" s="264">
        <v>158.26163455077651</v>
      </c>
      <c r="L45" s="264">
        <v>144.53322401486909</v>
      </c>
      <c r="M45" s="264">
        <v>119.26704240351829</v>
      </c>
      <c r="N45" s="264">
        <v>127.22052628726195</v>
      </c>
      <c r="O45" s="264">
        <v>123.5071166759794</v>
      </c>
      <c r="P45" s="264">
        <v>117.77393612136828</v>
      </c>
      <c r="Q45" s="264">
        <v>118.80033784182791</v>
      </c>
    </row>
    <row r="46" spans="1:17" x14ac:dyDescent="0.25">
      <c r="A46" s="150" t="s">
        <v>33</v>
      </c>
      <c r="B46" s="87">
        <v>4.7181665671888133</v>
      </c>
      <c r="C46" s="87">
        <v>3.9955042721487564</v>
      </c>
      <c r="D46" s="87">
        <v>0.342508170105081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8.5892608997333912</v>
      </c>
      <c r="C49" s="87">
        <v>11.671654250588386</v>
      </c>
      <c r="D49" s="87">
        <v>10.269578357916107</v>
      </c>
      <c r="E49" s="87">
        <v>11.868264119897471</v>
      </c>
      <c r="F49" s="87">
        <v>8.4370917754189367</v>
      </c>
      <c r="G49" s="87">
        <v>8.3043008968549579</v>
      </c>
      <c r="H49" s="87">
        <v>7.4231310656792013</v>
      </c>
      <c r="I49" s="87">
        <v>8.2588032744780087</v>
      </c>
      <c r="J49" s="87">
        <v>7.0287941602843382</v>
      </c>
      <c r="K49" s="87">
        <v>7.0293452432565795</v>
      </c>
      <c r="L49" s="87">
        <v>9.1184984673735681</v>
      </c>
      <c r="M49" s="87">
        <v>6.8070708524914672</v>
      </c>
      <c r="N49" s="87">
        <v>4.1145470936203683</v>
      </c>
      <c r="O49" s="87">
        <v>4.767810578232047</v>
      </c>
      <c r="P49" s="87">
        <v>5.4441438622222798</v>
      </c>
      <c r="Q49" s="87">
        <v>5.7357641783434001</v>
      </c>
    </row>
    <row r="50" spans="1:17" x14ac:dyDescent="0.25">
      <c r="A50" s="150" t="s">
        <v>29</v>
      </c>
      <c r="B50" s="87">
        <v>145.93055832262482</v>
      </c>
      <c r="C50" s="87">
        <v>124.10116402720864</v>
      </c>
      <c r="D50" s="87">
        <v>159.76039208445926</v>
      </c>
      <c r="E50" s="87">
        <v>164.6545719053112</v>
      </c>
      <c r="F50" s="87">
        <v>128.07244910825514</v>
      </c>
      <c r="G50" s="87">
        <v>100.41083737152215</v>
      </c>
      <c r="H50" s="87">
        <v>84.328653788087365</v>
      </c>
      <c r="I50" s="87">
        <v>87.908457734130181</v>
      </c>
      <c r="J50" s="87">
        <v>83.446691993264437</v>
      </c>
      <c r="K50" s="87">
        <v>43.726960636415996</v>
      </c>
      <c r="L50" s="87">
        <v>27.668822433397029</v>
      </c>
      <c r="M50" s="87">
        <v>0.89255786853135943</v>
      </c>
      <c r="N50" s="87">
        <v>24.098977744086511</v>
      </c>
      <c r="O50" s="87">
        <v>21.867339116538638</v>
      </c>
      <c r="P50" s="87">
        <v>17.404552503768748</v>
      </c>
      <c r="Q50" s="87">
        <v>22.313593100743528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186.58008442182066</v>
      </c>
      <c r="C52" s="87">
        <v>198.25637259009088</v>
      </c>
      <c r="D52" s="87">
        <v>178.98825944581452</v>
      </c>
      <c r="E52" s="87">
        <v>175.18108891835436</v>
      </c>
      <c r="F52" s="87">
        <v>156.77724024505713</v>
      </c>
      <c r="G52" s="87">
        <v>157.33400527588378</v>
      </c>
      <c r="H52" s="87">
        <v>161.65536370629201</v>
      </c>
      <c r="I52" s="87">
        <v>121.46791509882362</v>
      </c>
      <c r="J52" s="87">
        <v>97.570450607837373</v>
      </c>
      <c r="K52" s="87">
        <v>107.50532867110392</v>
      </c>
      <c r="L52" s="87">
        <v>107.7459031140985</v>
      </c>
      <c r="M52" s="87">
        <v>111.56741368249546</v>
      </c>
      <c r="N52" s="87">
        <v>99.007001449555077</v>
      </c>
      <c r="O52" s="87">
        <v>96.871966981208715</v>
      </c>
      <c r="P52" s="87">
        <v>94.925239755377248</v>
      </c>
      <c r="Q52" s="87">
        <v>90.750980562740992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0</v>
      </c>
      <c r="C56" s="264">
        <v>0</v>
      </c>
      <c r="D56" s="264">
        <v>0</v>
      </c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  <c r="O56" s="264">
        <v>0</v>
      </c>
      <c r="P56" s="264">
        <v>0</v>
      </c>
      <c r="Q56" s="264">
        <v>0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0</v>
      </c>
      <c r="C58" s="242">
        <v>0</v>
      </c>
      <c r="D58" s="242">
        <v>0</v>
      </c>
      <c r="E58" s="242">
        <v>0</v>
      </c>
      <c r="F58" s="242">
        <v>0</v>
      </c>
      <c r="G58" s="242">
        <v>0</v>
      </c>
      <c r="H58" s="242">
        <v>0</v>
      </c>
      <c r="I58" s="242">
        <v>0</v>
      </c>
      <c r="J58" s="242">
        <v>0</v>
      </c>
      <c r="K58" s="242">
        <v>0</v>
      </c>
      <c r="L58" s="242">
        <v>0</v>
      </c>
      <c r="M58" s="242">
        <v>0</v>
      </c>
      <c r="N58" s="242">
        <v>0</v>
      </c>
      <c r="O58" s="242">
        <v>0</v>
      </c>
      <c r="P58" s="242">
        <v>0</v>
      </c>
      <c r="Q58" s="242">
        <v>0</v>
      </c>
    </row>
    <row r="60" spans="1:17" ht="12.75" x14ac:dyDescent="0.25">
      <c r="A60" s="80" t="s">
        <v>134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1</v>
      </c>
      <c r="C62" s="77">
        <f t="shared" si="0"/>
        <v>1</v>
      </c>
      <c r="D62" s="77">
        <f t="shared" si="0"/>
        <v>0.99999999999999978</v>
      </c>
      <c r="E62" s="77">
        <f t="shared" si="0"/>
        <v>1</v>
      </c>
      <c r="F62" s="77">
        <f t="shared" si="0"/>
        <v>1</v>
      </c>
      <c r="G62" s="77">
        <f t="shared" si="0"/>
        <v>1</v>
      </c>
      <c r="H62" s="77">
        <f t="shared" si="0"/>
        <v>1</v>
      </c>
      <c r="I62" s="77">
        <f t="shared" si="0"/>
        <v>1.0000000000000002</v>
      </c>
      <c r="J62" s="77">
        <f t="shared" si="0"/>
        <v>1</v>
      </c>
      <c r="K62" s="77">
        <f t="shared" si="0"/>
        <v>1</v>
      </c>
      <c r="L62" s="77">
        <f t="shared" si="0"/>
        <v>0.99999999999999978</v>
      </c>
      <c r="M62" s="77">
        <f t="shared" si="0"/>
        <v>1</v>
      </c>
      <c r="N62" s="77">
        <f t="shared" si="0"/>
        <v>1</v>
      </c>
      <c r="O62" s="77">
        <f t="shared" si="0"/>
        <v>1</v>
      </c>
      <c r="P62" s="77">
        <f t="shared" si="0"/>
        <v>0.99999999999999978</v>
      </c>
      <c r="Q62" s="77">
        <f t="shared" si="0"/>
        <v>1.0000000000000002</v>
      </c>
    </row>
    <row r="63" spans="1:17" x14ac:dyDescent="0.25">
      <c r="A63" s="132" t="s">
        <v>83</v>
      </c>
      <c r="B63" s="203">
        <f t="shared" ref="B63:Q63" si="1">IF(B$6=0,0,B$6/B$5)</f>
        <v>0</v>
      </c>
      <c r="C63" s="203">
        <f t="shared" si="1"/>
        <v>0</v>
      </c>
      <c r="D63" s="203">
        <f t="shared" si="1"/>
        <v>0</v>
      </c>
      <c r="E63" s="203">
        <f t="shared" si="1"/>
        <v>0</v>
      </c>
      <c r="F63" s="203">
        <f t="shared" si="1"/>
        <v>0</v>
      </c>
      <c r="G63" s="203">
        <f t="shared" si="1"/>
        <v>0</v>
      </c>
      <c r="H63" s="203">
        <f t="shared" si="1"/>
        <v>0</v>
      </c>
      <c r="I63" s="203">
        <f t="shared" si="1"/>
        <v>0</v>
      </c>
      <c r="J63" s="203">
        <f t="shared" si="1"/>
        <v>0</v>
      </c>
      <c r="K63" s="203">
        <f t="shared" si="1"/>
        <v>0</v>
      </c>
      <c r="L63" s="203">
        <f t="shared" si="1"/>
        <v>0</v>
      </c>
      <c r="M63" s="203">
        <f t="shared" si="1"/>
        <v>0</v>
      </c>
      <c r="N63" s="203">
        <f t="shared" si="1"/>
        <v>0</v>
      </c>
      <c r="O63" s="203">
        <f t="shared" si="1"/>
        <v>0</v>
      </c>
      <c r="P63" s="203">
        <f t="shared" si="1"/>
        <v>0</v>
      </c>
      <c r="Q63" s="203">
        <f t="shared" si="1"/>
        <v>0</v>
      </c>
    </row>
    <row r="64" spans="1:17" x14ac:dyDescent="0.25">
      <c r="A64" s="76" t="s">
        <v>82</v>
      </c>
      <c r="B64" s="202">
        <f t="shared" ref="B64:Q64" si="2">IF(B$7=0,0,B$7/B$5)</f>
        <v>0</v>
      </c>
      <c r="C64" s="202">
        <f t="shared" si="2"/>
        <v>0</v>
      </c>
      <c r="D64" s="202">
        <f t="shared" si="2"/>
        <v>0</v>
      </c>
      <c r="E64" s="202">
        <f t="shared" si="2"/>
        <v>0</v>
      </c>
      <c r="F64" s="202">
        <f t="shared" si="2"/>
        <v>0</v>
      </c>
      <c r="G64" s="202">
        <f t="shared" si="2"/>
        <v>0</v>
      </c>
      <c r="H64" s="202">
        <f t="shared" si="2"/>
        <v>0</v>
      </c>
      <c r="I64" s="202">
        <f t="shared" si="2"/>
        <v>0</v>
      </c>
      <c r="J64" s="202">
        <f t="shared" si="2"/>
        <v>0</v>
      </c>
      <c r="K64" s="202">
        <f t="shared" si="2"/>
        <v>0</v>
      </c>
      <c r="L64" s="202">
        <f t="shared" si="2"/>
        <v>0</v>
      </c>
      <c r="M64" s="202">
        <f t="shared" si="2"/>
        <v>0</v>
      </c>
      <c r="N64" s="202">
        <f t="shared" si="2"/>
        <v>0</v>
      </c>
      <c r="O64" s="202">
        <f t="shared" si="2"/>
        <v>0</v>
      </c>
      <c r="P64" s="202">
        <f t="shared" si="2"/>
        <v>0</v>
      </c>
      <c r="Q64" s="202">
        <f t="shared" si="2"/>
        <v>0</v>
      </c>
    </row>
    <row r="65" spans="1:17" x14ac:dyDescent="0.25">
      <c r="A65" s="76" t="s">
        <v>81</v>
      </c>
      <c r="B65" s="202">
        <f t="shared" ref="B65:Q65" si="3">IF(B$8=0,0,B$8/B$5)</f>
        <v>0</v>
      </c>
      <c r="C65" s="202">
        <f t="shared" si="3"/>
        <v>0</v>
      </c>
      <c r="D65" s="202">
        <f t="shared" si="3"/>
        <v>0</v>
      </c>
      <c r="E65" s="202">
        <f t="shared" si="3"/>
        <v>0</v>
      </c>
      <c r="F65" s="202">
        <f t="shared" si="3"/>
        <v>0</v>
      </c>
      <c r="G65" s="202">
        <f t="shared" si="3"/>
        <v>0</v>
      </c>
      <c r="H65" s="202">
        <f t="shared" si="3"/>
        <v>0</v>
      </c>
      <c r="I65" s="202">
        <f t="shared" si="3"/>
        <v>0</v>
      </c>
      <c r="J65" s="202">
        <f t="shared" si="3"/>
        <v>0</v>
      </c>
      <c r="K65" s="202">
        <f t="shared" si="3"/>
        <v>0</v>
      </c>
      <c r="L65" s="202">
        <f t="shared" si="3"/>
        <v>0</v>
      </c>
      <c r="M65" s="202">
        <f t="shared" si="3"/>
        <v>0</v>
      </c>
      <c r="N65" s="202">
        <f t="shared" si="3"/>
        <v>0</v>
      </c>
      <c r="O65" s="202">
        <f t="shared" si="3"/>
        <v>0</v>
      </c>
      <c r="P65" s="202">
        <f t="shared" si="3"/>
        <v>0</v>
      </c>
      <c r="Q65" s="202">
        <f t="shared" si="3"/>
        <v>0</v>
      </c>
    </row>
    <row r="66" spans="1:17" x14ac:dyDescent="0.25">
      <c r="A66" s="76" t="s">
        <v>80</v>
      </c>
      <c r="B66" s="202">
        <f t="shared" ref="B66:Q66" si="4">IF(B$9=0,0,B$9/B$5)</f>
        <v>0</v>
      </c>
      <c r="C66" s="202">
        <f t="shared" si="4"/>
        <v>0</v>
      </c>
      <c r="D66" s="202">
        <f t="shared" si="4"/>
        <v>0</v>
      </c>
      <c r="E66" s="202">
        <f t="shared" si="4"/>
        <v>0</v>
      </c>
      <c r="F66" s="202">
        <f t="shared" si="4"/>
        <v>0</v>
      </c>
      <c r="G66" s="202">
        <f t="shared" si="4"/>
        <v>0</v>
      </c>
      <c r="H66" s="202">
        <f t="shared" si="4"/>
        <v>0</v>
      </c>
      <c r="I66" s="202">
        <f t="shared" si="4"/>
        <v>0</v>
      </c>
      <c r="J66" s="202">
        <f t="shared" si="4"/>
        <v>0</v>
      </c>
      <c r="K66" s="202">
        <f t="shared" si="4"/>
        <v>0</v>
      </c>
      <c r="L66" s="202">
        <f t="shared" si="4"/>
        <v>0</v>
      </c>
      <c r="M66" s="202">
        <f t="shared" si="4"/>
        <v>0</v>
      </c>
      <c r="N66" s="202">
        <f t="shared" si="4"/>
        <v>0</v>
      </c>
      <c r="O66" s="202">
        <f t="shared" si="4"/>
        <v>0</v>
      </c>
      <c r="P66" s="202">
        <f t="shared" si="4"/>
        <v>0</v>
      </c>
      <c r="Q66" s="202">
        <f t="shared" si="4"/>
        <v>0</v>
      </c>
    </row>
    <row r="67" spans="1:17" x14ac:dyDescent="0.25">
      <c r="A67" s="129" t="s">
        <v>79</v>
      </c>
      <c r="B67" s="201">
        <f t="shared" ref="B67:Q67" si="5">IF(B$10=0,0,B$10/B$5)</f>
        <v>5.401755400520003E-2</v>
      </c>
      <c r="C67" s="201">
        <f t="shared" si="5"/>
        <v>5.9653793263146092E-2</v>
      </c>
      <c r="D67" s="201">
        <f t="shared" si="5"/>
        <v>5.8423354818639014E-2</v>
      </c>
      <c r="E67" s="201">
        <f t="shared" si="5"/>
        <v>6.1534513331865021E-2</v>
      </c>
      <c r="F67" s="201">
        <f t="shared" si="5"/>
        <v>6.027183903231622E-2</v>
      </c>
      <c r="G67" s="201">
        <f t="shared" si="5"/>
        <v>6.069121813727997E-2</v>
      </c>
      <c r="H67" s="201">
        <f t="shared" si="5"/>
        <v>5.7632963092496402E-2</v>
      </c>
      <c r="I67" s="201">
        <f t="shared" si="5"/>
        <v>6.7271549932248237E-2</v>
      </c>
      <c r="J67" s="201">
        <f t="shared" si="5"/>
        <v>6.9326430609499112E-2</v>
      </c>
      <c r="K67" s="201">
        <f t="shared" si="5"/>
        <v>6.6419631163956855E-2</v>
      </c>
      <c r="L67" s="201">
        <f t="shared" si="5"/>
        <v>7.5836596935336162E-2</v>
      </c>
      <c r="M67" s="201">
        <f t="shared" si="5"/>
        <v>6.9979660281879644E-2</v>
      </c>
      <c r="N67" s="201">
        <f t="shared" si="5"/>
        <v>5.8920310769999977E-2</v>
      </c>
      <c r="O67" s="201">
        <f t="shared" si="5"/>
        <v>6.2334940904890154E-2</v>
      </c>
      <c r="P67" s="201">
        <f t="shared" si="5"/>
        <v>6.691098365962389E-2</v>
      </c>
      <c r="Q67" s="201">
        <f t="shared" si="5"/>
        <v>6.832227100946614E-2</v>
      </c>
    </row>
    <row r="68" spans="1:17" x14ac:dyDescent="0.25">
      <c r="A68" s="127" t="s">
        <v>306</v>
      </c>
      <c r="B68" s="200">
        <f t="shared" ref="B68:Q68" si="6">IF(B$15=0,0,B$15/B$5)</f>
        <v>4.9285560926655488E-2</v>
      </c>
      <c r="C68" s="200">
        <f t="shared" si="6"/>
        <v>4.9357658516044581E-2</v>
      </c>
      <c r="D68" s="200">
        <f t="shared" si="6"/>
        <v>4.8394427435628481E-2</v>
      </c>
      <c r="E68" s="200">
        <f t="shared" si="6"/>
        <v>4.7266730863026213E-2</v>
      </c>
      <c r="F68" s="200">
        <f t="shared" si="6"/>
        <v>4.4501360110471948E-2</v>
      </c>
      <c r="G68" s="200">
        <f t="shared" si="6"/>
        <v>4.3845997308845461E-2</v>
      </c>
      <c r="H68" s="200">
        <f t="shared" si="6"/>
        <v>4.4752919690466908E-2</v>
      </c>
      <c r="I68" s="200">
        <f t="shared" si="6"/>
        <v>4.781531782941608E-2</v>
      </c>
      <c r="J68" s="200">
        <f t="shared" si="6"/>
        <v>4.8835734908660632E-2</v>
      </c>
      <c r="K68" s="200">
        <f t="shared" si="6"/>
        <v>4.834192952063307E-2</v>
      </c>
      <c r="L68" s="200">
        <f t="shared" si="6"/>
        <v>4.8659837980800875E-2</v>
      </c>
      <c r="M68" s="200">
        <f t="shared" si="6"/>
        <v>4.9901500294482419E-2</v>
      </c>
      <c r="N68" s="200">
        <f t="shared" si="6"/>
        <v>4.7574813809401748E-2</v>
      </c>
      <c r="O68" s="200">
        <f t="shared" si="6"/>
        <v>4.7399971078611457E-2</v>
      </c>
      <c r="P68" s="200">
        <f t="shared" si="6"/>
        <v>4.7047079146364822E-2</v>
      </c>
      <c r="Q68" s="200">
        <f t="shared" si="6"/>
        <v>4.8732918997654813E-2</v>
      </c>
    </row>
    <row r="69" spans="1:17" x14ac:dyDescent="0.25">
      <c r="A69" s="127" t="s">
        <v>305</v>
      </c>
      <c r="B69" s="200">
        <f t="shared" ref="B69:Q69" si="7">IF(B$26=0,0,B$26/B$5)</f>
        <v>0.41892726787657159</v>
      </c>
      <c r="C69" s="200">
        <f t="shared" si="7"/>
        <v>0.41954009738637887</v>
      </c>
      <c r="D69" s="200">
        <f t="shared" si="7"/>
        <v>0.41135263320284204</v>
      </c>
      <c r="E69" s="200">
        <f t="shared" si="7"/>
        <v>0.40176721233572277</v>
      </c>
      <c r="F69" s="200">
        <f t="shared" si="7"/>
        <v>0.37826156093901148</v>
      </c>
      <c r="G69" s="200">
        <f t="shared" si="7"/>
        <v>0.37269097712518634</v>
      </c>
      <c r="H69" s="200">
        <f t="shared" si="7"/>
        <v>0.38039981736896877</v>
      </c>
      <c r="I69" s="200">
        <f t="shared" si="7"/>
        <v>0.40643020155003673</v>
      </c>
      <c r="J69" s="200">
        <f t="shared" si="7"/>
        <v>0.41510374672361533</v>
      </c>
      <c r="K69" s="200">
        <f t="shared" si="7"/>
        <v>0.410906400925381</v>
      </c>
      <c r="L69" s="200">
        <f t="shared" si="7"/>
        <v>0.41360862283680727</v>
      </c>
      <c r="M69" s="200">
        <f t="shared" si="7"/>
        <v>0.42416275250310059</v>
      </c>
      <c r="N69" s="200">
        <f t="shared" si="7"/>
        <v>0.40438591737991481</v>
      </c>
      <c r="O69" s="200">
        <f t="shared" si="7"/>
        <v>0.40289975416819734</v>
      </c>
      <c r="P69" s="200">
        <f t="shared" si="7"/>
        <v>0.39990017274410095</v>
      </c>
      <c r="Q69" s="200">
        <f t="shared" si="7"/>
        <v>0.41422981148006588</v>
      </c>
    </row>
    <row r="70" spans="1:17" x14ac:dyDescent="0.25">
      <c r="A70" s="127" t="s">
        <v>304</v>
      </c>
      <c r="B70" s="200">
        <f t="shared" ref="B70:Q70" si="8">IF(B$37=0,0,B$37/B$5)</f>
        <v>0</v>
      </c>
      <c r="C70" s="200">
        <f t="shared" si="8"/>
        <v>0</v>
      </c>
      <c r="D70" s="200">
        <f t="shared" si="8"/>
        <v>0</v>
      </c>
      <c r="E70" s="200">
        <f t="shared" si="8"/>
        <v>0</v>
      </c>
      <c r="F70" s="200">
        <f t="shared" si="8"/>
        <v>0</v>
      </c>
      <c r="G70" s="200">
        <f t="shared" si="8"/>
        <v>0</v>
      </c>
      <c r="H70" s="200">
        <f t="shared" si="8"/>
        <v>0</v>
      </c>
      <c r="I70" s="200">
        <f t="shared" si="8"/>
        <v>0</v>
      </c>
      <c r="J70" s="200">
        <f t="shared" si="8"/>
        <v>0</v>
      </c>
      <c r="K70" s="200">
        <f t="shared" si="8"/>
        <v>0</v>
      </c>
      <c r="L70" s="200">
        <f t="shared" si="8"/>
        <v>0</v>
      </c>
      <c r="M70" s="200">
        <f t="shared" si="8"/>
        <v>0</v>
      </c>
      <c r="N70" s="200">
        <f t="shared" si="8"/>
        <v>0</v>
      </c>
      <c r="O70" s="200">
        <f t="shared" si="8"/>
        <v>0</v>
      </c>
      <c r="P70" s="200">
        <f t="shared" si="8"/>
        <v>0</v>
      </c>
      <c r="Q70" s="200">
        <f t="shared" si="8"/>
        <v>0</v>
      </c>
    </row>
    <row r="71" spans="1:17" x14ac:dyDescent="0.25">
      <c r="A71" s="127" t="s">
        <v>303</v>
      </c>
      <c r="B71" s="200">
        <f t="shared" ref="B71:Q71" si="9">IF(B$38=0,0,B$38/B$5)</f>
        <v>0.47776961719157279</v>
      </c>
      <c r="C71" s="200">
        <f t="shared" si="9"/>
        <v>0.47144845083443049</v>
      </c>
      <c r="D71" s="200">
        <f t="shared" si="9"/>
        <v>0.48182958454289021</v>
      </c>
      <c r="E71" s="200">
        <f t="shared" si="9"/>
        <v>0.48943154346938605</v>
      </c>
      <c r="F71" s="200">
        <f t="shared" si="9"/>
        <v>0.51696523991820031</v>
      </c>
      <c r="G71" s="200">
        <f t="shared" si="9"/>
        <v>0.52277180742868834</v>
      </c>
      <c r="H71" s="200">
        <f t="shared" si="9"/>
        <v>0.51721429984806799</v>
      </c>
      <c r="I71" s="200">
        <f t="shared" si="9"/>
        <v>0.47848293068829911</v>
      </c>
      <c r="J71" s="200">
        <f t="shared" si="9"/>
        <v>0.466734087758225</v>
      </c>
      <c r="K71" s="200">
        <f t="shared" si="9"/>
        <v>0.47433203839002919</v>
      </c>
      <c r="L71" s="200">
        <f t="shared" si="9"/>
        <v>0.46189494224705557</v>
      </c>
      <c r="M71" s="200">
        <f t="shared" si="9"/>
        <v>0.45595608692053741</v>
      </c>
      <c r="N71" s="200">
        <f t="shared" si="9"/>
        <v>0.48911895804068345</v>
      </c>
      <c r="O71" s="200">
        <f t="shared" si="9"/>
        <v>0.48736533384830111</v>
      </c>
      <c r="P71" s="200">
        <f t="shared" si="9"/>
        <v>0.48614176444991014</v>
      </c>
      <c r="Q71" s="200">
        <f t="shared" si="9"/>
        <v>0.46871499851281334</v>
      </c>
    </row>
    <row r="72" spans="1:17" x14ac:dyDescent="0.25">
      <c r="A72" s="142" t="s">
        <v>310</v>
      </c>
      <c r="B72" s="199">
        <f t="shared" ref="B72:Q72" si="10">IF(B$39=0,0,B$39/B$5)</f>
        <v>0.39891271970892406</v>
      </c>
      <c r="C72" s="199">
        <f t="shared" si="10"/>
        <v>0.39247619720875915</v>
      </c>
      <c r="D72" s="199">
        <f t="shared" si="10"/>
        <v>0.40439850064588467</v>
      </c>
      <c r="E72" s="199">
        <f t="shared" si="10"/>
        <v>0.41380477408854405</v>
      </c>
      <c r="F72" s="199">
        <f t="shared" si="10"/>
        <v>0.44576306374144531</v>
      </c>
      <c r="G72" s="199">
        <f t="shared" si="10"/>
        <v>0.45261821173453554</v>
      </c>
      <c r="H72" s="199">
        <f t="shared" si="10"/>
        <v>0.44560962834332085</v>
      </c>
      <c r="I72" s="199">
        <f t="shared" si="10"/>
        <v>0.40197842216123342</v>
      </c>
      <c r="J72" s="199">
        <f t="shared" si="10"/>
        <v>0.38859691190436796</v>
      </c>
      <c r="K72" s="199">
        <f t="shared" si="10"/>
        <v>0.39698495115701626</v>
      </c>
      <c r="L72" s="199">
        <f t="shared" si="10"/>
        <v>0.38403920147777415</v>
      </c>
      <c r="M72" s="199">
        <f t="shared" si="10"/>
        <v>0.37611368644936549</v>
      </c>
      <c r="N72" s="199">
        <f t="shared" si="10"/>
        <v>0.41299925594564069</v>
      </c>
      <c r="O72" s="199">
        <f t="shared" si="10"/>
        <v>0.41152538012252277</v>
      </c>
      <c r="P72" s="199">
        <f t="shared" si="10"/>
        <v>0.4108664378157264</v>
      </c>
      <c r="Q72" s="199">
        <f t="shared" si="10"/>
        <v>0.39074232811656562</v>
      </c>
    </row>
    <row r="73" spans="1:17" x14ac:dyDescent="0.25">
      <c r="A73" s="142" t="s">
        <v>309</v>
      </c>
      <c r="B73" s="199">
        <f t="shared" ref="B73:Q73" si="11">IF(B$45=0,0,B$45/B$5)</f>
        <v>7.8856897482648777E-2</v>
      </c>
      <c r="C73" s="199">
        <f t="shared" si="11"/>
        <v>7.8972253625671326E-2</v>
      </c>
      <c r="D73" s="199">
        <f t="shared" si="11"/>
        <v>7.7431083897005565E-2</v>
      </c>
      <c r="E73" s="199">
        <f t="shared" si="11"/>
        <v>7.5626769380841952E-2</v>
      </c>
      <c r="F73" s="199">
        <f t="shared" si="11"/>
        <v>7.1202176176755103E-2</v>
      </c>
      <c r="G73" s="199">
        <f t="shared" si="11"/>
        <v>7.0153595694152734E-2</v>
      </c>
      <c r="H73" s="199">
        <f t="shared" si="11"/>
        <v>7.1604671504747072E-2</v>
      </c>
      <c r="I73" s="199">
        <f t="shared" si="11"/>
        <v>7.6504508527065737E-2</v>
      </c>
      <c r="J73" s="199">
        <f t="shared" si="11"/>
        <v>7.8137175853857016E-2</v>
      </c>
      <c r="K73" s="199">
        <f t="shared" si="11"/>
        <v>7.7347087233012909E-2</v>
      </c>
      <c r="L73" s="199">
        <f t="shared" si="11"/>
        <v>7.7855740769281395E-2</v>
      </c>
      <c r="M73" s="199">
        <f t="shared" si="11"/>
        <v>7.9842400471171887E-2</v>
      </c>
      <c r="N73" s="199">
        <f t="shared" si="11"/>
        <v>7.6119702095042791E-2</v>
      </c>
      <c r="O73" s="199">
        <f t="shared" si="11"/>
        <v>7.5839953725778328E-2</v>
      </c>
      <c r="P73" s="199">
        <f t="shared" si="11"/>
        <v>7.5275326634183723E-2</v>
      </c>
      <c r="Q73" s="199">
        <f t="shared" si="11"/>
        <v>7.7972670396247695E-2</v>
      </c>
    </row>
    <row r="74" spans="1:17" x14ac:dyDescent="0.25">
      <c r="A74" s="142" t="s">
        <v>308</v>
      </c>
      <c r="B74" s="199">
        <f t="shared" ref="B74:Q74" si="12">IF(B$56=0,0,B$56/B$5)</f>
        <v>0</v>
      </c>
      <c r="C74" s="199">
        <f t="shared" si="12"/>
        <v>0</v>
      </c>
      <c r="D74" s="199">
        <f t="shared" si="12"/>
        <v>0</v>
      </c>
      <c r="E74" s="199">
        <f t="shared" si="12"/>
        <v>0</v>
      </c>
      <c r="F74" s="199">
        <f t="shared" si="12"/>
        <v>0</v>
      </c>
      <c r="G74" s="199">
        <f t="shared" si="12"/>
        <v>0</v>
      </c>
      <c r="H74" s="199">
        <f t="shared" si="12"/>
        <v>0</v>
      </c>
      <c r="I74" s="199">
        <f t="shared" si="12"/>
        <v>0</v>
      </c>
      <c r="J74" s="199">
        <f t="shared" si="12"/>
        <v>0</v>
      </c>
      <c r="K74" s="199">
        <f t="shared" si="12"/>
        <v>0</v>
      </c>
      <c r="L74" s="199">
        <f t="shared" si="12"/>
        <v>0</v>
      </c>
      <c r="M74" s="199">
        <f t="shared" si="12"/>
        <v>0</v>
      </c>
      <c r="N74" s="199">
        <f t="shared" si="12"/>
        <v>0</v>
      </c>
      <c r="O74" s="199">
        <f t="shared" si="12"/>
        <v>0</v>
      </c>
      <c r="P74" s="199">
        <f t="shared" si="12"/>
        <v>0</v>
      </c>
      <c r="Q74" s="199">
        <f t="shared" si="12"/>
        <v>0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0</v>
      </c>
      <c r="C76" s="276">
        <f t="shared" si="14"/>
        <v>0</v>
      </c>
      <c r="D76" s="276">
        <f t="shared" si="14"/>
        <v>0</v>
      </c>
      <c r="E76" s="276">
        <f t="shared" si="14"/>
        <v>0</v>
      </c>
      <c r="F76" s="276">
        <f t="shared" si="14"/>
        <v>0</v>
      </c>
      <c r="G76" s="276">
        <f t="shared" si="14"/>
        <v>0</v>
      </c>
      <c r="H76" s="276">
        <f t="shared" si="14"/>
        <v>0</v>
      </c>
      <c r="I76" s="276">
        <f t="shared" si="14"/>
        <v>0</v>
      </c>
      <c r="J76" s="276">
        <f t="shared" si="14"/>
        <v>0</v>
      </c>
      <c r="K76" s="276">
        <f t="shared" si="14"/>
        <v>0</v>
      </c>
      <c r="L76" s="276">
        <f t="shared" si="14"/>
        <v>0</v>
      </c>
      <c r="M76" s="276">
        <f t="shared" si="14"/>
        <v>0</v>
      </c>
      <c r="N76" s="276">
        <f t="shared" si="14"/>
        <v>0</v>
      </c>
      <c r="O76" s="276">
        <f t="shared" si="14"/>
        <v>0</v>
      </c>
      <c r="P76" s="276">
        <f t="shared" si="14"/>
        <v>0</v>
      </c>
      <c r="Q76" s="276">
        <f t="shared" si="14"/>
        <v>0</v>
      </c>
    </row>
    <row r="78" spans="1:17" ht="12.75" x14ac:dyDescent="0.25">
      <c r="A78" s="266" t="s">
        <v>133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>IF(B$5=0,0,B$5/TEL_fec!B$5)</f>
        <v>1.6196999014254649</v>
      </c>
      <c r="C80" s="230">
        <f>IF(C$5=0,0,C$5/TEL_fec!C$5)</f>
        <v>1.5927165655042801</v>
      </c>
      <c r="D80" s="230">
        <f>IF(D$5=0,0,D$5/TEL_fec!D$5)</f>
        <v>1.6603170283241353</v>
      </c>
      <c r="E80" s="230">
        <f>IF(E$5=0,0,E$5/TEL_fec!E$5)</f>
        <v>1.7071165282040313</v>
      </c>
      <c r="F80" s="230">
        <f>IF(F$5=0,0,F$5/TEL_fec!F$5)</f>
        <v>1.6126803713350724</v>
      </c>
      <c r="G80" s="230">
        <f>IF(G$5=0,0,G$5/TEL_fec!G$5)</f>
        <v>1.5913878805876267</v>
      </c>
      <c r="H80" s="230">
        <f>IF(H$5=0,0,H$5/TEL_fec!H$5)</f>
        <v>1.5673874740240727</v>
      </c>
      <c r="I80" s="230">
        <f>IF(I$5=0,0,I$5/TEL_fec!I$5)</f>
        <v>1.4910299813177792</v>
      </c>
      <c r="J80" s="230">
        <f>IF(J$5=0,0,J$5/TEL_fec!J$5)</f>
        <v>1.4540512763215419</v>
      </c>
      <c r="K80" s="230">
        <f>IF(K$5=0,0,K$5/TEL_fec!K$5)</f>
        <v>1.4779938732248634</v>
      </c>
      <c r="L80" s="230">
        <f>IF(L$5=0,0,L$5/TEL_fec!L$5)</f>
        <v>1.3851700763074648</v>
      </c>
      <c r="M80" s="230">
        <f>IF(M$5=0,0,M$5/TEL_fec!M$5)</f>
        <v>1.2539178442775236</v>
      </c>
      <c r="N80" s="230">
        <f>IF(N$5=0,0,N$5/TEL_fec!N$5)</f>
        <v>1.3917043196420258</v>
      </c>
      <c r="O80" s="230">
        <f>IF(O$5=0,0,O$5/TEL_fec!O$5)</f>
        <v>1.3958790852393128</v>
      </c>
      <c r="P80" s="230">
        <f>IF(P$5=0,0,P$5/TEL_fec!P$5)</f>
        <v>1.3753277106745836</v>
      </c>
      <c r="Q80" s="230">
        <f>IF(Q$5=0,0,Q$5/TEL_fec!Q$5)</f>
        <v>1.3769998472219751</v>
      </c>
    </row>
    <row r="81" spans="1:17" x14ac:dyDescent="0.25">
      <c r="A81" s="132" t="s">
        <v>83</v>
      </c>
      <c r="B81" s="275">
        <f>IF(B$6=0,0,B$6/TEL_fec!B$6)</f>
        <v>0</v>
      </c>
      <c r="C81" s="275">
        <f>IF(C$6=0,0,C$6/TEL_fec!C$6)</f>
        <v>0</v>
      </c>
      <c r="D81" s="275">
        <f>IF(D$6=0,0,D$6/TEL_fec!D$6)</f>
        <v>0</v>
      </c>
      <c r="E81" s="275">
        <f>IF(E$6=0,0,E$6/TEL_fec!E$6)</f>
        <v>0</v>
      </c>
      <c r="F81" s="275">
        <f>IF(F$6=0,0,F$6/TEL_fec!F$6)</f>
        <v>0</v>
      </c>
      <c r="G81" s="275">
        <f>IF(G$6=0,0,G$6/TEL_fec!G$6)</f>
        <v>0</v>
      </c>
      <c r="H81" s="275">
        <f>IF(H$6=0,0,H$6/TEL_fec!H$6)</f>
        <v>0</v>
      </c>
      <c r="I81" s="275">
        <f>IF(I$6=0,0,I$6/TEL_fec!I$6)</f>
        <v>0</v>
      </c>
      <c r="J81" s="275">
        <f>IF(J$6=0,0,J$6/TEL_fec!J$6)</f>
        <v>0</v>
      </c>
      <c r="K81" s="275">
        <f>IF(K$6=0,0,K$6/TEL_fec!K$6)</f>
        <v>0</v>
      </c>
      <c r="L81" s="275">
        <f>IF(L$6=0,0,L$6/TEL_fec!L$6)</f>
        <v>0</v>
      </c>
      <c r="M81" s="275">
        <f>IF(M$6=0,0,M$6/TEL_fec!M$6)</f>
        <v>0</v>
      </c>
      <c r="N81" s="275">
        <f>IF(N$6=0,0,N$6/TEL_fec!N$6)</f>
        <v>0</v>
      </c>
      <c r="O81" s="275">
        <f>IF(O$6=0,0,O$6/TEL_fec!O$6)</f>
        <v>0</v>
      </c>
      <c r="P81" s="275">
        <f>IF(P$6=0,0,P$6/TEL_fec!P$6)</f>
        <v>0</v>
      </c>
      <c r="Q81" s="275">
        <f>IF(Q$6=0,0,Q$6/TEL_fec!Q$6)</f>
        <v>0</v>
      </c>
    </row>
    <row r="82" spans="1:17" x14ac:dyDescent="0.25">
      <c r="A82" s="76" t="s">
        <v>82</v>
      </c>
      <c r="B82" s="274">
        <f>IF(B$7=0,0,B$7/TEL_fec!B$7)</f>
        <v>0</v>
      </c>
      <c r="C82" s="274">
        <f>IF(C$7=0,0,C$7/TEL_fec!C$7)</f>
        <v>0</v>
      </c>
      <c r="D82" s="274">
        <f>IF(D$7=0,0,D$7/TEL_fec!D$7)</f>
        <v>0</v>
      </c>
      <c r="E82" s="274">
        <f>IF(E$7=0,0,E$7/TEL_fec!E$7)</f>
        <v>0</v>
      </c>
      <c r="F82" s="274">
        <f>IF(F$7=0,0,F$7/TEL_fec!F$7)</f>
        <v>0</v>
      </c>
      <c r="G82" s="274">
        <f>IF(G$7=0,0,G$7/TEL_fec!G$7)</f>
        <v>0</v>
      </c>
      <c r="H82" s="274">
        <f>IF(H$7=0,0,H$7/TEL_fec!H$7)</f>
        <v>0</v>
      </c>
      <c r="I82" s="274">
        <f>IF(I$7=0,0,I$7/TEL_fec!I$7)</f>
        <v>0</v>
      </c>
      <c r="J82" s="274">
        <f>IF(J$7=0,0,J$7/TEL_fec!J$7)</f>
        <v>0</v>
      </c>
      <c r="K82" s="274">
        <f>IF(K$7=0,0,K$7/TEL_fec!K$7)</f>
        <v>0</v>
      </c>
      <c r="L82" s="274">
        <f>IF(L$7=0,0,L$7/TEL_fec!L$7)</f>
        <v>0</v>
      </c>
      <c r="M82" s="274">
        <f>IF(M$7=0,0,M$7/TEL_fec!M$7)</f>
        <v>0</v>
      </c>
      <c r="N82" s="274">
        <f>IF(N$7=0,0,N$7/TEL_fec!N$7)</f>
        <v>0</v>
      </c>
      <c r="O82" s="274">
        <f>IF(O$7=0,0,O$7/TEL_fec!O$7)</f>
        <v>0</v>
      </c>
      <c r="P82" s="274">
        <f>IF(P$7=0,0,P$7/TEL_fec!P$7)</f>
        <v>0</v>
      </c>
      <c r="Q82" s="274">
        <f>IF(Q$7=0,0,Q$7/TEL_fec!Q$7)</f>
        <v>0</v>
      </c>
    </row>
    <row r="83" spans="1:17" x14ac:dyDescent="0.25">
      <c r="A83" s="76" t="s">
        <v>81</v>
      </c>
      <c r="B83" s="274">
        <f>IF(B$8=0,0,B$8/TEL_fec!B$8)</f>
        <v>0</v>
      </c>
      <c r="C83" s="274">
        <f>IF(C$8=0,0,C$8/TEL_fec!C$8)</f>
        <v>0</v>
      </c>
      <c r="D83" s="274">
        <f>IF(D$8=0,0,D$8/TEL_fec!D$8)</f>
        <v>0</v>
      </c>
      <c r="E83" s="274">
        <f>IF(E$8=0,0,E$8/TEL_fec!E$8)</f>
        <v>0</v>
      </c>
      <c r="F83" s="274">
        <f>IF(F$8=0,0,F$8/TEL_fec!F$8)</f>
        <v>0</v>
      </c>
      <c r="G83" s="274">
        <f>IF(G$8=0,0,G$8/TEL_fec!G$8)</f>
        <v>0</v>
      </c>
      <c r="H83" s="274">
        <f>IF(H$8=0,0,H$8/TEL_fec!H$8)</f>
        <v>0</v>
      </c>
      <c r="I83" s="274">
        <f>IF(I$8=0,0,I$8/TEL_fec!I$8)</f>
        <v>0</v>
      </c>
      <c r="J83" s="274">
        <f>IF(J$8=0,0,J$8/TEL_fec!J$8)</f>
        <v>0</v>
      </c>
      <c r="K83" s="274">
        <f>IF(K$8=0,0,K$8/TEL_fec!K$8)</f>
        <v>0</v>
      </c>
      <c r="L83" s="274">
        <f>IF(L$8=0,0,L$8/TEL_fec!L$8)</f>
        <v>0</v>
      </c>
      <c r="M83" s="274">
        <f>IF(M$8=0,0,M$8/TEL_fec!M$8)</f>
        <v>0</v>
      </c>
      <c r="N83" s="274">
        <f>IF(N$8=0,0,N$8/TEL_fec!N$8)</f>
        <v>0</v>
      </c>
      <c r="O83" s="274">
        <f>IF(O$8=0,0,O$8/TEL_fec!O$8)</f>
        <v>0</v>
      </c>
      <c r="P83" s="274">
        <f>IF(P$8=0,0,P$8/TEL_fec!P$8)</f>
        <v>0</v>
      </c>
      <c r="Q83" s="274">
        <f>IF(Q$8=0,0,Q$8/TEL_fec!Q$8)</f>
        <v>0</v>
      </c>
    </row>
    <row r="84" spans="1:17" x14ac:dyDescent="0.25">
      <c r="A84" s="76" t="s">
        <v>80</v>
      </c>
      <c r="B84" s="274">
        <f>IF(B$9=0,0,B$9/TEL_fec!B$9)</f>
        <v>0</v>
      </c>
      <c r="C84" s="274">
        <f>IF(C$9=0,0,C$9/TEL_fec!C$9)</f>
        <v>0</v>
      </c>
      <c r="D84" s="274">
        <f>IF(D$9=0,0,D$9/TEL_fec!D$9)</f>
        <v>0</v>
      </c>
      <c r="E84" s="274">
        <f>IF(E$9=0,0,E$9/TEL_fec!E$9)</f>
        <v>0</v>
      </c>
      <c r="F84" s="274">
        <f>IF(F$9=0,0,F$9/TEL_fec!F$9)</f>
        <v>0</v>
      </c>
      <c r="G84" s="274">
        <f>IF(G$9=0,0,G$9/TEL_fec!G$9)</f>
        <v>0</v>
      </c>
      <c r="H84" s="274">
        <f>IF(H$9=0,0,H$9/TEL_fec!H$9)</f>
        <v>0</v>
      </c>
      <c r="I84" s="274">
        <f>IF(I$9=0,0,I$9/TEL_fec!I$9)</f>
        <v>0</v>
      </c>
      <c r="J84" s="274">
        <f>IF(J$9=0,0,J$9/TEL_fec!J$9)</f>
        <v>0</v>
      </c>
      <c r="K84" s="274">
        <f>IF(K$9=0,0,K$9/TEL_fec!K$9)</f>
        <v>0</v>
      </c>
      <c r="L84" s="274">
        <f>IF(L$9=0,0,L$9/TEL_fec!L$9)</f>
        <v>0</v>
      </c>
      <c r="M84" s="274">
        <f>IF(M$9=0,0,M$9/TEL_fec!M$9)</f>
        <v>0</v>
      </c>
      <c r="N84" s="274">
        <f>IF(N$9=0,0,N$9/TEL_fec!N$9)</f>
        <v>0</v>
      </c>
      <c r="O84" s="274">
        <f>IF(O$9=0,0,O$9/TEL_fec!O$9)</f>
        <v>0</v>
      </c>
      <c r="P84" s="274">
        <f>IF(P$9=0,0,P$9/TEL_fec!P$9)</f>
        <v>0</v>
      </c>
      <c r="Q84" s="274">
        <f>IF(Q$9=0,0,Q$9/TEL_fec!Q$9)</f>
        <v>0</v>
      </c>
    </row>
    <row r="85" spans="1:17" x14ac:dyDescent="0.25">
      <c r="A85" s="129" t="s">
        <v>79</v>
      </c>
      <c r="B85" s="273">
        <f>IF(B$10=0,0,B$10/TEL_fec!B$10)</f>
        <v>1.103680737931084</v>
      </c>
      <c r="C85" s="273">
        <f>IF(C$10=0,0,C$10/TEL_fec!C$10)</f>
        <v>1.1985345402694878</v>
      </c>
      <c r="D85" s="273">
        <f>IF(D$10=0,0,D$10/TEL_fec!D$10)</f>
        <v>1.2236339166337038</v>
      </c>
      <c r="E85" s="273">
        <f>IF(E$10=0,0,E$10/TEL_fec!E$10)</f>
        <v>1.3251222000000005</v>
      </c>
      <c r="F85" s="273">
        <f>IF(F$10=0,0,F$10/TEL_fec!F$10)</f>
        <v>1.2261306124729947</v>
      </c>
      <c r="G85" s="273">
        <f>IF(G$10=0,0,G$10/TEL_fec!G$10)</f>
        <v>1.2183607319606675</v>
      </c>
      <c r="H85" s="273">
        <f>IF(H$10=0,0,H$10/TEL_fec!H$10)</f>
        <v>1.1395183229423018</v>
      </c>
      <c r="I85" s="273">
        <f>IF(I$10=0,0,I$10/TEL_fec!I$10)</f>
        <v>1.2652950314513383</v>
      </c>
      <c r="J85" s="273">
        <f>IF(J$10=0,0,J$10/TEL_fec!J$10)</f>
        <v>1.2716059601387051</v>
      </c>
      <c r="K85" s="273">
        <f>IF(K$10=0,0,K$10/TEL_fec!K$10)</f>
        <v>1.2383490800343184</v>
      </c>
      <c r="L85" s="273">
        <f>IF(L$10=0,0,L$10/TEL_fec!L$10)</f>
        <v>1.3251222000000002</v>
      </c>
      <c r="M85" s="273">
        <f>IF(M$10=0,0,M$10/TEL_fec!M$10)</f>
        <v>1.1069166119988425</v>
      </c>
      <c r="N85" s="273">
        <f>IF(N$10=0,0,N$10/TEL_fec!N$10)</f>
        <v>1.0343940090411119</v>
      </c>
      <c r="O85" s="273">
        <f>IF(O$10=0,0,O$10/TEL_fec!O$10)</f>
        <v>1.0976233688432167</v>
      </c>
      <c r="P85" s="273">
        <f>IF(P$10=0,0,P$10/TEL_fec!P$10)</f>
        <v>1.1608539952952557</v>
      </c>
      <c r="Q85" s="273">
        <f>IF(Q$10=0,0,Q$10/TEL_fec!Q$10)</f>
        <v>1.186779889223228</v>
      </c>
    </row>
    <row r="86" spans="1:17" x14ac:dyDescent="0.25">
      <c r="A86" s="127" t="s">
        <v>306</v>
      </c>
      <c r="B86" s="296">
        <f>IF(B$15=0,0,B$15/TEL_fec!B$15)</f>
        <v>2.6926890429207599</v>
      </c>
      <c r="C86" s="296">
        <f>IF(C$15=0,0,C$15/TEL_fec!C$15)</f>
        <v>2.6517036701830512</v>
      </c>
      <c r="D86" s="296">
        <f>IF(D$15=0,0,D$15/TEL_fec!D$15)</f>
        <v>2.7103059701711261</v>
      </c>
      <c r="E86" s="296">
        <f>IF(E$15=0,0,E$15/TEL_fec!E$15)</f>
        <v>2.7217653244206939</v>
      </c>
      <c r="F86" s="296">
        <f>IF(F$15=0,0,F$15/TEL_fec!F$15)</f>
        <v>2.4207699984366751</v>
      </c>
      <c r="G86" s="296">
        <f>IF(G$15=0,0,G$15/TEL_fec!G$15)</f>
        <v>2.3536286548648686</v>
      </c>
      <c r="H86" s="296">
        <f>IF(H$15=0,0,H$15/TEL_fec!H$15)</f>
        <v>2.3660814430960198</v>
      </c>
      <c r="I86" s="296">
        <f>IF(I$15=0,0,I$15/TEL_fec!I$15)</f>
        <v>2.4048354583755294</v>
      </c>
      <c r="J86" s="296">
        <f>IF(J$15=0,0,J$15/TEL_fec!J$15)</f>
        <v>2.3952419719860951</v>
      </c>
      <c r="K86" s="296">
        <f>IF(K$15=0,0,K$15/TEL_fec!K$15)</f>
        <v>2.4100639041949052</v>
      </c>
      <c r="L86" s="296">
        <f>IF(L$15=0,0,L$15/TEL_fec!L$15)</f>
        <v>2.2735562481073806</v>
      </c>
      <c r="M86" s="296">
        <f>IF(M$15=0,0,M$15/TEL_fec!M$15)</f>
        <v>2.110642259550104</v>
      </c>
      <c r="N86" s="296">
        <f>IF(N$15=0,0,N$15/TEL_fec!N$15)</f>
        <v>2.2333460259477866</v>
      </c>
      <c r="O86" s="296">
        <f>IF(O$15=0,0,O$15/TEL_fec!O$15)</f>
        <v>2.2318130902782327</v>
      </c>
      <c r="P86" s="296">
        <f>IF(P$15=0,0,P$15/TEL_fec!P$15)</f>
        <v>2.1825831755084328</v>
      </c>
      <c r="Q86" s="296">
        <f>IF(Q$15=0,0,Q$15/TEL_fec!Q$15)</f>
        <v>2.26354045711056</v>
      </c>
    </row>
    <row r="87" spans="1:17" x14ac:dyDescent="0.25">
      <c r="A87" s="127" t="s">
        <v>305</v>
      </c>
      <c r="B87" s="296">
        <f>IF(B$26=0,0,B$26/TEL_fec!B$26)</f>
        <v>2.6926890429207599</v>
      </c>
      <c r="C87" s="296">
        <f>IF(C$26=0,0,C$26/TEL_fec!C$26)</f>
        <v>2.6517036701830512</v>
      </c>
      <c r="D87" s="296">
        <f>IF(D$26=0,0,D$26/TEL_fec!D$26)</f>
        <v>2.7103059701711256</v>
      </c>
      <c r="E87" s="296">
        <f>IF(E$26=0,0,E$26/TEL_fec!E$26)</f>
        <v>2.7217653244206934</v>
      </c>
      <c r="F87" s="296">
        <f>IF(F$26=0,0,F$26/TEL_fec!F$26)</f>
        <v>2.4207699984366751</v>
      </c>
      <c r="G87" s="296">
        <f>IF(G$26=0,0,G$26/TEL_fec!G$26)</f>
        <v>2.3536286548648682</v>
      </c>
      <c r="H87" s="296">
        <f>IF(H$26=0,0,H$26/TEL_fec!H$26)</f>
        <v>2.3660814430960198</v>
      </c>
      <c r="I87" s="296">
        <f>IF(I$26=0,0,I$26/TEL_fec!I$26)</f>
        <v>2.4048354583755298</v>
      </c>
      <c r="J87" s="296">
        <f>IF(J$26=0,0,J$26/TEL_fec!J$26)</f>
        <v>2.3952419719860951</v>
      </c>
      <c r="K87" s="296">
        <f>IF(K$26=0,0,K$26/TEL_fec!K$26)</f>
        <v>2.4100639041949052</v>
      </c>
      <c r="L87" s="296">
        <f>IF(L$26=0,0,L$26/TEL_fec!L$26)</f>
        <v>2.2735562481073797</v>
      </c>
      <c r="M87" s="296">
        <f>IF(M$26=0,0,M$26/TEL_fec!M$26)</f>
        <v>2.110642259550104</v>
      </c>
      <c r="N87" s="296">
        <f>IF(N$26=0,0,N$26/TEL_fec!N$26)</f>
        <v>2.2333460259477866</v>
      </c>
      <c r="O87" s="296">
        <f>IF(O$26=0,0,O$26/TEL_fec!O$26)</f>
        <v>2.2318130902782323</v>
      </c>
      <c r="P87" s="296">
        <f>IF(P$26=0,0,P$26/TEL_fec!P$26)</f>
        <v>2.1825831755084328</v>
      </c>
      <c r="Q87" s="296">
        <f>IF(Q$26=0,0,Q$26/TEL_fec!Q$26)</f>
        <v>2.2635404571105595</v>
      </c>
    </row>
    <row r="88" spans="1:17" x14ac:dyDescent="0.25">
      <c r="A88" s="127" t="s">
        <v>304</v>
      </c>
      <c r="B88" s="296">
        <f>IF(B$37=0,0,B$37/TEL_fec!B$37)</f>
        <v>0</v>
      </c>
      <c r="C88" s="296">
        <f>IF(C$37=0,0,C$37/TEL_fec!C$37)</f>
        <v>0</v>
      </c>
      <c r="D88" s="296">
        <f>IF(D$37=0,0,D$37/TEL_fec!D$37)</f>
        <v>0</v>
      </c>
      <c r="E88" s="296">
        <f>IF(E$37=0,0,E$37/TEL_fec!E$37)</f>
        <v>0</v>
      </c>
      <c r="F88" s="296">
        <f>IF(F$37=0,0,F$37/TEL_fec!F$37)</f>
        <v>0</v>
      </c>
      <c r="G88" s="296">
        <f>IF(G$37=0,0,G$37/TEL_fec!G$37)</f>
        <v>0</v>
      </c>
      <c r="H88" s="296">
        <f>IF(H$37=0,0,H$37/TEL_fec!H$37)</f>
        <v>0</v>
      </c>
      <c r="I88" s="296">
        <f>IF(I$37=0,0,I$37/TEL_fec!I$37)</f>
        <v>0</v>
      </c>
      <c r="J88" s="296">
        <f>IF(J$37=0,0,J$37/TEL_fec!J$37)</f>
        <v>0</v>
      </c>
      <c r="K88" s="296">
        <f>IF(K$37=0,0,K$37/TEL_fec!K$37)</f>
        <v>0</v>
      </c>
      <c r="L88" s="296">
        <f>IF(L$37=0,0,L$37/TEL_fec!L$37)</f>
        <v>0</v>
      </c>
      <c r="M88" s="296">
        <f>IF(M$37=0,0,M$37/TEL_fec!M$37)</f>
        <v>0</v>
      </c>
      <c r="N88" s="296">
        <f>IF(N$37=0,0,N$37/TEL_fec!N$37)</f>
        <v>0</v>
      </c>
      <c r="O88" s="296">
        <f>IF(O$37=0,0,O$37/TEL_fec!O$37)</f>
        <v>0</v>
      </c>
      <c r="P88" s="296">
        <f>IF(P$37=0,0,P$37/TEL_fec!P$37)</f>
        <v>0</v>
      </c>
      <c r="Q88" s="296">
        <f>IF(Q$37=0,0,Q$37/TEL_fec!Q$37)</f>
        <v>0</v>
      </c>
    </row>
    <row r="89" spans="1:17" x14ac:dyDescent="0.25">
      <c r="A89" s="127" t="s">
        <v>303</v>
      </c>
      <c r="B89" s="296">
        <f>IF(B$38=0,0,B$38/TEL_fec!B$38)</f>
        <v>2.237819002339529</v>
      </c>
      <c r="C89" s="296">
        <f>IF(C$38=0,0,C$38/TEL_fec!C$38)</f>
        <v>2.2208518404774216</v>
      </c>
      <c r="D89" s="296">
        <f>IF(D$38=0,0,D$38/TEL_fec!D$38)</f>
        <v>2.252338981043029</v>
      </c>
      <c r="E89" s="296">
        <f>IF(E$38=0,0,E$38/TEL_fec!E$38)</f>
        <v>2.2719345914219988</v>
      </c>
      <c r="F89" s="296">
        <f>IF(F$38=0,0,F$38/TEL_fec!F$38)</f>
        <v>2.2377650970169163</v>
      </c>
      <c r="G89" s="296">
        <f>IF(G$38=0,0,G$38/TEL_fec!G$38)</f>
        <v>2.2296769795066158</v>
      </c>
      <c r="H89" s="296">
        <f>IF(H$38=0,0,H$38/TEL_fec!H$38)</f>
        <v>2.2198220277128859</v>
      </c>
      <c r="I89" s="296">
        <f>IF(I$38=0,0,I$38/TEL_fec!I$38)</f>
        <v>2.1657952241059721</v>
      </c>
      <c r="J89" s="296">
        <f>IF(J$38=0,0,J$38/TEL_fec!J$38)</f>
        <v>2.1396758300202214</v>
      </c>
      <c r="K89" s="296">
        <f>IF(K$38=0,0,K$38/TEL_fec!K$38)</f>
        <v>2.1572979103492207</v>
      </c>
      <c r="L89" s="296">
        <f>IF(L$38=0,0,L$38/TEL_fec!L$38)</f>
        <v>2.0994984862753192</v>
      </c>
      <c r="M89" s="296">
        <f>IF(M$38=0,0,M$38/TEL_fec!M$38)</f>
        <v>2.0220108510181269</v>
      </c>
      <c r="N89" s="296">
        <f>IF(N$38=0,0,N$38/TEL_fec!N$38)</f>
        <v>2.1245622097694041</v>
      </c>
      <c r="O89" s="296">
        <f>IF(O$38=0,0,O$38/TEL_fec!O$38)</f>
        <v>2.1230083961753223</v>
      </c>
      <c r="P89" s="296">
        <f>IF(P$38=0,0,P$38/TEL_fec!P$38)</f>
        <v>2.1070365158869442</v>
      </c>
      <c r="Q89" s="296">
        <f>IF(Q$38=0,0,Q$38/TEL_fec!Q$38)</f>
        <v>2.0983999594893072</v>
      </c>
    </row>
    <row r="90" spans="1:17" x14ac:dyDescent="0.25">
      <c r="A90" s="72" t="s">
        <v>302</v>
      </c>
      <c r="B90" s="272">
        <f>IF(B$58=0,0,B$58/TEL_fec!B$58)</f>
        <v>0</v>
      </c>
      <c r="C90" s="272">
        <f>IF(C$58=0,0,C$58/TEL_fec!C$58)</f>
        <v>0</v>
      </c>
      <c r="D90" s="272">
        <f>IF(D$58=0,0,D$58/TEL_fec!D$58)</f>
        <v>0</v>
      </c>
      <c r="E90" s="272">
        <f>IF(E$58=0,0,E$58/TEL_fec!E$58)</f>
        <v>0</v>
      </c>
      <c r="F90" s="272">
        <f>IF(F$58=0,0,F$58/TEL_fec!F$58)</f>
        <v>0</v>
      </c>
      <c r="G90" s="272">
        <f>IF(G$58=0,0,G$58/TEL_fec!G$58)</f>
        <v>0</v>
      </c>
      <c r="H90" s="272">
        <f>IF(H$58=0,0,H$58/TEL_fec!H$58)</f>
        <v>0</v>
      </c>
      <c r="I90" s="272">
        <f>IF(I$58=0,0,I$58/TEL_fec!I$58)</f>
        <v>0</v>
      </c>
      <c r="J90" s="272">
        <f>IF(J$58=0,0,J$58/TEL_fec!J$58)</f>
        <v>0</v>
      </c>
      <c r="K90" s="272">
        <f>IF(K$58=0,0,K$58/TEL_fec!K$58)</f>
        <v>0</v>
      </c>
      <c r="L90" s="272">
        <f>IF(L$58=0,0,L$58/TEL_fec!L$58)</f>
        <v>0</v>
      </c>
      <c r="M90" s="272">
        <f>IF(M$58=0,0,M$58/TEL_fec!M$58)</f>
        <v>0</v>
      </c>
      <c r="N90" s="272">
        <f>IF(N$58=0,0,N$58/TEL_fec!N$58)</f>
        <v>0</v>
      </c>
      <c r="O90" s="272">
        <f>IF(O$58=0,0,O$58/TEL_fec!O$58)</f>
        <v>0</v>
      </c>
      <c r="P90" s="272">
        <f>IF(P$58=0,0,P$58/TEL_fec!P$58)</f>
        <v>0</v>
      </c>
      <c r="Q90" s="272">
        <f>IF(Q$58=0,0,Q$58/TEL_fec!Q$58)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7802.5618096401622</v>
      </c>
      <c r="C3" s="46">
        <v>8555.7376054372235</v>
      </c>
      <c r="D3" s="46">
        <v>7753.0254964164023</v>
      </c>
      <c r="E3" s="46">
        <v>7215.2114210490481</v>
      </c>
      <c r="F3" s="46">
        <v>7170.5185645211377</v>
      </c>
      <c r="G3" s="46">
        <v>6799.3861090853679</v>
      </c>
      <c r="H3" s="46">
        <v>6950.4841951397775</v>
      </c>
      <c r="I3" s="46">
        <v>6971.8236095108414</v>
      </c>
      <c r="J3" s="46">
        <v>6546.5147097800163</v>
      </c>
      <c r="K3" s="46">
        <v>5673.2889629503979</v>
      </c>
      <c r="L3" s="46">
        <v>5622.4</v>
      </c>
      <c r="M3" s="46">
        <v>5537.3010544607241</v>
      </c>
      <c r="N3" s="46">
        <v>4844.4513990083224</v>
      </c>
      <c r="O3" s="46">
        <v>4550.2231495971719</v>
      </c>
      <c r="P3" s="46">
        <v>4433.2655566638532</v>
      </c>
      <c r="Q3" s="46">
        <v>4357.5004987981338</v>
      </c>
    </row>
    <row r="5" spans="1:17" x14ac:dyDescent="0.25">
      <c r="A5" s="31" t="s">
        <v>257</v>
      </c>
      <c r="B5" s="46">
        <v>1937.1262821628507</v>
      </c>
      <c r="C5" s="46">
        <v>2044.4160008732281</v>
      </c>
      <c r="D5" s="46">
        <v>2057.1247590308267</v>
      </c>
      <c r="E5" s="46">
        <v>2051.843870554324</v>
      </c>
      <c r="F5" s="46">
        <v>2148.4523661337416</v>
      </c>
      <c r="G5" s="46">
        <v>2174.4967334169264</v>
      </c>
      <c r="H5" s="46">
        <v>2383.845614102614</v>
      </c>
      <c r="I5" s="46">
        <v>2239.311078586717</v>
      </c>
      <c r="J5" s="46">
        <v>2339.3606024793658</v>
      </c>
      <c r="K5" s="46">
        <v>2309.5086537486372</v>
      </c>
      <c r="L5" s="46">
        <v>2054.0844752604366</v>
      </c>
      <c r="M5" s="46">
        <v>2052.5592732395385</v>
      </c>
      <c r="N5" s="46">
        <v>1854.2588006028009</v>
      </c>
      <c r="O5" s="46">
        <v>1727.342454527002</v>
      </c>
      <c r="P5" s="46">
        <v>1753.035118281864</v>
      </c>
      <c r="Q5" s="46">
        <v>1925.7565281907175</v>
      </c>
    </row>
    <row r="6" spans="1:17" x14ac:dyDescent="0.25">
      <c r="A6" s="294" t="s">
        <v>256</v>
      </c>
      <c r="B6" s="293">
        <v>2421.4078527035631</v>
      </c>
      <c r="C6" s="293">
        <v>2385.6956603072581</v>
      </c>
      <c r="D6" s="293">
        <v>2382.6035696353756</v>
      </c>
      <c r="E6" s="293">
        <v>2425.5443204226644</v>
      </c>
      <c r="F6" s="293">
        <v>2469.072349546208</v>
      </c>
      <c r="G6" s="293">
        <v>2397.4588973547066</v>
      </c>
      <c r="H6" s="293">
        <v>2569.1402330618603</v>
      </c>
      <c r="I6" s="293">
        <v>2711.8838525438546</v>
      </c>
      <c r="J6" s="293">
        <v>2604.7072383194186</v>
      </c>
      <c r="K6" s="293">
        <v>2597.9269970924915</v>
      </c>
      <c r="L6" s="293">
        <v>2753.6907423501139</v>
      </c>
      <c r="M6" s="293">
        <v>2511.7471218174387</v>
      </c>
      <c r="N6" s="293">
        <v>2442.7632100205969</v>
      </c>
      <c r="O6" s="293">
        <v>2337.4803512742324</v>
      </c>
      <c r="P6" s="293">
        <v>2153.0412523512359</v>
      </c>
      <c r="Q6" s="293">
        <v>2188.1082137078647</v>
      </c>
    </row>
    <row r="7" spans="1:17" x14ac:dyDescent="0.25">
      <c r="A7" s="292" t="s">
        <v>255</v>
      </c>
      <c r="B7" s="291"/>
      <c r="C7" s="291">
        <v>1468.8438287664285</v>
      </c>
      <c r="D7" s="291">
        <v>0</v>
      </c>
      <c r="E7" s="291">
        <v>42.940750787288835</v>
      </c>
      <c r="F7" s="291">
        <v>43.528029123543547</v>
      </c>
      <c r="G7" s="291">
        <v>161.26915316372614</v>
      </c>
      <c r="H7" s="291">
        <v>456.97444377942014</v>
      </c>
      <c r="I7" s="291">
        <v>142.7436194819943</v>
      </c>
      <c r="J7" s="291">
        <v>0</v>
      </c>
      <c r="K7" s="291">
        <v>0</v>
      </c>
      <c r="L7" s="291">
        <v>155.7637452576223</v>
      </c>
      <c r="M7" s="291">
        <v>0</v>
      </c>
      <c r="N7" s="291">
        <v>0</v>
      </c>
      <c r="O7" s="291">
        <v>0</v>
      </c>
      <c r="P7" s="291">
        <v>0</v>
      </c>
      <c r="Q7" s="291">
        <v>221.77829574858225</v>
      </c>
    </row>
    <row r="8" spans="1:17" x14ac:dyDescent="0.25">
      <c r="A8" s="290" t="s">
        <v>254</v>
      </c>
      <c r="B8" s="289"/>
      <c r="C8" s="289">
        <f>B6+C7-C6</f>
        <v>1504.5560211627335</v>
      </c>
      <c r="D8" s="289">
        <f t="shared" ref="D8:Q8" si="0">C6+D7-D6</f>
        <v>3.0920906718824881</v>
      </c>
      <c r="E8" s="289">
        <f t="shared" si="0"/>
        <v>0</v>
      </c>
      <c r="F8" s="289">
        <f t="shared" si="0"/>
        <v>0</v>
      </c>
      <c r="G8" s="289">
        <f t="shared" si="0"/>
        <v>232.8826053552275</v>
      </c>
      <c r="H8" s="289">
        <f t="shared" si="0"/>
        <v>285.29310807226648</v>
      </c>
      <c r="I8" s="289">
        <f t="shared" si="0"/>
        <v>0</v>
      </c>
      <c r="J8" s="289">
        <f t="shared" si="0"/>
        <v>107.17661422443598</v>
      </c>
      <c r="K8" s="289">
        <f t="shared" si="0"/>
        <v>6.7802412269270462</v>
      </c>
      <c r="L8" s="289">
        <f t="shared" si="0"/>
        <v>0</v>
      </c>
      <c r="M8" s="289">
        <f t="shared" si="0"/>
        <v>241.94362053267514</v>
      </c>
      <c r="N8" s="289">
        <f t="shared" si="0"/>
        <v>68.983911796841767</v>
      </c>
      <c r="O8" s="289">
        <f t="shared" si="0"/>
        <v>105.28285874636458</v>
      </c>
      <c r="P8" s="289">
        <f t="shared" si="0"/>
        <v>184.43909892299644</v>
      </c>
      <c r="Q8" s="289">
        <f t="shared" si="0"/>
        <v>186.71133439195364</v>
      </c>
    </row>
    <row r="9" spans="1:17" x14ac:dyDescent="0.25">
      <c r="A9" s="288" t="s">
        <v>253</v>
      </c>
      <c r="B9" s="287">
        <f>B6-B5</f>
        <v>484.28157054071244</v>
      </c>
      <c r="C9" s="287">
        <f t="shared" ref="C9:Q9" si="1">C6-C5</f>
        <v>341.27965943403001</v>
      </c>
      <c r="D9" s="287">
        <f t="shared" si="1"/>
        <v>325.47881060454893</v>
      </c>
      <c r="E9" s="287">
        <f t="shared" si="1"/>
        <v>373.70044986834046</v>
      </c>
      <c r="F9" s="287">
        <f t="shared" si="1"/>
        <v>320.61998341246635</v>
      </c>
      <c r="G9" s="287">
        <f t="shared" si="1"/>
        <v>222.96216393778013</v>
      </c>
      <c r="H9" s="287">
        <f t="shared" si="1"/>
        <v>185.29461895924624</v>
      </c>
      <c r="I9" s="287">
        <f t="shared" si="1"/>
        <v>472.57277395713754</v>
      </c>
      <c r="J9" s="287">
        <f t="shared" si="1"/>
        <v>265.34663584005284</v>
      </c>
      <c r="K9" s="287">
        <f t="shared" si="1"/>
        <v>288.4183433438543</v>
      </c>
      <c r="L9" s="287">
        <f t="shared" si="1"/>
        <v>699.6062670896772</v>
      </c>
      <c r="M9" s="287">
        <f t="shared" si="1"/>
        <v>459.18784857790024</v>
      </c>
      <c r="N9" s="287">
        <f t="shared" si="1"/>
        <v>588.50440941779607</v>
      </c>
      <c r="O9" s="287">
        <f t="shared" si="1"/>
        <v>610.13789674723034</v>
      </c>
      <c r="P9" s="287">
        <f t="shared" si="1"/>
        <v>400.00613406937191</v>
      </c>
      <c r="Q9" s="287">
        <f t="shared" si="1"/>
        <v>262.35168551714719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465.24698610740091</v>
      </c>
      <c r="C12" s="38">
        <v>484.14314000000002</v>
      </c>
      <c r="D12" s="38">
        <v>484.70122999999995</v>
      </c>
      <c r="E12" s="38">
        <v>482.93910999999997</v>
      </c>
      <c r="F12" s="38">
        <v>503.54815000000002</v>
      </c>
      <c r="G12" s="38">
        <v>504.46694481924521</v>
      </c>
      <c r="H12" s="38">
        <v>538.94437999999991</v>
      </c>
      <c r="I12" s="38">
        <v>499.64938999999998</v>
      </c>
      <c r="J12" s="38">
        <v>542.35525000000007</v>
      </c>
      <c r="K12" s="38">
        <v>574.15784000000008</v>
      </c>
      <c r="L12" s="38">
        <v>464.9137536566476</v>
      </c>
      <c r="M12" s="38">
        <v>475.83069903345535</v>
      </c>
      <c r="N12" s="38">
        <v>431.83437821168098</v>
      </c>
      <c r="O12" s="38">
        <v>403.67246544517775</v>
      </c>
      <c r="P12" s="38">
        <v>413.92029216328501</v>
      </c>
      <c r="Q12" s="38">
        <v>452.99171847634989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33.629373883461611</v>
      </c>
      <c r="N20" s="51">
        <v>31.288757592890377</v>
      </c>
      <c r="O20" s="51">
        <v>30.787182682733608</v>
      </c>
      <c r="P20" s="51">
        <v>30.142387084049687</v>
      </c>
      <c r="Q20" s="51">
        <v>28.782485319509497</v>
      </c>
    </row>
    <row r="21" spans="1:17" x14ac:dyDescent="0.25">
      <c r="A21" s="53" t="s">
        <v>66</v>
      </c>
      <c r="B21" s="51">
        <v>0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33.629373883461611</v>
      </c>
      <c r="N21" s="51">
        <v>31.288757592890377</v>
      </c>
      <c r="O21" s="51">
        <v>30.787182682733608</v>
      </c>
      <c r="P21" s="51">
        <v>30.142387084049687</v>
      </c>
      <c r="Q21" s="51">
        <v>28.782485319509497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118.3004658831985</v>
      </c>
      <c r="C23" s="51">
        <v>122.94177999999999</v>
      </c>
      <c r="D23" s="51">
        <v>118.80401999999999</v>
      </c>
      <c r="E23" s="51">
        <v>117.46357999999999</v>
      </c>
      <c r="F23" s="51">
        <v>116.05602</v>
      </c>
      <c r="G23" s="51">
        <v>113.30852184707761</v>
      </c>
      <c r="H23" s="51">
        <v>113.35108</v>
      </c>
      <c r="I23" s="51">
        <v>95.563950000000006</v>
      </c>
      <c r="J23" s="51">
        <v>138.95690999999999</v>
      </c>
      <c r="K23" s="51">
        <v>214.05536000000001</v>
      </c>
      <c r="L23" s="51">
        <v>99.360212539062601</v>
      </c>
      <c r="M23" s="51">
        <v>100.48319559341626</v>
      </c>
      <c r="N23" s="51">
        <v>93.675607514779912</v>
      </c>
      <c r="O23" s="51">
        <v>89.375873060808772</v>
      </c>
      <c r="P23" s="51">
        <v>98.667241130426007</v>
      </c>
      <c r="Q23" s="51">
        <v>134.71322594535019</v>
      </c>
    </row>
    <row r="24" spans="1:17" x14ac:dyDescent="0.25">
      <c r="A24" s="53" t="s">
        <v>23</v>
      </c>
      <c r="B24" s="51">
        <v>118.3004658831985</v>
      </c>
      <c r="C24" s="51">
        <v>122.94177999999999</v>
      </c>
      <c r="D24" s="51">
        <v>118.80401999999999</v>
      </c>
      <c r="E24" s="51">
        <v>117.46357999999999</v>
      </c>
      <c r="F24" s="51">
        <v>116.05602</v>
      </c>
      <c r="G24" s="51">
        <v>113.30852184707761</v>
      </c>
      <c r="H24" s="51">
        <v>113.35108</v>
      </c>
      <c r="I24" s="51">
        <v>95.563950000000006</v>
      </c>
      <c r="J24" s="51">
        <v>138.95690999999999</v>
      </c>
      <c r="K24" s="51">
        <v>214.05536000000001</v>
      </c>
      <c r="L24" s="51">
        <v>99.360212539062601</v>
      </c>
      <c r="M24" s="51">
        <v>100.48319559341626</v>
      </c>
      <c r="N24" s="51">
        <v>93.675607514779912</v>
      </c>
      <c r="O24" s="51">
        <v>89.375873060808772</v>
      </c>
      <c r="P24" s="51">
        <v>98.667241130426007</v>
      </c>
      <c r="Q24" s="51">
        <v>134.71322594535019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14.90019</v>
      </c>
      <c r="G29" s="51">
        <v>15.142832633773084</v>
      </c>
      <c r="H29" s="51">
        <v>39.501139999999999</v>
      </c>
      <c r="I29" s="51">
        <v>20.904150000000001</v>
      </c>
      <c r="J29" s="51">
        <v>31.59816</v>
      </c>
      <c r="K29" s="51">
        <v>33.000160000000001</v>
      </c>
      <c r="L29" s="51">
        <v>29.091528836440645</v>
      </c>
      <c r="M29" s="51">
        <v>31.742653458889009</v>
      </c>
      <c r="N29" s="51">
        <v>32.148535257079779</v>
      </c>
      <c r="O29" s="51">
        <v>27.276204806692771</v>
      </c>
      <c r="P29" s="51">
        <v>36.280693227052005</v>
      </c>
      <c r="Q29" s="51">
        <v>30.765076058752904</v>
      </c>
    </row>
    <row r="30" spans="1:17" x14ac:dyDescent="0.25">
      <c r="A30" s="63" t="s">
        <v>21</v>
      </c>
      <c r="B30" s="62">
        <v>346.9465202242024</v>
      </c>
      <c r="C30" s="62">
        <v>361.20136000000002</v>
      </c>
      <c r="D30" s="62">
        <v>365.89720999999997</v>
      </c>
      <c r="E30" s="62">
        <v>365.47552999999999</v>
      </c>
      <c r="F30" s="62">
        <v>372.59194000000002</v>
      </c>
      <c r="G30" s="62">
        <v>376.01559033839453</v>
      </c>
      <c r="H30" s="62">
        <v>386.09215999999998</v>
      </c>
      <c r="I30" s="62">
        <v>383.18128999999999</v>
      </c>
      <c r="J30" s="62">
        <v>371.80018000000001</v>
      </c>
      <c r="K30" s="62">
        <v>327.10232000000002</v>
      </c>
      <c r="L30" s="62">
        <v>336.46201228114438</v>
      </c>
      <c r="M30" s="62">
        <v>309.9754760976885</v>
      </c>
      <c r="N30" s="62">
        <v>274.72147784693095</v>
      </c>
      <c r="O30" s="62">
        <v>256.23320489494256</v>
      </c>
      <c r="P30" s="62">
        <v>248.82997072175732</v>
      </c>
      <c r="Q30" s="62">
        <v>258.7309311527373</v>
      </c>
    </row>
    <row r="32" spans="1:17" x14ac:dyDescent="0.25">
      <c r="A32" s="31" t="s">
        <v>63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79.417497406993888</v>
      </c>
      <c r="N32" s="70">
        <v>73.633871176153761</v>
      </c>
      <c r="O32" s="70">
        <v>72.455774591854762</v>
      </c>
      <c r="P32" s="70">
        <v>70.798282042603077</v>
      </c>
      <c r="Q32" s="70">
        <v>67.747159596479165</v>
      </c>
    </row>
    <row r="34" spans="1:17" x14ac:dyDescent="0.25">
      <c r="A34" s="184" t="s">
        <v>252</v>
      </c>
      <c r="B34" s="190">
        <f t="shared" ref="B34:Q34" si="2">IF(B$12=0,"",B$12/B$3*1000)</f>
        <v>59.627465627069107</v>
      </c>
      <c r="C34" s="190">
        <f t="shared" si="2"/>
        <v>56.586955131995182</v>
      </c>
      <c r="D34" s="190">
        <f t="shared" si="2"/>
        <v>62.517688123692906</v>
      </c>
      <c r="E34" s="190">
        <f t="shared" si="2"/>
        <v>66.933466230956753</v>
      </c>
      <c r="F34" s="190">
        <f t="shared" si="2"/>
        <v>70.224788551764675</v>
      </c>
      <c r="G34" s="190">
        <f t="shared" si="2"/>
        <v>74.193013417075164</v>
      </c>
      <c r="H34" s="190">
        <f t="shared" si="2"/>
        <v>77.540551833333325</v>
      </c>
      <c r="I34" s="190">
        <f t="shared" si="2"/>
        <v>71.666958027794465</v>
      </c>
      <c r="J34" s="190">
        <f t="shared" si="2"/>
        <v>82.846411265182184</v>
      </c>
      <c r="K34" s="190">
        <f t="shared" si="2"/>
        <v>101.20370101885466</v>
      </c>
      <c r="L34" s="190">
        <f t="shared" si="2"/>
        <v>82.689554933239833</v>
      </c>
      <c r="M34" s="190">
        <f t="shared" si="2"/>
        <v>85.93188167909652</v>
      </c>
      <c r="N34" s="190">
        <f t="shared" si="2"/>
        <v>89.139995975618447</v>
      </c>
      <c r="O34" s="190">
        <f t="shared" si="2"/>
        <v>88.714872254323311</v>
      </c>
      <c r="P34" s="190">
        <f t="shared" si="2"/>
        <v>93.366906825850222</v>
      </c>
      <c r="Q34" s="190">
        <f t="shared" si="2"/>
        <v>103.9567794889047</v>
      </c>
    </row>
    <row r="35" spans="1:17" x14ac:dyDescent="0.25">
      <c r="A35" s="286" t="s">
        <v>251</v>
      </c>
      <c r="B35" s="285">
        <f t="shared" ref="B35:Q35" si="3">IF(B$12=0,"",B$12/B$5*1000)</f>
        <v>240.17380301502124</v>
      </c>
      <c r="C35" s="285">
        <f t="shared" si="3"/>
        <v>236.81243924583293</v>
      </c>
      <c r="D35" s="285">
        <f t="shared" si="3"/>
        <v>235.62072639111943</v>
      </c>
      <c r="E35" s="285">
        <f t="shared" si="3"/>
        <v>235.36835181788447</v>
      </c>
      <c r="F35" s="285">
        <f t="shared" si="3"/>
        <v>234.37715349778159</v>
      </c>
      <c r="G35" s="285">
        <f t="shared" si="3"/>
        <v>231.99250523892206</v>
      </c>
      <c r="H35" s="285">
        <f t="shared" si="3"/>
        <v>226.08191437048353</v>
      </c>
      <c r="I35" s="285">
        <f t="shared" si="3"/>
        <v>223.12638685079017</v>
      </c>
      <c r="J35" s="285">
        <f t="shared" si="3"/>
        <v>231.83909715551599</v>
      </c>
      <c r="K35" s="285">
        <f t="shared" si="3"/>
        <v>248.60605699314709</v>
      </c>
      <c r="L35" s="285">
        <f t="shared" si="3"/>
        <v>226.3362384829384</v>
      </c>
      <c r="M35" s="285">
        <f t="shared" si="3"/>
        <v>231.82312210767753</v>
      </c>
      <c r="N35" s="285">
        <f t="shared" si="3"/>
        <v>232.88786768669831</v>
      </c>
      <c r="O35" s="285">
        <f t="shared" si="3"/>
        <v>233.69567765050698</v>
      </c>
      <c r="P35" s="285">
        <f t="shared" si="3"/>
        <v>236.11637202622904</v>
      </c>
      <c r="Q35" s="285">
        <f t="shared" si="3"/>
        <v>235.22792826876389</v>
      </c>
    </row>
    <row r="36" spans="1:17" x14ac:dyDescent="0.25">
      <c r="A36" s="286" t="s">
        <v>250</v>
      </c>
      <c r="B36" s="285">
        <f>IF(WWP_ued!B$5=0,"",WWP_ued!B$5/B$5*1000)</f>
        <v>103.7880651709642</v>
      </c>
      <c r="C36" s="285">
        <f>IF(WWP_ued!C$5=0,"",WWP_ued!C$5/C$5*1000)</f>
        <v>103.78806517096423</v>
      </c>
      <c r="D36" s="285">
        <f>IF(WWP_ued!D$5=0,"",WWP_ued!D$5/D$5*1000)</f>
        <v>103.78806517096422</v>
      </c>
      <c r="E36" s="285">
        <f>IF(WWP_ued!E$5=0,"",WWP_ued!E$5/E$5*1000)</f>
        <v>103.78806517096422</v>
      </c>
      <c r="F36" s="285">
        <f>IF(WWP_ued!F$5=0,"",WWP_ued!F$5/F$5*1000)</f>
        <v>103.78806517096422</v>
      </c>
      <c r="G36" s="285">
        <f>IF(WWP_ued!G$5=0,"",WWP_ued!G$5/G$5*1000)</f>
        <v>103.7880651709642</v>
      </c>
      <c r="H36" s="285">
        <f>IF(WWP_ued!H$5=0,"",WWP_ued!H$5/H$5*1000)</f>
        <v>103.78806517096422</v>
      </c>
      <c r="I36" s="285">
        <f>IF(WWP_ued!I$5=0,"",WWP_ued!I$5/I$5*1000)</f>
        <v>103.78806517096422</v>
      </c>
      <c r="J36" s="285">
        <f>IF(WWP_ued!J$5=0,"",WWP_ued!J$5/J$5*1000)</f>
        <v>103.78806517096422</v>
      </c>
      <c r="K36" s="285">
        <f>IF(WWP_ued!K$5=0,"",WWP_ued!K$5/K$5*1000)</f>
        <v>103.78806517096422</v>
      </c>
      <c r="L36" s="285">
        <f>IF(WWP_ued!L$5=0,"",WWP_ued!L$5/L$5*1000)</f>
        <v>103.78806517096423</v>
      </c>
      <c r="M36" s="285">
        <f>IF(WWP_ued!M$5=0,"",WWP_ued!M$5/M$5*1000)</f>
        <v>103.78806517096422</v>
      </c>
      <c r="N36" s="285">
        <f>IF(WWP_ued!N$5=0,"",WWP_ued!N$5/N$5*1000)</f>
        <v>103.78806517096422</v>
      </c>
      <c r="O36" s="285">
        <f>IF(WWP_ued!O$5=0,"",WWP_ued!O$5/O$5*1000)</f>
        <v>103.78806517096422</v>
      </c>
      <c r="P36" s="285">
        <f>IF(WWP_ued!P$5=0,"",WWP_ued!P$5/P$5*1000)</f>
        <v>103.78806517096422</v>
      </c>
      <c r="Q36" s="285">
        <f>IF(WWP_ued!Q$5=0,"",WWP_ued!Q$5/Q$5*1000)</f>
        <v>103.7880651709642</v>
      </c>
    </row>
    <row r="37" spans="1:17" x14ac:dyDescent="0.25">
      <c r="A37" s="284" t="s">
        <v>60</v>
      </c>
      <c r="B37" s="283">
        <f t="shared" ref="B37:Q37" si="4">IF(B$12=0,"",B$32/B$12)</f>
        <v>0</v>
      </c>
      <c r="C37" s="283">
        <f t="shared" si="4"/>
        <v>0</v>
      </c>
      <c r="D37" s="283">
        <f t="shared" si="4"/>
        <v>0</v>
      </c>
      <c r="E37" s="283">
        <f t="shared" si="4"/>
        <v>0</v>
      </c>
      <c r="F37" s="283">
        <f t="shared" si="4"/>
        <v>0</v>
      </c>
      <c r="G37" s="283">
        <f t="shared" si="4"/>
        <v>0</v>
      </c>
      <c r="H37" s="283">
        <f t="shared" si="4"/>
        <v>0</v>
      </c>
      <c r="I37" s="283">
        <f t="shared" si="4"/>
        <v>0</v>
      </c>
      <c r="J37" s="283">
        <f t="shared" si="4"/>
        <v>0</v>
      </c>
      <c r="K37" s="283">
        <f t="shared" si="4"/>
        <v>0</v>
      </c>
      <c r="L37" s="283">
        <f t="shared" si="4"/>
        <v>0</v>
      </c>
      <c r="M37" s="283">
        <f t="shared" si="4"/>
        <v>0.16690284499993999</v>
      </c>
      <c r="N37" s="283">
        <f t="shared" si="4"/>
        <v>0.17051414822758543</v>
      </c>
      <c r="O37" s="283">
        <f t="shared" si="4"/>
        <v>0.17949149569056969</v>
      </c>
      <c r="P37" s="283">
        <f t="shared" si="4"/>
        <v>0.17104327423182789</v>
      </c>
      <c r="Q37" s="283">
        <f t="shared" si="4"/>
        <v>0.14955496278022168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465.24698610740091</v>
      </c>
      <c r="C5" s="96">
        <v>484.14314000000002</v>
      </c>
      <c r="D5" s="96">
        <v>484.70123000000001</v>
      </c>
      <c r="E5" s="96">
        <v>482.93911000000003</v>
      </c>
      <c r="F5" s="96">
        <v>503.54814999999996</v>
      </c>
      <c r="G5" s="96">
        <v>504.46694481924521</v>
      </c>
      <c r="H5" s="96">
        <v>538.94438000000002</v>
      </c>
      <c r="I5" s="96">
        <v>499.64938999999993</v>
      </c>
      <c r="J5" s="96">
        <v>542.35525000000007</v>
      </c>
      <c r="K5" s="96">
        <v>574.15784000000008</v>
      </c>
      <c r="L5" s="96">
        <v>464.91375365664766</v>
      </c>
      <c r="M5" s="96">
        <v>475.8306990334554</v>
      </c>
      <c r="N5" s="96">
        <v>431.83437821168093</v>
      </c>
      <c r="O5" s="96">
        <v>403.67246544517775</v>
      </c>
      <c r="P5" s="96">
        <v>413.92029216328501</v>
      </c>
      <c r="Q5" s="96">
        <v>452.99171847634989</v>
      </c>
    </row>
    <row r="6" spans="1:17" x14ac:dyDescent="0.25">
      <c r="A6" s="132" t="s">
        <v>83</v>
      </c>
      <c r="B6" s="160">
        <v>5.7341311693633328</v>
      </c>
      <c r="C6" s="160">
        <v>5.9670247253715081</v>
      </c>
      <c r="D6" s="160">
        <v>5.9739031391170423</v>
      </c>
      <c r="E6" s="160">
        <v>5.9521851537933808</v>
      </c>
      <c r="F6" s="160">
        <v>6.2061898914132723</v>
      </c>
      <c r="G6" s="160">
        <v>6.217513962645552</v>
      </c>
      <c r="H6" s="160">
        <v>6.642445540093818</v>
      </c>
      <c r="I6" s="160">
        <v>6.1581379923028372</v>
      </c>
      <c r="J6" s="160">
        <v>6.6844842347348878</v>
      </c>
      <c r="K6" s="160">
        <v>7.0764485634267142</v>
      </c>
      <c r="L6" s="160">
        <v>5.730024106578262</v>
      </c>
      <c r="M6" s="160">
        <v>5.8645745682226051</v>
      </c>
      <c r="N6" s="160">
        <v>5.3223235013812884</v>
      </c>
      <c r="O6" s="160">
        <v>4.9752302227458003</v>
      </c>
      <c r="P6" s="160">
        <v>5.1015338514789654</v>
      </c>
      <c r="Q6" s="160">
        <v>5.583085995056976</v>
      </c>
    </row>
    <row r="7" spans="1:17" x14ac:dyDescent="0.25">
      <c r="A7" s="76" t="s">
        <v>82</v>
      </c>
      <c r="B7" s="159">
        <v>6.2327512710471007</v>
      </c>
      <c r="C7" s="159">
        <v>6.4858964406212047</v>
      </c>
      <c r="D7" s="159">
        <v>6.4933729773011333</v>
      </c>
      <c r="E7" s="159">
        <v>6.4697664715145446</v>
      </c>
      <c r="F7" s="159">
        <v>6.7458585776231228</v>
      </c>
      <c r="G7" s="159">
        <v>6.7581673507016875</v>
      </c>
      <c r="H7" s="159">
        <v>7.2200495001019762</v>
      </c>
      <c r="I7" s="159">
        <v>6.6936282525030837</v>
      </c>
      <c r="J7" s="159">
        <v>7.2657437334074872</v>
      </c>
      <c r="K7" s="159">
        <v>7.6917919167681674</v>
      </c>
      <c r="L7" s="159">
        <v>6.2282870723676762</v>
      </c>
      <c r="M7" s="159">
        <v>6.3745375741550063</v>
      </c>
      <c r="N7" s="159">
        <v>5.7851342406318356</v>
      </c>
      <c r="O7" s="159">
        <v>5.4078589377671742</v>
      </c>
      <c r="P7" s="159">
        <v>5.5451454907380064</v>
      </c>
      <c r="Q7" s="159">
        <v>6.0685717337575831</v>
      </c>
    </row>
    <row r="8" spans="1:17" x14ac:dyDescent="0.25">
      <c r="A8" s="76" t="s">
        <v>81</v>
      </c>
      <c r="B8" s="159">
        <v>15.457223152196811</v>
      </c>
      <c r="C8" s="159">
        <v>16.085023172740588</v>
      </c>
      <c r="D8" s="159">
        <v>16.103564983706811</v>
      </c>
      <c r="E8" s="159">
        <v>16.045020849356071</v>
      </c>
      <c r="F8" s="159">
        <v>16.729729272505345</v>
      </c>
      <c r="G8" s="159">
        <v>16.760255029740183</v>
      </c>
      <c r="H8" s="159">
        <v>17.9057227602529</v>
      </c>
      <c r="I8" s="159">
        <v>16.600198066207646</v>
      </c>
      <c r="J8" s="159">
        <v>18.019044458850569</v>
      </c>
      <c r="K8" s="159">
        <v>19.075643953585057</v>
      </c>
      <c r="L8" s="159">
        <v>15.446151939471838</v>
      </c>
      <c r="M8" s="159">
        <v>15.808853183904414</v>
      </c>
      <c r="N8" s="159">
        <v>14.347132916766952</v>
      </c>
      <c r="O8" s="159">
        <v>13.411490165662592</v>
      </c>
      <c r="P8" s="159">
        <v>13.751960817030255</v>
      </c>
      <c r="Q8" s="159">
        <v>15.050057899718807</v>
      </c>
    </row>
    <row r="9" spans="1:17" x14ac:dyDescent="0.25">
      <c r="A9" s="76" t="s">
        <v>80</v>
      </c>
      <c r="B9" s="159">
        <v>47.368909659957957</v>
      </c>
      <c r="C9" s="159">
        <v>49.292812948721149</v>
      </c>
      <c r="D9" s="159">
        <v>49.349634627488605</v>
      </c>
      <c r="E9" s="159">
        <v>49.170225183510532</v>
      </c>
      <c r="F9" s="159">
        <v>51.26852518993573</v>
      </c>
      <c r="G9" s="159">
        <v>51.362071865332815</v>
      </c>
      <c r="H9" s="159">
        <v>54.872376200775015</v>
      </c>
      <c r="I9" s="159">
        <v>50.871574719023428</v>
      </c>
      <c r="J9" s="159">
        <v>55.219652373896899</v>
      </c>
      <c r="K9" s="159">
        <v>58.457618567438068</v>
      </c>
      <c r="L9" s="159">
        <v>47.334981749994334</v>
      </c>
      <c r="M9" s="159">
        <v>48.446485563578044</v>
      </c>
      <c r="N9" s="159">
        <v>43.96702022880195</v>
      </c>
      <c r="O9" s="159">
        <v>41.099727927030521</v>
      </c>
      <c r="P9" s="159">
        <v>42.143105729608841</v>
      </c>
      <c r="Q9" s="159">
        <v>46.121145176557626</v>
      </c>
    </row>
    <row r="10" spans="1:17" x14ac:dyDescent="0.25">
      <c r="A10" s="129" t="s">
        <v>79</v>
      </c>
      <c r="B10" s="158">
        <v>10.471022135359128</v>
      </c>
      <c r="C10" s="158">
        <v>10.896306020243623</v>
      </c>
      <c r="D10" s="158">
        <v>10.908866601865903</v>
      </c>
      <c r="E10" s="158">
        <v>10.869207672144434</v>
      </c>
      <c r="F10" s="158">
        <v>11.333042410406845</v>
      </c>
      <c r="G10" s="158">
        <v>11.353721149178833</v>
      </c>
      <c r="H10" s="158">
        <v>12.12968316017132</v>
      </c>
      <c r="I10" s="158">
        <v>11.24529546420518</v>
      </c>
      <c r="J10" s="158">
        <v>12.206449472124577</v>
      </c>
      <c r="K10" s="158">
        <v>12.92221042017052</v>
      </c>
      <c r="L10" s="158">
        <v>10.463522281577696</v>
      </c>
      <c r="M10" s="158">
        <v>10.70922312458041</v>
      </c>
      <c r="N10" s="158">
        <v>9.7190255242614843</v>
      </c>
      <c r="O10" s="158">
        <v>9.0852030154488528</v>
      </c>
      <c r="P10" s="158">
        <v>9.3158444244398488</v>
      </c>
      <c r="Q10" s="158">
        <v>10.19520051271274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3.212766937374123</v>
      </c>
      <c r="N12" s="91">
        <v>2.9157076572784453</v>
      </c>
      <c r="O12" s="91">
        <v>2.7255609046346558</v>
      </c>
      <c r="P12" s="91">
        <v>2.7947533273319545</v>
      </c>
      <c r="Q12" s="91">
        <v>3.0585601538138216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10.471022135359128</v>
      </c>
      <c r="C14" s="157">
        <v>10.896306020243623</v>
      </c>
      <c r="D14" s="157">
        <v>10.908866601865903</v>
      </c>
      <c r="E14" s="157">
        <v>10.869207672144434</v>
      </c>
      <c r="F14" s="157">
        <v>11.333042410406845</v>
      </c>
      <c r="G14" s="157">
        <v>11.353721149178833</v>
      </c>
      <c r="H14" s="157">
        <v>12.12968316017132</v>
      </c>
      <c r="I14" s="157">
        <v>11.24529546420518</v>
      </c>
      <c r="J14" s="157">
        <v>12.206449472124577</v>
      </c>
      <c r="K14" s="157">
        <v>12.92221042017052</v>
      </c>
      <c r="L14" s="157">
        <v>10.463522281577696</v>
      </c>
      <c r="M14" s="157">
        <v>7.4964561872062863</v>
      </c>
      <c r="N14" s="157">
        <v>6.803317866983039</v>
      </c>
      <c r="O14" s="157">
        <v>6.3596421108141969</v>
      </c>
      <c r="P14" s="157">
        <v>6.5210910971078944</v>
      </c>
      <c r="Q14" s="157">
        <v>7.1366403588989176</v>
      </c>
    </row>
    <row r="15" spans="1:17" x14ac:dyDescent="0.25">
      <c r="A15" s="156" t="s">
        <v>314</v>
      </c>
      <c r="B15" s="206">
        <v>0</v>
      </c>
      <c r="C15" s="206">
        <v>0</v>
      </c>
      <c r="D15" s="206">
        <v>0</v>
      </c>
      <c r="E15" s="206">
        <v>0</v>
      </c>
      <c r="F15" s="206">
        <v>14.900190000000002</v>
      </c>
      <c r="G15" s="206">
        <v>15.142832633773084</v>
      </c>
      <c r="H15" s="206">
        <v>39.501140000000007</v>
      </c>
      <c r="I15" s="206">
        <v>20.904150000000001</v>
      </c>
      <c r="J15" s="206">
        <v>31.59816</v>
      </c>
      <c r="K15" s="206">
        <v>33.000160000000008</v>
      </c>
      <c r="L15" s="206">
        <v>29.091528836440645</v>
      </c>
      <c r="M15" s="206">
        <v>31.742653458889013</v>
      </c>
      <c r="N15" s="206">
        <v>32.148535257079779</v>
      </c>
      <c r="O15" s="206">
        <v>27.276204806692771</v>
      </c>
      <c r="P15" s="206">
        <v>36.280693227052012</v>
      </c>
      <c r="Q15" s="206">
        <v>30.765076058752904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3.6309260987636585E-15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13.204847243546528</v>
      </c>
      <c r="G24" s="87">
        <v>13.357679171583259</v>
      </c>
      <c r="H24" s="87">
        <v>29.292979063249462</v>
      </c>
      <c r="I24" s="87">
        <v>17.152191418873496</v>
      </c>
      <c r="J24" s="87">
        <v>25.744075947350026</v>
      </c>
      <c r="K24" s="87">
        <v>28.592201173475505</v>
      </c>
      <c r="L24" s="87">
        <v>22.502929561889612</v>
      </c>
      <c r="M24" s="87">
        <v>24.122388164071065</v>
      </c>
      <c r="N24" s="87">
        <v>23.93446523516306</v>
      </c>
      <c r="O24" s="87">
        <v>20.898338571839183</v>
      </c>
      <c r="P24" s="87">
        <v>26.526644694907755</v>
      </c>
      <c r="Q24" s="87">
        <v>25.045353935441639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1.695342756453474</v>
      </c>
      <c r="G25" s="87">
        <v>1.7851534621898246</v>
      </c>
      <c r="H25" s="87">
        <v>10.208160936750543</v>
      </c>
      <c r="I25" s="87">
        <v>3.7519585811265066</v>
      </c>
      <c r="J25" s="87">
        <v>5.8540840526499744</v>
      </c>
      <c r="K25" s="87">
        <v>4.4079588265245002</v>
      </c>
      <c r="L25" s="87">
        <v>6.5885992745510329</v>
      </c>
      <c r="M25" s="87">
        <v>7.6202652948179486</v>
      </c>
      <c r="N25" s="87">
        <v>8.2140700219167151</v>
      </c>
      <c r="O25" s="87">
        <v>6.3778662348535891</v>
      </c>
      <c r="P25" s="87">
        <v>9.7540485321442532</v>
      </c>
      <c r="Q25" s="87">
        <v>5.7197221233112643</v>
      </c>
    </row>
    <row r="26" spans="1:17" x14ac:dyDescent="0.25">
      <c r="A26" s="156" t="s">
        <v>313</v>
      </c>
      <c r="B26" s="204">
        <v>117.06237658338792</v>
      </c>
      <c r="C26" s="204">
        <v>121.89004163738424</v>
      </c>
      <c r="D26" s="204">
        <v>123.94495310828762</v>
      </c>
      <c r="E26" s="204">
        <v>123.90078091065344</v>
      </c>
      <c r="F26" s="204">
        <v>125.39467644824525</v>
      </c>
      <c r="G26" s="204">
        <v>126.85090388851748</v>
      </c>
      <c r="H26" s="204">
        <v>128.53203655417909</v>
      </c>
      <c r="I26" s="204">
        <v>130.45140321516755</v>
      </c>
      <c r="J26" s="204">
        <v>121.85895519452099</v>
      </c>
      <c r="K26" s="204">
        <v>99.256307558627171</v>
      </c>
      <c r="L26" s="204">
        <v>112.3995027956378</v>
      </c>
      <c r="M26" s="204">
        <v>101.09308973989613</v>
      </c>
      <c r="N26" s="204">
        <v>88.79645870255446</v>
      </c>
      <c r="O26" s="204">
        <v>82.749563655827444</v>
      </c>
      <c r="P26" s="204">
        <v>78.628566105570656</v>
      </c>
      <c r="Q26" s="204">
        <v>79.972523314779053</v>
      </c>
    </row>
    <row r="27" spans="1:17" x14ac:dyDescent="0.25">
      <c r="A27" s="156" t="s">
        <v>312</v>
      </c>
      <c r="B27" s="204">
        <v>128.30579721511199</v>
      </c>
      <c r="C27" s="204">
        <v>133.3597322766995</v>
      </c>
      <c r="D27" s="204">
        <v>129.39760573575109</v>
      </c>
      <c r="E27" s="204">
        <v>128.05339033424389</v>
      </c>
      <c r="F27" s="204">
        <v>126.77351371352523</v>
      </c>
      <c r="G27" s="204">
        <v>124.15047944438679</v>
      </c>
      <c r="H27" s="204">
        <v>124.33672414992985</v>
      </c>
      <c r="I27" s="204">
        <v>106.71364258249298</v>
      </c>
      <c r="J27" s="204">
        <v>149.37220531577103</v>
      </c>
      <c r="K27" s="204">
        <v>222.53880509048099</v>
      </c>
      <c r="L27" s="204">
        <v>108.96700764980088</v>
      </c>
      <c r="M27" s="204">
        <v>139.54023756000768</v>
      </c>
      <c r="N27" s="204">
        <v>129.63809836514008</v>
      </c>
      <c r="O27" s="204">
        <v>124.51010711718358</v>
      </c>
      <c r="P27" s="204">
        <v>132.73526515257714</v>
      </c>
      <c r="Q27" s="204">
        <v>167.27240951401842</v>
      </c>
    </row>
    <row r="28" spans="1:17" x14ac:dyDescent="0.25">
      <c r="A28" s="152" t="s">
        <v>318</v>
      </c>
      <c r="B28" s="264">
        <v>0</v>
      </c>
      <c r="C28" s="264">
        <v>0</v>
      </c>
      <c r="D28" s="264">
        <v>0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>
        <v>0</v>
      </c>
      <c r="K28" s="264">
        <v>0</v>
      </c>
      <c r="L28" s="264">
        <v>0</v>
      </c>
      <c r="M28" s="264">
        <v>30.416606946087487</v>
      </c>
      <c r="N28" s="264">
        <v>28.373049935611917</v>
      </c>
      <c r="O28" s="264">
        <v>28.061621778098953</v>
      </c>
      <c r="P28" s="264">
        <v>27.347633756717734</v>
      </c>
      <c r="Q28" s="264">
        <v>25.723925165695675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</v>
      </c>
      <c r="E31" s="208">
        <v>0</v>
      </c>
      <c r="F31" s="208">
        <v>0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0</v>
      </c>
      <c r="N31" s="208">
        <v>0</v>
      </c>
      <c r="O31" s="208">
        <v>0</v>
      </c>
      <c r="P31" s="208">
        <v>0</v>
      </c>
      <c r="Q31" s="208">
        <v>0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</v>
      </c>
      <c r="E33" s="208">
        <v>0</v>
      </c>
      <c r="F33" s="208">
        <v>0</v>
      </c>
      <c r="G33" s="208">
        <v>0</v>
      </c>
      <c r="H33" s="208">
        <v>0</v>
      </c>
      <c r="I33" s="208">
        <v>0</v>
      </c>
      <c r="J33" s="208">
        <v>0</v>
      </c>
      <c r="K33" s="208">
        <v>0</v>
      </c>
      <c r="L33" s="208">
        <v>0</v>
      </c>
      <c r="M33" s="208">
        <v>30.416606946087487</v>
      </c>
      <c r="N33" s="208">
        <v>28.373049935611917</v>
      </c>
      <c r="O33" s="208">
        <v>28.061621778098953</v>
      </c>
      <c r="P33" s="208">
        <v>27.347633756717734</v>
      </c>
      <c r="Q33" s="208">
        <v>25.723925165695675</v>
      </c>
    </row>
    <row r="34" spans="1:17" x14ac:dyDescent="0.25">
      <c r="A34" s="152" t="s">
        <v>317</v>
      </c>
      <c r="B34" s="264">
        <v>118.3004658831985</v>
      </c>
      <c r="C34" s="264">
        <v>122.94177999999999</v>
      </c>
      <c r="D34" s="264">
        <v>118.80401999999999</v>
      </c>
      <c r="E34" s="264">
        <v>117.46357999999999</v>
      </c>
      <c r="F34" s="264">
        <v>116.05602</v>
      </c>
      <c r="G34" s="264">
        <v>113.3085218470776</v>
      </c>
      <c r="H34" s="264">
        <v>113.35108000000001</v>
      </c>
      <c r="I34" s="264">
        <v>95.56395000000002</v>
      </c>
      <c r="J34" s="264">
        <v>138.95690999999999</v>
      </c>
      <c r="K34" s="264">
        <v>214.05536000000004</v>
      </c>
      <c r="L34" s="264">
        <v>99.360212539062601</v>
      </c>
      <c r="M34" s="264">
        <v>100.48319559341627</v>
      </c>
      <c r="N34" s="264">
        <v>93.675607514779912</v>
      </c>
      <c r="O34" s="264">
        <v>89.375873060808772</v>
      </c>
      <c r="P34" s="264">
        <v>98.667241130426021</v>
      </c>
      <c r="Q34" s="264">
        <v>134.71322594535019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1.0579928616438346E-14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118.3004658831985</v>
      </c>
      <c r="C43" s="87">
        <v>122.94177999999999</v>
      </c>
      <c r="D43" s="87">
        <v>118.80401999999999</v>
      </c>
      <c r="E43" s="87">
        <v>117.46357999999999</v>
      </c>
      <c r="F43" s="87">
        <v>102.85117275645348</v>
      </c>
      <c r="G43" s="87">
        <v>99.950842675494343</v>
      </c>
      <c r="H43" s="87">
        <v>84.058100936750549</v>
      </c>
      <c r="I43" s="87">
        <v>78.41175858112652</v>
      </c>
      <c r="J43" s="87">
        <v>113.21283405264997</v>
      </c>
      <c r="K43" s="87">
        <v>185.46315882652453</v>
      </c>
      <c r="L43" s="87">
        <v>76.857282977172986</v>
      </c>
      <c r="M43" s="87">
        <v>76.360807429345201</v>
      </c>
      <c r="N43" s="87">
        <v>69.741142279616838</v>
      </c>
      <c r="O43" s="87">
        <v>68.477534488969596</v>
      </c>
      <c r="P43" s="87">
        <v>72.140596435518262</v>
      </c>
      <c r="Q43" s="87">
        <v>109.66787200990855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13.204847243546526</v>
      </c>
      <c r="G44" s="87">
        <v>13.357679171583259</v>
      </c>
      <c r="H44" s="87">
        <v>29.292979063249462</v>
      </c>
      <c r="I44" s="87">
        <v>17.152191418873496</v>
      </c>
      <c r="J44" s="87">
        <v>25.744075947350026</v>
      </c>
      <c r="K44" s="87">
        <v>28.592201173475502</v>
      </c>
      <c r="L44" s="87">
        <v>22.502929561889612</v>
      </c>
      <c r="M44" s="87">
        <v>24.122388164071065</v>
      </c>
      <c r="N44" s="87">
        <v>23.93446523516306</v>
      </c>
      <c r="O44" s="87">
        <v>20.898338571839179</v>
      </c>
      <c r="P44" s="87">
        <v>26.526644694907755</v>
      </c>
      <c r="Q44" s="87">
        <v>25.045353935441643</v>
      </c>
    </row>
    <row r="45" spans="1:17" x14ac:dyDescent="0.25">
      <c r="A45" s="152" t="s">
        <v>316</v>
      </c>
      <c r="B45" s="264">
        <v>10.005331331913496</v>
      </c>
      <c r="C45" s="264">
        <v>10.417952276699507</v>
      </c>
      <c r="D45" s="264">
        <v>10.593585735751079</v>
      </c>
      <c r="E45" s="264">
        <v>10.589810334243884</v>
      </c>
      <c r="F45" s="264">
        <v>10.717493713525235</v>
      </c>
      <c r="G45" s="264">
        <v>10.841957597309186</v>
      </c>
      <c r="H45" s="264">
        <v>10.985644149929836</v>
      </c>
      <c r="I45" s="264">
        <v>11.149692582492953</v>
      </c>
      <c r="J45" s="264">
        <v>10.415295315771024</v>
      </c>
      <c r="K45" s="264">
        <v>8.483445090480954</v>
      </c>
      <c r="L45" s="264">
        <v>9.6067951107382736</v>
      </c>
      <c r="M45" s="264">
        <v>8.6404350205039417</v>
      </c>
      <c r="N45" s="264">
        <v>7.5894409147482449</v>
      </c>
      <c r="O45" s="264">
        <v>7.0726122782758498</v>
      </c>
      <c r="P45" s="264">
        <v>6.7203902654333891</v>
      </c>
      <c r="Q45" s="264">
        <v>6.8352584029725687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134.61477492097663</v>
      </c>
      <c r="C47" s="242">
        <v>140.16630277821821</v>
      </c>
      <c r="D47" s="242">
        <v>142.52932882648182</v>
      </c>
      <c r="E47" s="242">
        <v>142.47853342478371</v>
      </c>
      <c r="F47" s="242">
        <v>144.1964244963452</v>
      </c>
      <c r="G47" s="242">
        <v>145.87099949496877</v>
      </c>
      <c r="H47" s="242">
        <v>147.80420213449602</v>
      </c>
      <c r="I47" s="242">
        <v>150.01135970809727</v>
      </c>
      <c r="J47" s="242">
        <v>140.13055521669361</v>
      </c>
      <c r="K47" s="242">
        <v>114.13885392950337</v>
      </c>
      <c r="L47" s="242">
        <v>129.25274722477849</v>
      </c>
      <c r="M47" s="242">
        <v>116.25104426022206</v>
      </c>
      <c r="N47" s="242">
        <v>102.11064947506317</v>
      </c>
      <c r="O47" s="242">
        <v>95.157079596818974</v>
      </c>
      <c r="P47" s="242">
        <v>90.418177364789301</v>
      </c>
      <c r="Q47" s="242">
        <v>91.963648270995776</v>
      </c>
    </row>
    <row r="49" spans="1:17" ht="12.75" x14ac:dyDescent="0.25">
      <c r="A49" s="98" t="str">
        <f>FBT_fec!$A$81</f>
        <v>Market shares of energy uses (%)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</v>
      </c>
      <c r="C51" s="77">
        <f t="shared" si="0"/>
        <v>1</v>
      </c>
      <c r="D51" s="77">
        <f t="shared" si="0"/>
        <v>1</v>
      </c>
      <c r="E51" s="77">
        <f t="shared" si="0"/>
        <v>0.99999999999999978</v>
      </c>
      <c r="F51" s="77">
        <f t="shared" si="0"/>
        <v>1.0000000000000002</v>
      </c>
      <c r="G51" s="77">
        <f t="shared" si="0"/>
        <v>1</v>
      </c>
      <c r="H51" s="77">
        <f t="shared" si="0"/>
        <v>0.99999999999999978</v>
      </c>
      <c r="I51" s="77">
        <f t="shared" si="0"/>
        <v>1</v>
      </c>
      <c r="J51" s="77">
        <f t="shared" si="0"/>
        <v>1</v>
      </c>
      <c r="K51" s="77">
        <f t="shared" si="0"/>
        <v>1</v>
      </c>
      <c r="L51" s="77">
        <f t="shared" si="0"/>
        <v>1</v>
      </c>
      <c r="M51" s="77">
        <f t="shared" si="0"/>
        <v>1</v>
      </c>
      <c r="N51" s="77">
        <f t="shared" si="0"/>
        <v>1</v>
      </c>
      <c r="O51" s="77">
        <f t="shared" si="0"/>
        <v>0.99999999999999978</v>
      </c>
      <c r="P51" s="77">
        <f t="shared" si="0"/>
        <v>1</v>
      </c>
      <c r="Q51" s="77">
        <f t="shared" si="0"/>
        <v>1</v>
      </c>
    </row>
    <row r="52" spans="1:17" x14ac:dyDescent="0.25">
      <c r="A52" s="132" t="s">
        <v>83</v>
      </c>
      <c r="B52" s="203">
        <f t="shared" ref="B52:Q52" si="1">IF(B$6=0,0,B$6/B$5)</f>
        <v>1.2324918463930952E-2</v>
      </c>
      <c r="C52" s="203">
        <f t="shared" si="1"/>
        <v>1.2324918463930952E-2</v>
      </c>
      <c r="D52" s="203">
        <f t="shared" si="1"/>
        <v>1.232491846393095E-2</v>
      </c>
      <c r="E52" s="203">
        <f t="shared" si="1"/>
        <v>1.232491846393095E-2</v>
      </c>
      <c r="F52" s="203">
        <f t="shared" si="1"/>
        <v>1.2324918463930952E-2</v>
      </c>
      <c r="G52" s="203">
        <f t="shared" si="1"/>
        <v>1.2324918463930952E-2</v>
      </c>
      <c r="H52" s="203">
        <f t="shared" si="1"/>
        <v>1.232491846393095E-2</v>
      </c>
      <c r="I52" s="203">
        <f t="shared" si="1"/>
        <v>1.2324918463930953E-2</v>
      </c>
      <c r="J52" s="203">
        <f t="shared" si="1"/>
        <v>1.2324918463930952E-2</v>
      </c>
      <c r="K52" s="203">
        <f t="shared" si="1"/>
        <v>1.2324918463930952E-2</v>
      </c>
      <c r="L52" s="203">
        <f t="shared" si="1"/>
        <v>1.232491846393095E-2</v>
      </c>
      <c r="M52" s="203">
        <f t="shared" si="1"/>
        <v>1.232491846393095E-2</v>
      </c>
      <c r="N52" s="203">
        <f t="shared" si="1"/>
        <v>1.2324918463930952E-2</v>
      </c>
      <c r="O52" s="203">
        <f t="shared" si="1"/>
        <v>1.2324918463930952E-2</v>
      </c>
      <c r="P52" s="203">
        <f t="shared" si="1"/>
        <v>1.2324918463930952E-2</v>
      </c>
      <c r="Q52" s="203">
        <f t="shared" si="1"/>
        <v>1.2324918463930952E-2</v>
      </c>
    </row>
    <row r="53" spans="1:17" x14ac:dyDescent="0.25">
      <c r="A53" s="76" t="s">
        <v>82</v>
      </c>
      <c r="B53" s="202">
        <f t="shared" ref="B53:Q53" si="2">IF(B$7=0,0,B$7/B$5)</f>
        <v>1.3396650504272774E-2</v>
      </c>
      <c r="C53" s="202">
        <f t="shared" si="2"/>
        <v>1.3396650504272774E-2</v>
      </c>
      <c r="D53" s="202">
        <f t="shared" si="2"/>
        <v>1.3396650504272772E-2</v>
      </c>
      <c r="E53" s="202">
        <f t="shared" si="2"/>
        <v>1.3396650504272772E-2</v>
      </c>
      <c r="F53" s="202">
        <f t="shared" si="2"/>
        <v>1.3396650504272776E-2</v>
      </c>
      <c r="G53" s="202">
        <f t="shared" si="2"/>
        <v>1.3396650504272774E-2</v>
      </c>
      <c r="H53" s="202">
        <f t="shared" si="2"/>
        <v>1.3396650504272771E-2</v>
      </c>
      <c r="I53" s="202">
        <f t="shared" si="2"/>
        <v>1.3396650504272776E-2</v>
      </c>
      <c r="J53" s="202">
        <f t="shared" si="2"/>
        <v>1.3396650504272774E-2</v>
      </c>
      <c r="K53" s="202">
        <f t="shared" si="2"/>
        <v>1.3396650504272774E-2</v>
      </c>
      <c r="L53" s="202">
        <f t="shared" si="2"/>
        <v>1.3396650504272772E-2</v>
      </c>
      <c r="M53" s="202">
        <f t="shared" si="2"/>
        <v>1.3396650504272772E-2</v>
      </c>
      <c r="N53" s="202">
        <f t="shared" si="2"/>
        <v>1.3396650504272776E-2</v>
      </c>
      <c r="O53" s="202">
        <f t="shared" si="2"/>
        <v>1.3396650504272774E-2</v>
      </c>
      <c r="P53" s="202">
        <f t="shared" si="2"/>
        <v>1.3396650504272774E-2</v>
      </c>
      <c r="Q53" s="202">
        <f t="shared" si="2"/>
        <v>1.3396650504272774E-2</v>
      </c>
    </row>
    <row r="54" spans="1:17" x14ac:dyDescent="0.25">
      <c r="A54" s="76" t="s">
        <v>81</v>
      </c>
      <c r="B54" s="202">
        <f t="shared" ref="B54:Q54" si="3">IF(B$8=0,0,B$8/B$5)</f>
        <v>3.322369325059648E-2</v>
      </c>
      <c r="C54" s="202">
        <f t="shared" si="3"/>
        <v>3.322369325059648E-2</v>
      </c>
      <c r="D54" s="202">
        <f t="shared" si="3"/>
        <v>3.322369325059648E-2</v>
      </c>
      <c r="E54" s="202">
        <f t="shared" si="3"/>
        <v>3.322369325059648E-2</v>
      </c>
      <c r="F54" s="202">
        <f t="shared" si="3"/>
        <v>3.3223693250596487E-2</v>
      </c>
      <c r="G54" s="202">
        <f t="shared" si="3"/>
        <v>3.322369325059648E-2</v>
      </c>
      <c r="H54" s="202">
        <f t="shared" si="3"/>
        <v>3.3223693250596473E-2</v>
      </c>
      <c r="I54" s="202">
        <f t="shared" si="3"/>
        <v>3.322369325059648E-2</v>
      </c>
      <c r="J54" s="202">
        <f t="shared" si="3"/>
        <v>3.322369325059648E-2</v>
      </c>
      <c r="K54" s="202">
        <f t="shared" si="3"/>
        <v>3.322369325059648E-2</v>
      </c>
      <c r="L54" s="202">
        <f t="shared" si="3"/>
        <v>3.322369325059648E-2</v>
      </c>
      <c r="M54" s="202">
        <f t="shared" si="3"/>
        <v>3.3223693250596473E-2</v>
      </c>
      <c r="N54" s="202">
        <f t="shared" si="3"/>
        <v>3.322369325059648E-2</v>
      </c>
      <c r="O54" s="202">
        <f t="shared" si="3"/>
        <v>3.322369325059648E-2</v>
      </c>
      <c r="P54" s="202">
        <f t="shared" si="3"/>
        <v>3.322369325059648E-2</v>
      </c>
      <c r="Q54" s="202">
        <f t="shared" si="3"/>
        <v>3.322369325059648E-2</v>
      </c>
    </row>
    <row r="55" spans="1:17" x14ac:dyDescent="0.25">
      <c r="A55" s="76" t="s">
        <v>80</v>
      </c>
      <c r="B55" s="202">
        <f t="shared" ref="B55:Q55" si="4">IF(B$9=0,0,B$9/B$5)</f>
        <v>0.10181454383247307</v>
      </c>
      <c r="C55" s="202">
        <f t="shared" si="4"/>
        <v>0.10181454383247307</v>
      </c>
      <c r="D55" s="202">
        <f t="shared" si="4"/>
        <v>0.10181454383247306</v>
      </c>
      <c r="E55" s="202">
        <f t="shared" si="4"/>
        <v>0.10181454383247306</v>
      </c>
      <c r="F55" s="202">
        <f t="shared" si="4"/>
        <v>0.10181454383247308</v>
      </c>
      <c r="G55" s="202">
        <f t="shared" si="4"/>
        <v>0.10181454383247307</v>
      </c>
      <c r="H55" s="202">
        <f t="shared" si="4"/>
        <v>0.10181454383247306</v>
      </c>
      <c r="I55" s="202">
        <f t="shared" si="4"/>
        <v>0.10181454383247308</v>
      </c>
      <c r="J55" s="202">
        <f t="shared" si="4"/>
        <v>0.10181454383247307</v>
      </c>
      <c r="K55" s="202">
        <f t="shared" si="4"/>
        <v>0.10181454383247307</v>
      </c>
      <c r="L55" s="202">
        <f t="shared" si="4"/>
        <v>0.10181454383247306</v>
      </c>
      <c r="M55" s="202">
        <f t="shared" si="4"/>
        <v>0.10181454383247307</v>
      </c>
      <c r="N55" s="202">
        <f t="shared" si="4"/>
        <v>0.10181454383247308</v>
      </c>
      <c r="O55" s="202">
        <f t="shared" si="4"/>
        <v>0.10181454383247307</v>
      </c>
      <c r="P55" s="202">
        <f t="shared" si="4"/>
        <v>0.10181454383247307</v>
      </c>
      <c r="Q55" s="202">
        <f t="shared" si="4"/>
        <v>0.10181454383247307</v>
      </c>
    </row>
    <row r="56" spans="1:17" x14ac:dyDescent="0.25">
      <c r="A56" s="129" t="s">
        <v>79</v>
      </c>
      <c r="B56" s="201">
        <f t="shared" ref="B56:Q56" si="5">IF(B$10=0,0,B$10/B$5)</f>
        <v>2.2506372847178258E-2</v>
      </c>
      <c r="C56" s="201">
        <f t="shared" si="5"/>
        <v>2.2506372847178258E-2</v>
      </c>
      <c r="D56" s="201">
        <f t="shared" si="5"/>
        <v>2.2506372847178255E-2</v>
      </c>
      <c r="E56" s="201">
        <f t="shared" si="5"/>
        <v>2.2506372847178255E-2</v>
      </c>
      <c r="F56" s="201">
        <f t="shared" si="5"/>
        <v>2.2506372847178262E-2</v>
      </c>
      <c r="G56" s="201">
        <f t="shared" si="5"/>
        <v>2.2506372847178258E-2</v>
      </c>
      <c r="H56" s="201">
        <f t="shared" si="5"/>
        <v>2.2506372847178255E-2</v>
      </c>
      <c r="I56" s="201">
        <f t="shared" si="5"/>
        <v>2.2506372847178262E-2</v>
      </c>
      <c r="J56" s="201">
        <f t="shared" si="5"/>
        <v>2.2506372847178258E-2</v>
      </c>
      <c r="K56" s="201">
        <f t="shared" si="5"/>
        <v>2.2506372847178258E-2</v>
      </c>
      <c r="L56" s="201">
        <f t="shared" si="5"/>
        <v>2.2506372847178255E-2</v>
      </c>
      <c r="M56" s="201">
        <f t="shared" si="5"/>
        <v>2.2506372847178255E-2</v>
      </c>
      <c r="N56" s="201">
        <f t="shared" si="5"/>
        <v>2.2506372847178262E-2</v>
      </c>
      <c r="O56" s="201">
        <f t="shared" si="5"/>
        <v>2.2506372847178258E-2</v>
      </c>
      <c r="P56" s="201">
        <f t="shared" si="5"/>
        <v>2.2506372847178258E-2</v>
      </c>
      <c r="Q56" s="201">
        <f t="shared" si="5"/>
        <v>2.2506372847178258E-2</v>
      </c>
    </row>
    <row r="57" spans="1:17" x14ac:dyDescent="0.25">
      <c r="A57" s="127" t="s">
        <v>314</v>
      </c>
      <c r="B57" s="200">
        <f t="shared" ref="B57:Q57" si="6">IF(B$15=0,0,B$15/B$5)</f>
        <v>0</v>
      </c>
      <c r="C57" s="200">
        <f t="shared" si="6"/>
        <v>0</v>
      </c>
      <c r="D57" s="200">
        <f t="shared" si="6"/>
        <v>0</v>
      </c>
      <c r="E57" s="200">
        <f t="shared" si="6"/>
        <v>0</v>
      </c>
      <c r="F57" s="200">
        <f t="shared" si="6"/>
        <v>2.95903976610777E-2</v>
      </c>
      <c r="G57" s="200">
        <f t="shared" si="6"/>
        <v>3.0017492304077305E-2</v>
      </c>
      <c r="H57" s="200">
        <f t="shared" si="6"/>
        <v>7.3293537266313089E-2</v>
      </c>
      <c r="I57" s="200">
        <f t="shared" si="6"/>
        <v>4.1837637388089287E-2</v>
      </c>
      <c r="J57" s="200">
        <f t="shared" si="6"/>
        <v>5.8261001437710791E-2</v>
      </c>
      <c r="K57" s="200">
        <f t="shared" si="6"/>
        <v>5.7475763110715346E-2</v>
      </c>
      <c r="L57" s="200">
        <f t="shared" si="6"/>
        <v>6.2574033587153424E-2</v>
      </c>
      <c r="M57" s="200">
        <f t="shared" si="6"/>
        <v>6.6709973785565285E-2</v>
      </c>
      <c r="N57" s="200">
        <f t="shared" si="6"/>
        <v>7.4446447247238118E-2</v>
      </c>
      <c r="O57" s="200">
        <f t="shared" si="6"/>
        <v>6.7570139510536212E-2</v>
      </c>
      <c r="P57" s="200">
        <f t="shared" si="6"/>
        <v>8.7651400315353109E-2</v>
      </c>
      <c r="Q57" s="200">
        <f t="shared" si="6"/>
        <v>6.7915316779370904E-2</v>
      </c>
    </row>
    <row r="58" spans="1:17" x14ac:dyDescent="0.25">
      <c r="A58" s="127" t="s">
        <v>313</v>
      </c>
      <c r="B58" s="200">
        <f t="shared" ref="B58:Q58" si="7">IF(B$26=0,0,B$26/B$5)</f>
        <v>0.25161340122333303</v>
      </c>
      <c r="C58" s="200">
        <f t="shared" si="7"/>
        <v>0.25176447122101997</v>
      </c>
      <c r="D58" s="200">
        <f t="shared" si="7"/>
        <v>0.25571412952322736</v>
      </c>
      <c r="E58" s="200">
        <f t="shared" si="7"/>
        <v>0.25655569893822316</v>
      </c>
      <c r="F58" s="200">
        <f t="shared" si="7"/>
        <v>0.24902221654124884</v>
      </c>
      <c r="G58" s="200">
        <f t="shared" si="7"/>
        <v>0.25145533357784072</v>
      </c>
      <c r="H58" s="200">
        <f t="shared" si="7"/>
        <v>0.23848849960023533</v>
      </c>
      <c r="I58" s="200">
        <f t="shared" si="7"/>
        <v>0.26108588507466718</v>
      </c>
      <c r="J58" s="200">
        <f t="shared" si="7"/>
        <v>0.22468475264970877</v>
      </c>
      <c r="K58" s="200">
        <f t="shared" si="7"/>
        <v>0.17287285941898339</v>
      </c>
      <c r="L58" s="200">
        <f t="shared" si="7"/>
        <v>0.24176420230976456</v>
      </c>
      <c r="M58" s="200">
        <f t="shared" si="7"/>
        <v>0.21245600577105331</v>
      </c>
      <c r="N58" s="200">
        <f t="shared" si="7"/>
        <v>0.20562619185225525</v>
      </c>
      <c r="O58" s="200">
        <f t="shared" si="7"/>
        <v>0.20499184546701651</v>
      </c>
      <c r="P58" s="200">
        <f t="shared" si="7"/>
        <v>0.18996064603315685</v>
      </c>
      <c r="Q58" s="200">
        <f t="shared" si="7"/>
        <v>0.17654301403956973</v>
      </c>
    </row>
    <row r="59" spans="1:17" x14ac:dyDescent="0.25">
      <c r="A59" s="127" t="s">
        <v>312</v>
      </c>
      <c r="B59" s="200">
        <f t="shared" ref="B59:Q59" si="8">IF(B$27=0,0,B$27/B$5)</f>
        <v>0.27577996429082291</v>
      </c>
      <c r="C59" s="200">
        <f t="shared" si="8"/>
        <v>0.27545517277534803</v>
      </c>
      <c r="D59" s="200">
        <f t="shared" si="8"/>
        <v>0.26696364219201812</v>
      </c>
      <c r="E59" s="200">
        <f t="shared" si="8"/>
        <v>0.26515431797239175</v>
      </c>
      <c r="F59" s="200">
        <f t="shared" si="8"/>
        <v>0.2517604596770443</v>
      </c>
      <c r="G59" s="200">
        <f t="shared" si="8"/>
        <v>0.24610230802906413</v>
      </c>
      <c r="H59" s="200">
        <f t="shared" si="8"/>
        <v>0.23070418537424928</v>
      </c>
      <c r="I59" s="200">
        <f t="shared" si="8"/>
        <v>0.21357704966375121</v>
      </c>
      <c r="J59" s="200">
        <f t="shared" si="8"/>
        <v>0.27541395665621565</v>
      </c>
      <c r="K59" s="200">
        <f t="shared" si="8"/>
        <v>0.38759168574704295</v>
      </c>
      <c r="L59" s="200">
        <f t="shared" si="8"/>
        <v>0.23438112293463398</v>
      </c>
      <c r="M59" s="200">
        <f t="shared" si="8"/>
        <v>0.29325606322469894</v>
      </c>
      <c r="N59" s="200">
        <f t="shared" si="8"/>
        <v>0.3002032837265049</v>
      </c>
      <c r="O59" s="200">
        <f t="shared" si="8"/>
        <v>0.30844339848612523</v>
      </c>
      <c r="P59" s="200">
        <f t="shared" si="8"/>
        <v>0.32067832301445898</v>
      </c>
      <c r="Q59" s="200">
        <f t="shared" si="8"/>
        <v>0.36926151779693406</v>
      </c>
    </row>
    <row r="60" spans="1:17" x14ac:dyDescent="0.25">
      <c r="A60" s="142" t="s">
        <v>318</v>
      </c>
      <c r="B60" s="199">
        <f t="shared" ref="B60:Q60" si="9">IF(B$28=0,0,B$28/B$5)</f>
        <v>0</v>
      </c>
      <c r="C60" s="199">
        <f t="shared" si="9"/>
        <v>0</v>
      </c>
      <c r="D60" s="199">
        <f t="shared" si="9"/>
        <v>0</v>
      </c>
      <c r="E60" s="199">
        <f t="shared" si="9"/>
        <v>0</v>
      </c>
      <c r="F60" s="199">
        <f t="shared" si="9"/>
        <v>0</v>
      </c>
      <c r="G60" s="199">
        <f t="shared" si="9"/>
        <v>0</v>
      </c>
      <c r="H60" s="199">
        <f t="shared" si="9"/>
        <v>0</v>
      </c>
      <c r="I60" s="199">
        <f t="shared" si="9"/>
        <v>0</v>
      </c>
      <c r="J60" s="199">
        <f t="shared" si="9"/>
        <v>0</v>
      </c>
      <c r="K60" s="199">
        <f t="shared" si="9"/>
        <v>0</v>
      </c>
      <c r="L60" s="199">
        <f t="shared" si="9"/>
        <v>0</v>
      </c>
      <c r="M60" s="199">
        <f t="shared" si="9"/>
        <v>6.3923170589606934E-2</v>
      </c>
      <c r="N60" s="199">
        <f t="shared" si="9"/>
        <v>6.5703546005556154E-2</v>
      </c>
      <c r="O60" s="199">
        <f t="shared" si="9"/>
        <v>6.951581834334937E-2</v>
      </c>
      <c r="P60" s="199">
        <f t="shared" si="9"/>
        <v>6.6069806855300353E-2</v>
      </c>
      <c r="Q60" s="199">
        <f t="shared" si="9"/>
        <v>5.6786744914937529E-2</v>
      </c>
    </row>
    <row r="61" spans="1:17" x14ac:dyDescent="0.25">
      <c r="A61" s="142" t="s">
        <v>317</v>
      </c>
      <c r="B61" s="199">
        <f t="shared" ref="B61:Q61" si="10">IF(B$34=0,0,B$34/B$5)</f>
        <v>0.25427454538284572</v>
      </c>
      <c r="C61" s="199">
        <f t="shared" si="10"/>
        <v>0.25393684190175658</v>
      </c>
      <c r="D61" s="199">
        <f t="shared" si="10"/>
        <v>0.24510773368575936</v>
      </c>
      <c r="E61" s="199">
        <f t="shared" si="10"/>
        <v>0.24322648045630429</v>
      </c>
      <c r="F61" s="199">
        <f t="shared" si="10"/>
        <v>0.23047650954531362</v>
      </c>
      <c r="G61" s="199">
        <f t="shared" si="10"/>
        <v>0.22461039917625725</v>
      </c>
      <c r="H61" s="199">
        <f t="shared" si="10"/>
        <v>0.21032055292978472</v>
      </c>
      <c r="I61" s="199">
        <f t="shared" si="10"/>
        <v>0.19126201675138649</v>
      </c>
      <c r="J61" s="199">
        <f t="shared" si="10"/>
        <v>0.25621013164342005</v>
      </c>
      <c r="K61" s="199">
        <f t="shared" si="10"/>
        <v>0.37281622767704437</v>
      </c>
      <c r="L61" s="199">
        <f t="shared" si="10"/>
        <v>0.21371751589961138</v>
      </c>
      <c r="M61" s="199">
        <f t="shared" si="10"/>
        <v>0.21117425966320713</v>
      </c>
      <c r="N61" s="199">
        <f t="shared" si="10"/>
        <v>0.21692484952844829</v>
      </c>
      <c r="O61" s="199">
        <f t="shared" si="10"/>
        <v>0.22140690959003939</v>
      </c>
      <c r="P61" s="199">
        <f t="shared" si="10"/>
        <v>0.23837256350675207</v>
      </c>
      <c r="Q61" s="199">
        <f t="shared" si="10"/>
        <v>0.29738562638288801</v>
      </c>
    </row>
    <row r="62" spans="1:17" x14ac:dyDescent="0.25">
      <c r="A62" s="142" t="s">
        <v>316</v>
      </c>
      <c r="B62" s="199">
        <f t="shared" ref="B62:Q62" si="11">IF(B$45=0,0,B$45/B$5)</f>
        <v>2.1505418907977178E-2</v>
      </c>
      <c r="C62" s="199">
        <f t="shared" si="11"/>
        <v>2.1518330873591448E-2</v>
      </c>
      <c r="D62" s="199">
        <f t="shared" si="11"/>
        <v>2.185590850625875E-2</v>
      </c>
      <c r="E62" s="199">
        <f t="shared" si="11"/>
        <v>2.1927837516087449E-2</v>
      </c>
      <c r="F62" s="199">
        <f t="shared" si="11"/>
        <v>2.1283950131730671E-2</v>
      </c>
      <c r="G62" s="199">
        <f t="shared" si="11"/>
        <v>2.1491908852806899E-2</v>
      </c>
      <c r="H62" s="199">
        <f t="shared" si="11"/>
        <v>2.0383632444464558E-2</v>
      </c>
      <c r="I62" s="199">
        <f t="shared" si="11"/>
        <v>2.2315032912364717E-2</v>
      </c>
      <c r="J62" s="199">
        <f t="shared" si="11"/>
        <v>1.9203825012795623E-2</v>
      </c>
      <c r="K62" s="199">
        <f t="shared" si="11"/>
        <v>1.4775458069998578E-2</v>
      </c>
      <c r="L62" s="199">
        <f t="shared" si="11"/>
        <v>2.066360703502261E-2</v>
      </c>
      <c r="M62" s="199">
        <f t="shared" si="11"/>
        <v>1.8158632971884896E-2</v>
      </c>
      <c r="N62" s="199">
        <f t="shared" si="11"/>
        <v>1.757488819250045E-2</v>
      </c>
      <c r="O62" s="199">
        <f t="shared" si="11"/>
        <v>1.7520670552736456E-2</v>
      </c>
      <c r="P62" s="199">
        <f t="shared" si="11"/>
        <v>1.6235952652406568E-2</v>
      </c>
      <c r="Q62" s="199">
        <f t="shared" si="11"/>
        <v>1.5089146499108523E-2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0.28934045558739246</v>
      </c>
      <c r="C64" s="276">
        <f t="shared" si="13"/>
        <v>0.28951417710518051</v>
      </c>
      <c r="D64" s="276">
        <f t="shared" si="13"/>
        <v>0.29405604938630303</v>
      </c>
      <c r="E64" s="276">
        <f t="shared" si="13"/>
        <v>0.29502380419093349</v>
      </c>
      <c r="F64" s="276">
        <f t="shared" si="13"/>
        <v>0.28636074722217769</v>
      </c>
      <c r="G64" s="276">
        <f t="shared" si="13"/>
        <v>0.28915868719056625</v>
      </c>
      <c r="H64" s="276">
        <f t="shared" si="13"/>
        <v>0.27424759886075073</v>
      </c>
      <c r="I64" s="276">
        <f t="shared" si="13"/>
        <v>0.30023324897504089</v>
      </c>
      <c r="J64" s="276">
        <f t="shared" si="13"/>
        <v>0.25837411035791319</v>
      </c>
      <c r="K64" s="276">
        <f t="shared" si="13"/>
        <v>0.19879351282480678</v>
      </c>
      <c r="L64" s="276">
        <f t="shared" si="13"/>
        <v>0.27801446226999643</v>
      </c>
      <c r="M64" s="276">
        <f t="shared" si="13"/>
        <v>0.24431177832023088</v>
      </c>
      <c r="N64" s="276">
        <f t="shared" si="13"/>
        <v>0.2364578982755503</v>
      </c>
      <c r="O64" s="276">
        <f t="shared" si="13"/>
        <v>0.23572843763787038</v>
      </c>
      <c r="P64" s="276">
        <f t="shared" si="13"/>
        <v>0.21844345173857957</v>
      </c>
      <c r="Q64" s="276">
        <f t="shared" si="13"/>
        <v>0.20301397248567377</v>
      </c>
    </row>
    <row r="66" spans="1:17" ht="12.75" x14ac:dyDescent="0.25">
      <c r="A66" s="98" t="str">
        <f>FBT_fec!$A$110</f>
        <v>Energy intensity (toe/physical output index)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 t="shared" ref="B68:Q68" si="14">SUM(B$69:B$77)</f>
        <v>240.17380301502121</v>
      </c>
      <c r="C68" s="230">
        <f t="shared" si="14"/>
        <v>236.81243924583291</v>
      </c>
      <c r="D68" s="230">
        <f t="shared" si="14"/>
        <v>235.62072639111949</v>
      </c>
      <c r="E68" s="230">
        <f t="shared" si="14"/>
        <v>235.3683518178845</v>
      </c>
      <c r="F68" s="230">
        <f t="shared" si="14"/>
        <v>234.37715349778159</v>
      </c>
      <c r="G68" s="230">
        <f t="shared" si="14"/>
        <v>231.99250523892204</v>
      </c>
      <c r="H68" s="230">
        <f t="shared" si="14"/>
        <v>226.08191437048356</v>
      </c>
      <c r="I68" s="230">
        <f t="shared" si="14"/>
        <v>223.12638685079014</v>
      </c>
      <c r="J68" s="230">
        <f t="shared" si="14"/>
        <v>231.83909715551599</v>
      </c>
      <c r="K68" s="230">
        <f t="shared" si="14"/>
        <v>248.60605699314706</v>
      </c>
      <c r="L68" s="230">
        <f t="shared" si="14"/>
        <v>226.33623848293843</v>
      </c>
      <c r="M68" s="230">
        <f t="shared" si="14"/>
        <v>231.82312210767753</v>
      </c>
      <c r="N68" s="230">
        <f t="shared" si="14"/>
        <v>232.88786768669831</v>
      </c>
      <c r="O68" s="230">
        <f t="shared" si="14"/>
        <v>233.69567765050692</v>
      </c>
      <c r="P68" s="230">
        <f t="shared" si="14"/>
        <v>236.11637202622902</v>
      </c>
      <c r="Q68" s="230">
        <f t="shared" si="14"/>
        <v>235.22792826876389</v>
      </c>
    </row>
    <row r="69" spans="1:17" x14ac:dyDescent="0.25">
      <c r="A69" s="132" t="s">
        <v>83</v>
      </c>
      <c r="B69" s="275">
        <f>IF(B$6=0,0,B$6/WWP!B$5*1000)</f>
        <v>2.9601225393323505</v>
      </c>
      <c r="C69" s="275">
        <f>IF(C$6=0,0,C$6/WWP!C$5*1000)</f>
        <v>2.9186940049494932</v>
      </c>
      <c r="D69" s="275">
        <f>IF(D$6=0,0,D$6/WWP!D$5*1000)</f>
        <v>2.904006241182731</v>
      </c>
      <c r="E69" s="275">
        <f>IF(E$6=0,0,E$6/WWP!E$5*1000)</f>
        <v>2.9008957451452408</v>
      </c>
      <c r="F69" s="275">
        <f>IF(F$6=0,0,F$6/WWP!F$5*1000)</f>
        <v>2.8886793066683869</v>
      </c>
      <c r="G69" s="275">
        <f>IF(G$6=0,0,G$6/WWP!G$5*1000)</f>
        <v>2.8592887113127889</v>
      </c>
      <c r="H69" s="275">
        <f>IF(H$6=0,0,H$6/WWP!H$5*1000)</f>
        <v>2.7864411607856288</v>
      </c>
      <c r="I69" s="275">
        <f>IF(I$6=0,0,I$6/WWP!I$5*1000)</f>
        <v>2.7500145250875043</v>
      </c>
      <c r="J69" s="275">
        <f>IF(J$6=0,0,J$6/WWP!J$5*1000)</f>
        <v>2.8573979691931006</v>
      </c>
      <c r="K69" s="275">
        <f>IF(K$6=0,0,K$6/WWP!K$5*1000)</f>
        <v>3.0640493820799088</v>
      </c>
      <c r="L69" s="275">
        <f>IF(L$6=0,0,L$6/WWP!L$5*1000)</f>
        <v>2.7895756847350466</v>
      </c>
      <c r="M69" s="275">
        <f>IF(M$6=0,0,M$6/WWP!M$5*1000)</f>
        <v>2.857201078031034</v>
      </c>
      <c r="N69" s="275">
        <f>IF(N$6=0,0,N$6/WWP!N$5*1000)</f>
        <v>2.8703239804772962</v>
      </c>
      <c r="O69" s="275">
        <f>IF(O$6=0,0,O$6/WWP!O$5*1000)</f>
        <v>2.8802801724155889</v>
      </c>
      <c r="P69" s="275">
        <f>IF(P$6=0,0,P$6/WWP!P$5*1000)</f>
        <v>2.9101150332224601</v>
      </c>
      <c r="Q69" s="275">
        <f>IF(Q$6=0,0,Q$6/WWP!Q$5*1000)</f>
        <v>2.899165036351913</v>
      </c>
    </row>
    <row r="70" spans="1:17" x14ac:dyDescent="0.25">
      <c r="A70" s="76" t="s">
        <v>82</v>
      </c>
      <c r="B70" s="274">
        <f>IF(B$7=0,0,B$7/WWP!B$5*1000)</f>
        <v>3.217524499274294</v>
      </c>
      <c r="C70" s="274">
        <f>IF(C$7=0,0,C$7/WWP!C$5*1000)</f>
        <v>3.1724934836407535</v>
      </c>
      <c r="D70" s="274">
        <f>IF(D$7=0,0,D$7/WWP!D$5*1000)</f>
        <v>3.1565285230247078</v>
      </c>
      <c r="E70" s="274">
        <f>IF(E$7=0,0,E$7/WWP!E$5*1000)</f>
        <v>3.1531475490709138</v>
      </c>
      <c r="F70" s="274">
        <f>IF(F$7=0,0,F$7/WWP!F$5*1000)</f>
        <v>3.1398688115960729</v>
      </c>
      <c r="G70" s="274">
        <f>IF(G$7=0,0,G$7/WWP!G$5*1000)</f>
        <v>3.1079225122965095</v>
      </c>
      <c r="H70" s="274">
        <f>IF(H$7=0,0,H$7/WWP!H$5*1000)</f>
        <v>3.028740392158292</v>
      </c>
      <c r="I70" s="274">
        <f>IF(I$7=0,0,I$7/WWP!I$5*1000)</f>
        <v>2.9891462229212</v>
      </c>
      <c r="J70" s="274">
        <f>IF(J$7=0,0,J$7/WWP!J$5*1000)</f>
        <v>3.1058673578185876</v>
      </c>
      <c r="K70" s="274">
        <f>IF(K$7=0,0,K$7/WWP!K$5*1000)</f>
        <v>3.3304884587825097</v>
      </c>
      <c r="L70" s="274">
        <f>IF(L$7=0,0,L$7/WWP!L$5*1000)</f>
        <v>3.0321474834076598</v>
      </c>
      <c r="M70" s="274">
        <f>IF(M$7=0,0,M$7/WWP!M$5*1000)</f>
        <v>3.1056533456859068</v>
      </c>
      <c r="N70" s="274">
        <f>IF(N$7=0,0,N$7/WWP!N$5*1000)</f>
        <v>3.1199173700840181</v>
      </c>
      <c r="O70" s="274">
        <f>IF(O$7=0,0,O$7/WWP!O$5*1000)</f>
        <v>3.1307393178430321</v>
      </c>
      <c r="P70" s="274">
        <f>IF(P$7=0,0,P$7/WWP!P$5*1000)</f>
        <v>3.1631685143722392</v>
      </c>
      <c r="Q70" s="274">
        <f>IF(Q$7=0,0,Q$7/WWP!Q$5*1000)</f>
        <v>3.1512663438607755</v>
      </c>
    </row>
    <row r="71" spans="1:17" x14ac:dyDescent="0.25">
      <c r="A71" s="76" t="s">
        <v>81</v>
      </c>
      <c r="B71" s="274">
        <f>IF(B$8=0,0,B$8/WWP!B$5*1000)</f>
        <v>7.9794607582002497</v>
      </c>
      <c r="C71" s="274">
        <f>IF(C$8=0,0,C$8/WWP!C$5*1000)</f>
        <v>7.8677838394290678</v>
      </c>
      <c r="D71" s="274">
        <f>IF(D$8=0,0,D$8/WWP!D$5*1000)</f>
        <v>7.8281907371012744</v>
      </c>
      <c r="E71" s="274">
        <f>IF(E$8=0,0,E$8/WWP!E$5*1000)</f>
        <v>7.819805921695866</v>
      </c>
      <c r="F71" s="274">
        <f>IF(F$8=0,0,F$8/WWP!F$5*1000)</f>
        <v>7.7868746527582617</v>
      </c>
      <c r="G71" s="274">
        <f>IF(G$8=0,0,G$8/WWP!G$5*1000)</f>
        <v>7.7076478304953424</v>
      </c>
      <c r="H71" s="274">
        <f>IF(H$8=0,0,H$8/WWP!H$5*1000)</f>
        <v>7.5112761725525639</v>
      </c>
      <c r="I71" s="274">
        <f>IF(I$8=0,0,I$8/WWP!I$5*1000)</f>
        <v>7.4130826328445751</v>
      </c>
      <c r="J71" s="274">
        <f>IF(J$8=0,0,J$8/WWP!J$5*1000)</f>
        <v>7.7025510473900978</v>
      </c>
      <c r="K71" s="274">
        <f>IF(K$8=0,0,K$8/WWP!K$5*1000)</f>
        <v>8.2596113777806242</v>
      </c>
      <c r="L71" s="274">
        <f>IF(L$8=0,0,L$8/WWP!L$5*1000)</f>
        <v>7.5197257588509965</v>
      </c>
      <c r="M71" s="274">
        <f>IF(M$8=0,0,M$8/WWP!M$5*1000)</f>
        <v>7.7020202973010488</v>
      </c>
      <c r="N71" s="274">
        <f>IF(N$8=0,0,N$8/WWP!N$5*1000)</f>
        <v>7.7373950778083644</v>
      </c>
      <c r="O71" s="274">
        <f>IF(O$8=0,0,O$8/WWP!O$5*1000)</f>
        <v>7.7642335082507179</v>
      </c>
      <c r="P71" s="274">
        <f>IF(P$8=0,0,P$8/WWP!P$5*1000)</f>
        <v>7.8446579156431531</v>
      </c>
      <c r="Q71" s="274">
        <f>IF(Q$8=0,0,Q$8/WWP!Q$5*1000)</f>
        <v>7.8151405327747234</v>
      </c>
    </row>
    <row r="72" spans="1:17" x14ac:dyDescent="0.25">
      <c r="A72" s="76" t="s">
        <v>80</v>
      </c>
      <c r="B72" s="274">
        <f>IF(B$9=0,0,B$9/WWP!B$5*1000)</f>
        <v>24.45318619448463</v>
      </c>
      <c r="C72" s="274">
        <f>IF(C$9=0,0,C$9/WWP!C$5*1000)</f>
        <v>24.110950475669721</v>
      </c>
      <c r="D72" s="274">
        <f>IF(D$9=0,0,D$9/WWP!D$5*1000)</f>
        <v>23.989616774987777</v>
      </c>
      <c r="E72" s="274">
        <f>IF(E$9=0,0,E$9/WWP!E$5*1000)</f>
        <v>23.963921372938941</v>
      </c>
      <c r="F72" s="274">
        <f>IF(F$9=0,0,F$9/WWP!F$5*1000)</f>
        <v>23.863002968130154</v>
      </c>
      <c r="G72" s="274">
        <f>IF(G$9=0,0,G$9/WWP!G$5*1000)</f>
        <v>23.62021109345347</v>
      </c>
      <c r="H72" s="274">
        <f>IF(H$9=0,0,H$9/WWP!H$5*1000)</f>
        <v>23.018426980403021</v>
      </c>
      <c r="I72" s="274">
        <f>IF(I$9=0,0,I$9/WWP!I$5*1000)</f>
        <v>22.717511294201117</v>
      </c>
      <c r="J72" s="274">
        <f>IF(J$9=0,0,J$9/WWP!J$5*1000)</f>
        <v>23.604591919421267</v>
      </c>
      <c r="K72" s="274">
        <f>IF(K$9=0,0,K$9/WWP!K$5*1000)</f>
        <v>25.311712286747071</v>
      </c>
      <c r="L72" s="274">
        <f>IF(L$9=0,0,L$9/WWP!L$5*1000)</f>
        <v>23.044320873898211</v>
      </c>
      <c r="M72" s="274">
        <f>IF(M$9=0,0,M$9/WWP!M$5*1000)</f>
        <v>23.60296542721289</v>
      </c>
      <c r="N72" s="274">
        <f>IF(N$9=0,0,N$9/WWP!N$5*1000)</f>
        <v>23.711372012638535</v>
      </c>
      <c r="O72" s="274">
        <f>IF(O$9=0,0,O$9/WWP!O$5*1000)</f>
        <v>23.79361881560704</v>
      </c>
      <c r="P72" s="274">
        <f>IF(P$9=0,0,P$9/WWP!P$5*1000)</f>
        <v>24.040080709229013</v>
      </c>
      <c r="Q72" s="274">
        <f>IF(Q$9=0,0,Q$9/WWP!Q$5*1000)</f>
        <v>23.949624213341892</v>
      </c>
    </row>
    <row r="73" spans="1:17" x14ac:dyDescent="0.25">
      <c r="A73" s="129" t="s">
        <v>79</v>
      </c>
      <c r="B73" s="273">
        <f>IF(B$10=0,0,B$10/WWP!B$5*1000)</f>
        <v>5.405441158780814</v>
      </c>
      <c r="C73" s="273">
        <f>IF(C$10=0,0,C$10/WWP!C$5*1000)</f>
        <v>5.3297890525164648</v>
      </c>
      <c r="D73" s="273">
        <f>IF(D$10=0,0,D$10/WWP!D$5*1000)</f>
        <v>5.3029679186815084</v>
      </c>
      <c r="E73" s="273">
        <f>IF(E$10=0,0,E$10/WWP!E$5*1000)</f>
        <v>5.297287882439135</v>
      </c>
      <c r="F73" s="273">
        <f>IF(F$10=0,0,F$10/WWP!F$5*1000)</f>
        <v>5.2749796034814027</v>
      </c>
      <c r="G73" s="273">
        <f>IF(G$10=0,0,G$10/WWP!G$5*1000)</f>
        <v>5.2213098206581359</v>
      </c>
      <c r="H73" s="273">
        <f>IF(H$10=0,0,H$10/WWP!H$5*1000)</f>
        <v>5.0882838588259309</v>
      </c>
      <c r="I73" s="273">
        <f>IF(I$10=0,0,I$10/WWP!I$5*1000)</f>
        <v>5.0217656545076155</v>
      </c>
      <c r="J73" s="273">
        <f>IF(J$10=0,0,J$10/WWP!J$5*1000)</f>
        <v>5.2178571611352274</v>
      </c>
      <c r="K73" s="273">
        <f>IF(K$10=0,0,K$10/WWP!K$5*1000)</f>
        <v>5.5952206107546161</v>
      </c>
      <c r="L73" s="273">
        <f>IF(L$10=0,0,L$10/WWP!L$5*1000)</f>
        <v>5.0940077721248676</v>
      </c>
      <c r="M73" s="273">
        <f>IF(M$10=0,0,M$10/WWP!M$5*1000)</f>
        <v>5.2174976207523232</v>
      </c>
      <c r="N73" s="273">
        <f>IF(N$10=0,0,N$10/WWP!N$5*1000)</f>
        <v>5.2414611817411503</v>
      </c>
      <c r="O73" s="273">
        <f>IF(O$10=0,0,O$10/WWP!O$5*1000)</f>
        <v>5.2596420539762931</v>
      </c>
      <c r="P73" s="273">
        <f>IF(P$10=0,0,P$10/WWP!P$5*1000)</f>
        <v>5.3141231041453603</v>
      </c>
      <c r="Q73" s="273">
        <f>IF(Q$10=0,0,Q$10/WWP!Q$5*1000)</f>
        <v>5.2941274576861037</v>
      </c>
    </row>
    <row r="74" spans="1:17" x14ac:dyDescent="0.25">
      <c r="A74" s="127" t="s">
        <v>314</v>
      </c>
      <c r="B74" s="296">
        <f>IF(B$15=0,0,B$15/WWP!B$5*1000)</f>
        <v>0</v>
      </c>
      <c r="C74" s="296">
        <f>IF(C$15=0,0,C$15/WWP!C$5*1000)</f>
        <v>0</v>
      </c>
      <c r="D74" s="296">
        <f>IF(D$15=0,0,D$15/WWP!D$5*1000)</f>
        <v>0</v>
      </c>
      <c r="E74" s="296">
        <f>IF(E$15=0,0,E$15/WWP!E$5*1000)</f>
        <v>0</v>
      </c>
      <c r="F74" s="296">
        <f>IF(F$15=0,0,F$15/WWP!F$5*1000)</f>
        <v>6.9353131746708048</v>
      </c>
      <c r="G74" s="296">
        <f>IF(G$15=0,0,G$15/WWP!G$5*1000)</f>
        <v>6.9638332406129564</v>
      </c>
      <c r="H74" s="296">
        <f>IF(H$15=0,0,H$15/WWP!H$5*1000)</f>
        <v>16.570343216152445</v>
      </c>
      <c r="I74" s="296">
        <f>IF(I$15=0,0,I$15/WWP!I$5*1000)</f>
        <v>9.3350808647778916</v>
      </c>
      <c r="J74" s="296">
        <f>IF(J$15=0,0,J$15/WWP!J$5*1000)</f>
        <v>13.507177972695088</v>
      </c>
      <c r="K74" s="296">
        <f>IF(K$15=0,0,K$15/WWP!K$5*1000)</f>
        <v>14.28882283962712</v>
      </c>
      <c r="L74" s="296">
        <f>IF(L$15=0,0,L$15/WWP!L$5*1000)</f>
        <v>14.162771388821358</v>
      </c>
      <c r="M74" s="296">
        <f>IF(M$15=0,0,M$15/WWP!M$5*1000)</f>
        <v>15.464914398691068</v>
      </c>
      <c r="N74" s="296">
        <f>IF(N$15=0,0,N$15/WWP!N$5*1000)</f>
        <v>17.337674356259555</v>
      </c>
      <c r="O74" s="296">
        <f>IF(O$15=0,0,O$15/WWP!O$5*1000)</f>
        <v>15.790849541854058</v>
      </c>
      <c r="P74" s="296">
        <f>IF(P$15=0,0,P$15/WWP!P$5*1000)</f>
        <v>20.695930645479844</v>
      </c>
      <c r="Q74" s="296">
        <f>IF(Q$15=0,0,Q$15/WWP!Q$5*1000)</f>
        <v>15.975579263728234</v>
      </c>
    </row>
    <row r="75" spans="1:17" x14ac:dyDescent="0.25">
      <c r="A75" s="127" t="s">
        <v>313</v>
      </c>
      <c r="B75" s="296">
        <f>IF(B$26=0,0,B$26/WWP!B$5*1000)</f>
        <v>60.430947461352289</v>
      </c>
      <c r="C75" s="296">
        <f>IF(C$26=0,0,C$26/WWP!C$5*1000)</f>
        <v>59.620958545287039</v>
      </c>
      <c r="D75" s="296">
        <f>IF(D$26=0,0,D$26/WWP!D$5*1000)</f>
        <v>60.251548946735646</v>
      </c>
      <c r="E75" s="296">
        <f>IF(E$26=0,0,E$26/WWP!E$5*1000)</f>
        <v>60.385092008574965</v>
      </c>
      <c r="F75" s="296">
        <f>IF(F$26=0,0,F$26/WWP!F$5*1000)</f>
        <v>58.365118270646086</v>
      </c>
      <c r="G75" s="296">
        <f>IF(G$26=0,0,G$26/WWP!G$5*1000)</f>
        <v>58.335752792412116</v>
      </c>
      <c r="H75" s="296">
        <f>IF(H$26=0,0,H$26/WWP!H$5*1000)</f>
        <v>53.917936544965507</v>
      </c>
      <c r="I75" s="296">
        <f>IF(I$26=0,0,I$26/WWP!I$5*1000)</f>
        <v>58.255150194451126</v>
      </c>
      <c r="J75" s="296">
        <f>IF(J$26=0,0,J$26/WWP!J$5*1000)</f>
        <v>52.090710198918913</v>
      </c>
      <c r="K75" s="296">
        <f>IF(K$26=0,0,K$26/WWP!K$5*1000)</f>
        <v>42.977239941284083</v>
      </c>
      <c r="L75" s="296">
        <f>IF(L$26=0,0,L$26/WWP!L$5*1000)</f>
        <v>54.720000150620244</v>
      </c>
      <c r="M75" s="296">
        <f>IF(M$26=0,0,M$26/WWP!M$5*1000)</f>
        <v>49.252214568372338</v>
      </c>
      <c r="N75" s="296">
        <f>IF(N$26=0,0,N$26/WWP!N$5*1000)</f>
        <v>47.887845361007656</v>
      </c>
      <c r="O75" s="296">
        <f>IF(O$26=0,0,O$26/WWP!O$5*1000)</f>
        <v>47.905708239242429</v>
      </c>
      <c r="P75" s="296">
        <f>IF(P$26=0,0,P$26/WWP!P$5*1000)</f>
        <v>44.852818569107676</v>
      </c>
      <c r="Q75" s="296">
        <f>IF(Q$26=0,0,Q$26/WWP!Q$5*1000)</f>
        <v>41.527847442851282</v>
      </c>
    </row>
    <row r="76" spans="1:17" x14ac:dyDescent="0.25">
      <c r="A76" s="127" t="s">
        <v>312</v>
      </c>
      <c r="B76" s="296">
        <f>IF(B$27=0,0,B$27/WWP!B$5*1000)</f>
        <v>66.23512281907368</v>
      </c>
      <c r="C76" s="296">
        <f>IF(C$27=0,0,C$27/WWP!C$5*1000)</f>
        <v>65.23121136781252</v>
      </c>
      <c r="D76" s="296">
        <f>IF(D$27=0,0,D$27/WWP!D$5*1000)</f>
        <v>62.902167293302227</v>
      </c>
      <c r="E76" s="296">
        <f>IF(E$27=0,0,E$27/WWP!E$5*1000)</f>
        <v>62.408934798557119</v>
      </c>
      <c r="F76" s="296">
        <f>IF(F$27=0,0,F$27/WWP!F$5*1000)</f>
        <v>59.006899902398651</v>
      </c>
      <c r="G76" s="296">
        <f>IF(G$27=0,0,G$27/WWP!G$5*1000)</f>
        <v>57.093890984743474</v>
      </c>
      <c r="H76" s="296">
        <f>IF(H$27=0,0,H$27/WWP!H$5*1000)</f>
        <v>52.1580438826932</v>
      </c>
      <c r="I76" s="296">
        <f>IF(I$27=0,0,I$27/WWP!I$5*1000)</f>
        <v>47.654675405724568</v>
      </c>
      <c r="J76" s="296">
        <f>IF(J$27=0,0,J$27/WWP!J$5*1000)</f>
        <v>63.851723055205447</v>
      </c>
      <c r="K76" s="296">
        <f>IF(K$27=0,0,K$27/WWP!K$5*1000)</f>
        <v>96.357640716899311</v>
      </c>
      <c r="L76" s="296">
        <f>IF(L$27=0,0,L$27/WWP!L$5*1000)</f>
        <v>53.048941736432226</v>
      </c>
      <c r="M76" s="296">
        <f>IF(M$27=0,0,M$27/WWP!M$5*1000)</f>
        <v>67.983536153756191</v>
      </c>
      <c r="N76" s="296">
        <f>IF(N$27=0,0,N$27/WWP!N$5*1000)</f>
        <v>69.913702619610618</v>
      </c>
      <c r="O76" s="296">
        <f>IF(O$27=0,0,O$27/WWP!O$5*1000)</f>
        <v>72.081889026040386</v>
      </c>
      <c r="P76" s="296">
        <f>IF(P$27=0,0,P$27/WWP!P$5*1000)</f>
        <v>75.717402217629243</v>
      </c>
      <c r="Q76" s="296">
        <f>IF(Q$27=0,0,Q$27/WWP!Q$5*1000)</f>
        <v>86.860621820752087</v>
      </c>
    </row>
    <row r="77" spans="1:17" x14ac:dyDescent="0.25">
      <c r="A77" s="72" t="s">
        <v>311</v>
      </c>
      <c r="B77" s="295">
        <f>IF(B$47=0,0,B$47/WWP!B$5*1000)</f>
        <v>69.491997584522892</v>
      </c>
      <c r="C77" s="295">
        <f>IF(C$47=0,0,C$47/WWP!C$5*1000)</f>
        <v>68.560558476527859</v>
      </c>
      <c r="D77" s="295">
        <f>IF(D$47=0,0,D$47/WWP!D$5*1000)</f>
        <v>69.285699956103613</v>
      </c>
      <c r="E77" s="295">
        <f>IF(E$47=0,0,E$47/WWP!E$5*1000)</f>
        <v>69.439266539462309</v>
      </c>
      <c r="F77" s="295">
        <f>IF(F$47=0,0,F$47/WWP!F$5*1000)</f>
        <v>67.116416807431762</v>
      </c>
      <c r="G77" s="295">
        <f>IF(G$47=0,0,G$47/WWP!G$5*1000)</f>
        <v>67.082648252937261</v>
      </c>
      <c r="H77" s="295">
        <f>IF(H$47=0,0,H$47/WWP!H$5*1000)</f>
        <v>62.002422161946981</v>
      </c>
      <c r="I77" s="295">
        <f>IF(I$47=0,0,I$47/WWP!I$5*1000)</f>
        <v>66.989960056274555</v>
      </c>
      <c r="J77" s="295">
        <f>IF(J$47=0,0,J$47/WWP!J$5*1000)</f>
        <v>59.901220473738242</v>
      </c>
      <c r="K77" s="295">
        <f>IF(K$47=0,0,K$47/WWP!K$5*1000)</f>
        <v>49.421271379191829</v>
      </c>
      <c r="L77" s="295">
        <f>IF(L$47=0,0,L$47/WWP!L$5*1000)</f>
        <v>62.924747634047804</v>
      </c>
      <c r="M77" s="295">
        <f>IF(M$47=0,0,M$47/WWP!M$5*1000)</f>
        <v>56.637119217874734</v>
      </c>
      <c r="N77" s="295">
        <f>IF(N$47=0,0,N$47/WWP!N$5*1000)</f>
        <v>55.068175727071122</v>
      </c>
      <c r="O77" s="295">
        <f>IF(O$47=0,0,O$47/WWP!O$5*1000)</f>
        <v>55.088716975277393</v>
      </c>
      <c r="P77" s="295">
        <f>IF(P$47=0,0,P$47/WWP!P$5*1000)</f>
        <v>51.578075317400057</v>
      </c>
      <c r="Q77" s="295">
        <f>IF(Q$47=0,0,Q$47/WWP!Q$5*1000)</f>
        <v>47.754556157416872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201.05058881750554</v>
      </c>
      <c r="C5" s="96">
        <v>212.18598113519266</v>
      </c>
      <c r="D5" s="96">
        <v>213.50499855509548</v>
      </c>
      <c r="E5" s="96">
        <v>212.95690535773565</v>
      </c>
      <c r="F5" s="96">
        <v>222.98371419300105</v>
      </c>
      <c r="G5" s="96">
        <v>225.68680868192473</v>
      </c>
      <c r="H5" s="96">
        <v>247.41472395399933</v>
      </c>
      <c r="I5" s="96">
        <v>232.41376416242036</v>
      </c>
      <c r="J5" s="96">
        <v>242.79771066851453</v>
      </c>
      <c r="K5" s="96">
        <v>239.6994346681694</v>
      </c>
      <c r="L5" s="96">
        <v>213.18945338499606</v>
      </c>
      <c r="M5" s="96">
        <v>213.03115561825217</v>
      </c>
      <c r="N5" s="96">
        <v>192.44993324079744</v>
      </c>
      <c r="O5" s="96">
        <v>179.27753124302177</v>
      </c>
      <c r="P5" s="96">
        <v>181.94412310322707</v>
      </c>
      <c r="Q5" s="96">
        <v>199.87054405126796</v>
      </c>
    </row>
    <row r="6" spans="1:17" x14ac:dyDescent="0.25">
      <c r="A6" s="132" t="s">
        <v>83</v>
      </c>
      <c r="B6" s="160">
        <v>2.7863316538911778</v>
      </c>
      <c r="C6" s="160">
        <v>2.9400865995193306</v>
      </c>
      <c r="D6" s="160">
        <v>2.9434757478822005</v>
      </c>
      <c r="E6" s="160">
        <v>2.9327748105545641</v>
      </c>
      <c r="F6" s="160">
        <v>3.0579286283551381</v>
      </c>
      <c r="G6" s="160">
        <v>3.0848405507403092</v>
      </c>
      <c r="H6" s="160">
        <v>3.3664869741008041</v>
      </c>
      <c r="I6" s="160">
        <v>3.1210329404537309</v>
      </c>
      <c r="J6" s="160">
        <v>3.3877927894158311</v>
      </c>
      <c r="K6" s="160">
        <v>3.5864459509492499</v>
      </c>
      <c r="L6" s="160">
        <v>2.904058663280642</v>
      </c>
      <c r="M6" s="160">
        <v>2.97225077321227</v>
      </c>
      <c r="N6" s="160">
        <v>2.6974301303940571</v>
      </c>
      <c r="O6" s="160">
        <v>2.5215182626532782</v>
      </c>
      <c r="P6" s="160">
        <v>2.5855307590065197</v>
      </c>
      <c r="Q6" s="160">
        <v>2.9280397350685665</v>
      </c>
    </row>
    <row r="7" spans="1:17" x14ac:dyDescent="0.25">
      <c r="A7" s="76" t="s">
        <v>82</v>
      </c>
      <c r="B7" s="159">
        <v>0.75671169579522757</v>
      </c>
      <c r="C7" s="159">
        <v>0.79846844987032106</v>
      </c>
      <c r="D7" s="159">
        <v>0.79938887447282203</v>
      </c>
      <c r="E7" s="159">
        <v>0.79648271489182398</v>
      </c>
      <c r="F7" s="159">
        <v>0.83047197728665112</v>
      </c>
      <c r="G7" s="159">
        <v>0.83778071470732096</v>
      </c>
      <c r="H7" s="159">
        <v>0.91427022461119289</v>
      </c>
      <c r="I7" s="159">
        <v>0.84760984059643707</v>
      </c>
      <c r="J7" s="159">
        <v>0.92005645598634844</v>
      </c>
      <c r="K7" s="159">
        <v>0.97400666343172093</v>
      </c>
      <c r="L7" s="159">
        <v>0.78868398624083635</v>
      </c>
      <c r="M7" s="159">
        <v>0.80720359322091517</v>
      </c>
      <c r="N7" s="159">
        <v>0.73256782817260002</v>
      </c>
      <c r="O7" s="159">
        <v>0.68479369921608002</v>
      </c>
      <c r="P7" s="159">
        <v>0.70217820712270396</v>
      </c>
      <c r="Q7" s="159">
        <v>0.79519676352428903</v>
      </c>
    </row>
    <row r="8" spans="1:17" x14ac:dyDescent="0.25">
      <c r="A8" s="76" t="s">
        <v>81</v>
      </c>
      <c r="B8" s="159">
        <v>10.243553469075959</v>
      </c>
      <c r="C8" s="159">
        <v>10.808811737766742</v>
      </c>
      <c r="D8" s="159">
        <v>10.821271461440054</v>
      </c>
      <c r="E8" s="159">
        <v>10.781930981805553</v>
      </c>
      <c r="F8" s="159">
        <v>11.242041257159459</v>
      </c>
      <c r="G8" s="159">
        <v>11.340979126067893</v>
      </c>
      <c r="H8" s="159">
        <v>12.376412288892638</v>
      </c>
      <c r="I8" s="159">
        <v>11.474035317955652</v>
      </c>
      <c r="J8" s="159">
        <v>12.454740099609984</v>
      </c>
      <c r="K8" s="159">
        <v>13.185060296463348</v>
      </c>
      <c r="L8" s="159">
        <v>10.676360135773821</v>
      </c>
      <c r="M8" s="159">
        <v>10.927058764301488</v>
      </c>
      <c r="N8" s="159">
        <v>9.9167196163458637</v>
      </c>
      <c r="O8" s="159">
        <v>9.2700045634083565</v>
      </c>
      <c r="P8" s="159">
        <v>9.5053374349162176</v>
      </c>
      <c r="Q8" s="159">
        <v>10.764523147798</v>
      </c>
    </row>
    <row r="9" spans="1:17" x14ac:dyDescent="0.25">
      <c r="A9" s="76" t="s">
        <v>80</v>
      </c>
      <c r="B9" s="159">
        <v>22.319926425973684</v>
      </c>
      <c r="C9" s="159">
        <v>23.551581340153547</v>
      </c>
      <c r="D9" s="159">
        <v>23.578730133442498</v>
      </c>
      <c r="E9" s="159">
        <v>23.49301021079501</v>
      </c>
      <c r="F9" s="159">
        <v>24.495555618961863</v>
      </c>
      <c r="G9" s="159">
        <v>24.711133734646566</v>
      </c>
      <c r="H9" s="159">
        <v>26.967264098297239</v>
      </c>
      <c r="I9" s="159">
        <v>25.001053089528682</v>
      </c>
      <c r="J9" s="159">
        <v>27.137934459671019</v>
      </c>
      <c r="K9" s="159">
        <v>28.729246801660491</v>
      </c>
      <c r="L9" s="159">
        <v>23.262979340817182</v>
      </c>
      <c r="M9" s="159">
        <v>23.809232646442261</v>
      </c>
      <c r="N9" s="159">
        <v>21.607780238766718</v>
      </c>
      <c r="O9" s="159">
        <v>20.198637167105957</v>
      </c>
      <c r="P9" s="159">
        <v>20.711409653091966</v>
      </c>
      <c r="Q9" s="159">
        <v>23.455079860213345</v>
      </c>
    </row>
    <row r="10" spans="1:17" x14ac:dyDescent="0.25">
      <c r="A10" s="129" t="s">
        <v>79</v>
      </c>
      <c r="B10" s="158">
        <v>8.7782232748434339</v>
      </c>
      <c r="C10" s="158">
        <v>9.2626219071636253</v>
      </c>
      <c r="D10" s="158">
        <v>9.273299279686487</v>
      </c>
      <c r="E10" s="158">
        <v>9.2395864167611741</v>
      </c>
      <c r="F10" s="158">
        <v>9.6338783722138768</v>
      </c>
      <c r="G10" s="158">
        <v>9.7186632768114194</v>
      </c>
      <c r="H10" s="158">
        <v>10.605978749600458</v>
      </c>
      <c r="I10" s="158">
        <v>9.8326859120245995</v>
      </c>
      <c r="J10" s="158">
        <v>10.673101844450525</v>
      </c>
      <c r="K10" s="158">
        <v>11.298950459334044</v>
      </c>
      <c r="L10" s="158">
        <v>9.1491173758586868</v>
      </c>
      <c r="M10" s="158">
        <v>8.8093093799221514</v>
      </c>
      <c r="N10" s="158">
        <v>7.9947818547233851</v>
      </c>
      <c r="O10" s="158">
        <v>7.473405233176182</v>
      </c>
      <c r="P10" s="158">
        <v>7.6631287550401872</v>
      </c>
      <c r="Q10" s="158">
        <v>8.6782744361261752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2.2545417104838874</v>
      </c>
      <c r="N12" s="91">
        <v>2.0460819776377162</v>
      </c>
      <c r="O12" s="91">
        <v>1.9126475289817961</v>
      </c>
      <c r="P12" s="91">
        <v>1.9612029349795905</v>
      </c>
      <c r="Q12" s="91">
        <v>2.221006306790124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8.7782232748434339</v>
      </c>
      <c r="C14" s="157">
        <v>9.2626219071636253</v>
      </c>
      <c r="D14" s="157">
        <v>9.273299279686487</v>
      </c>
      <c r="E14" s="157">
        <v>9.2395864167611741</v>
      </c>
      <c r="F14" s="157">
        <v>9.6338783722138768</v>
      </c>
      <c r="G14" s="157">
        <v>9.7186632768114194</v>
      </c>
      <c r="H14" s="157">
        <v>10.605978749600458</v>
      </c>
      <c r="I14" s="157">
        <v>9.8326859120245995</v>
      </c>
      <c r="J14" s="157">
        <v>10.673101844450525</v>
      </c>
      <c r="K14" s="157">
        <v>11.298950459334044</v>
      </c>
      <c r="L14" s="157">
        <v>9.1491173758586868</v>
      </c>
      <c r="M14" s="157">
        <v>6.5547676694382648</v>
      </c>
      <c r="N14" s="157">
        <v>5.9486998770856685</v>
      </c>
      <c r="O14" s="157">
        <v>5.5607577041943861</v>
      </c>
      <c r="P14" s="157">
        <v>5.7019258200605965</v>
      </c>
      <c r="Q14" s="157">
        <v>6.4572681293360512</v>
      </c>
    </row>
    <row r="15" spans="1:17" x14ac:dyDescent="0.25">
      <c r="A15" s="156" t="s">
        <v>314</v>
      </c>
      <c r="B15" s="206">
        <v>0</v>
      </c>
      <c r="C15" s="206">
        <v>0</v>
      </c>
      <c r="D15" s="206">
        <v>0</v>
      </c>
      <c r="E15" s="206">
        <v>0</v>
      </c>
      <c r="F15" s="206">
        <v>5.7978659999971169</v>
      </c>
      <c r="G15" s="206">
        <v>5.939938165380978</v>
      </c>
      <c r="H15" s="206">
        <v>16.431799845101679</v>
      </c>
      <c r="I15" s="206">
        <v>8.5161894018232367</v>
      </c>
      <c r="J15" s="206">
        <v>12.892730575919396</v>
      </c>
      <c r="K15" s="206">
        <v>13.279142902382425</v>
      </c>
      <c r="L15" s="206">
        <v>12.000437301057957</v>
      </c>
      <c r="M15" s="206">
        <v>13.140971034623878</v>
      </c>
      <c r="N15" s="206">
        <v>13.363014899451159</v>
      </c>
      <c r="O15" s="206">
        <v>11.273412304157436</v>
      </c>
      <c r="P15" s="206">
        <v>15.133298218534389</v>
      </c>
      <c r="Q15" s="206">
        <v>12.991821300349326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1.672722328476985E-15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4.9792338533100899</v>
      </c>
      <c r="G24" s="87">
        <v>5.0719366107136308</v>
      </c>
      <c r="H24" s="87">
        <v>11.361595782825411</v>
      </c>
      <c r="I24" s="87">
        <v>6.652661215170709</v>
      </c>
      <c r="J24" s="87">
        <v>9.985115685386452</v>
      </c>
      <c r="K24" s="87">
        <v>11.089791569946904</v>
      </c>
      <c r="L24" s="87">
        <v>8.7280023332396759</v>
      </c>
      <c r="M24" s="87">
        <v>9.3561267034266944</v>
      </c>
      <c r="N24" s="87">
        <v>9.2832387819910736</v>
      </c>
      <c r="O24" s="87">
        <v>8.105644525713414</v>
      </c>
      <c r="P24" s="87">
        <v>10.288643358786445</v>
      </c>
      <c r="Q24" s="87">
        <v>10.052097193930447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0.81863214668702677</v>
      </c>
      <c r="G25" s="87">
        <v>0.8680015546673473</v>
      </c>
      <c r="H25" s="87">
        <v>5.0702040622762672</v>
      </c>
      <c r="I25" s="87">
        <v>1.8635281866525277</v>
      </c>
      <c r="J25" s="87">
        <v>2.9076148905329444</v>
      </c>
      <c r="K25" s="87">
        <v>2.1893513324355216</v>
      </c>
      <c r="L25" s="87">
        <v>3.2724349678182816</v>
      </c>
      <c r="M25" s="87">
        <v>3.7848443311971822</v>
      </c>
      <c r="N25" s="87">
        <v>4.0797761174600842</v>
      </c>
      <c r="O25" s="87">
        <v>3.1677677784440208</v>
      </c>
      <c r="P25" s="87">
        <v>4.8446548597479442</v>
      </c>
      <c r="Q25" s="87">
        <v>2.9397241064188795</v>
      </c>
    </row>
    <row r="26" spans="1:17" x14ac:dyDescent="0.25">
      <c r="A26" s="156" t="s">
        <v>313</v>
      </c>
      <c r="B26" s="204">
        <v>52.700430032769773</v>
      </c>
      <c r="C26" s="204">
        <v>55.641925107453829</v>
      </c>
      <c r="D26" s="204">
        <v>56.579977376781997</v>
      </c>
      <c r="E26" s="204">
        <v>56.559813087069941</v>
      </c>
      <c r="F26" s="204">
        <v>57.241765628101376</v>
      </c>
      <c r="G26" s="204">
        <v>58.30974669853962</v>
      </c>
      <c r="H26" s="204">
        <v>60.352040978152495</v>
      </c>
      <c r="I26" s="204">
        <v>61.253276953879421</v>
      </c>
      <c r="J26" s="204">
        <v>57.218704804031667</v>
      </c>
      <c r="K26" s="204">
        <v>46.60566269478911</v>
      </c>
      <c r="L26" s="204">
        <v>52.777031940880256</v>
      </c>
      <c r="M26" s="204">
        <v>47.468121241652312</v>
      </c>
      <c r="N26" s="204">
        <v>41.694255051132224</v>
      </c>
      <c r="O26" s="204">
        <v>38.854943798977395</v>
      </c>
      <c r="P26" s="204">
        <v>36.919935067367305</v>
      </c>
      <c r="Q26" s="204">
        <v>38.857520495468087</v>
      </c>
    </row>
    <row r="27" spans="1:17" x14ac:dyDescent="0.25">
      <c r="A27" s="156" t="s">
        <v>312</v>
      </c>
      <c r="B27" s="204">
        <v>32.762656550520504</v>
      </c>
      <c r="C27" s="204">
        <v>34.533428368533613</v>
      </c>
      <c r="D27" s="204">
        <v>33.601309645754306</v>
      </c>
      <c r="E27" s="204">
        <v>33.272813457267489</v>
      </c>
      <c r="F27" s="204">
        <v>33.888807330663973</v>
      </c>
      <c r="G27" s="204">
        <v>33.515526492456594</v>
      </c>
      <c r="H27" s="204">
        <v>35.432334339720583</v>
      </c>
      <c r="I27" s="204">
        <v>30.19064848057452</v>
      </c>
      <c r="J27" s="204">
        <v>41.348188598945754</v>
      </c>
      <c r="K27" s="204">
        <v>59.514886713474276</v>
      </c>
      <c r="L27" s="204">
        <v>30.825260011794146</v>
      </c>
      <c r="M27" s="204">
        <v>41.413903923784972</v>
      </c>
      <c r="N27" s="204">
        <v>38.506482770131797</v>
      </c>
      <c r="O27" s="204">
        <v>36.873127730252293</v>
      </c>
      <c r="P27" s="204">
        <v>39.191619053305622</v>
      </c>
      <c r="Q27" s="204">
        <v>49.268942939538036</v>
      </c>
    </row>
    <row r="28" spans="1:17" x14ac:dyDescent="0.25">
      <c r="A28" s="152" t="s">
        <v>318</v>
      </c>
      <c r="B28" s="264">
        <v>0</v>
      </c>
      <c r="C28" s="264">
        <v>0</v>
      </c>
      <c r="D28" s="264">
        <v>0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>
        <v>0</v>
      </c>
      <c r="K28" s="264">
        <v>0</v>
      </c>
      <c r="L28" s="264">
        <v>0</v>
      </c>
      <c r="M28" s="264">
        <v>10.627731331338961</v>
      </c>
      <c r="N28" s="264">
        <v>9.9137011666298012</v>
      </c>
      <c r="O28" s="264">
        <v>9.8048864394339574</v>
      </c>
      <c r="P28" s="264">
        <v>9.5554150609043447</v>
      </c>
      <c r="Q28" s="264">
        <v>9.3008095495242884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</v>
      </c>
      <c r="E31" s="208">
        <v>0</v>
      </c>
      <c r="F31" s="208">
        <v>0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0</v>
      </c>
      <c r="N31" s="208">
        <v>0</v>
      </c>
      <c r="O31" s="208">
        <v>0</v>
      </c>
      <c r="P31" s="208">
        <v>0</v>
      </c>
      <c r="Q31" s="208">
        <v>0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</v>
      </c>
      <c r="E33" s="208">
        <v>0</v>
      </c>
      <c r="F33" s="208">
        <v>0</v>
      </c>
      <c r="G33" s="208">
        <v>0</v>
      </c>
      <c r="H33" s="208">
        <v>0</v>
      </c>
      <c r="I33" s="208">
        <v>0</v>
      </c>
      <c r="J33" s="208">
        <v>0</v>
      </c>
      <c r="K33" s="208">
        <v>0</v>
      </c>
      <c r="L33" s="208">
        <v>0</v>
      </c>
      <c r="M33" s="208">
        <v>10.627731331338961</v>
      </c>
      <c r="N33" s="208">
        <v>9.9137011666298012</v>
      </c>
      <c r="O33" s="208">
        <v>9.8048864394339574</v>
      </c>
      <c r="P33" s="208">
        <v>9.5554150609043447</v>
      </c>
      <c r="Q33" s="208">
        <v>9.3008095495242884</v>
      </c>
    </row>
    <row r="34" spans="1:17" x14ac:dyDescent="0.25">
      <c r="A34" s="152" t="s">
        <v>317</v>
      </c>
      <c r="B34" s="264">
        <v>28.447491450774329</v>
      </c>
      <c r="C34" s="264">
        <v>29.977410644255542</v>
      </c>
      <c r="D34" s="264">
        <v>28.968483242461176</v>
      </c>
      <c r="E34" s="264">
        <v>28.64163812663492</v>
      </c>
      <c r="F34" s="264">
        <v>29.201793028643266</v>
      </c>
      <c r="G34" s="264">
        <v>28.741064808327643</v>
      </c>
      <c r="H34" s="264">
        <v>30.490647511635181</v>
      </c>
      <c r="I34" s="264">
        <v>25.175167529240515</v>
      </c>
      <c r="J34" s="264">
        <v>36.663062540780651</v>
      </c>
      <c r="K34" s="264">
        <v>55.698767395547591</v>
      </c>
      <c r="L34" s="264">
        <v>26.503822669482837</v>
      </c>
      <c r="M34" s="264">
        <v>26.899434286797831</v>
      </c>
      <c r="N34" s="264">
        <v>25.178813365582744</v>
      </c>
      <c r="O34" s="264">
        <v>23.886758761554535</v>
      </c>
      <c r="P34" s="264">
        <v>26.613161956718947</v>
      </c>
      <c r="Q34" s="264">
        <v>36.786439878206494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3.1517710365566389E-15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28.447491450774329</v>
      </c>
      <c r="C43" s="87">
        <v>29.977410644255542</v>
      </c>
      <c r="D43" s="87">
        <v>28.968483242461176</v>
      </c>
      <c r="E43" s="87">
        <v>28.64163812663492</v>
      </c>
      <c r="F43" s="87">
        <v>25.078633487846638</v>
      </c>
      <c r="G43" s="87">
        <v>24.541140795343697</v>
      </c>
      <c r="H43" s="87">
        <v>21.08243865245711</v>
      </c>
      <c r="I43" s="87">
        <v>19.666291190206159</v>
      </c>
      <c r="J43" s="87">
        <v>28.394677038703833</v>
      </c>
      <c r="K43" s="87">
        <v>46.515631743729273</v>
      </c>
      <c r="L43" s="87">
        <v>19.276416375145192</v>
      </c>
      <c r="M43" s="87">
        <v>19.151896368591629</v>
      </c>
      <c r="N43" s="87">
        <v>17.49163182699834</v>
      </c>
      <c r="O43" s="87">
        <v>17.174708967330922</v>
      </c>
      <c r="P43" s="87">
        <v>18.093433967154215</v>
      </c>
      <c r="Q43" s="87">
        <v>28.462588926193732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4.1231595407966299</v>
      </c>
      <c r="G44" s="87">
        <v>4.1999240129839466</v>
      </c>
      <c r="H44" s="87">
        <v>9.408208859178071</v>
      </c>
      <c r="I44" s="87">
        <v>5.5088763390343551</v>
      </c>
      <c r="J44" s="87">
        <v>8.268385502076816</v>
      </c>
      <c r="K44" s="87">
        <v>9.183135651818322</v>
      </c>
      <c r="L44" s="87">
        <v>7.2274062943376434</v>
      </c>
      <c r="M44" s="87">
        <v>7.7475379182062021</v>
      </c>
      <c r="N44" s="87">
        <v>7.6871815385844</v>
      </c>
      <c r="O44" s="87">
        <v>6.7120497942236126</v>
      </c>
      <c r="P44" s="87">
        <v>8.519727989564732</v>
      </c>
      <c r="Q44" s="87">
        <v>8.3238509520127621</v>
      </c>
    </row>
    <row r="45" spans="1:17" x14ac:dyDescent="0.25">
      <c r="A45" s="152" t="s">
        <v>316</v>
      </c>
      <c r="B45" s="264">
        <v>4.315165099746177</v>
      </c>
      <c r="C45" s="264">
        <v>4.5560177242780684</v>
      </c>
      <c r="D45" s="264">
        <v>4.6328264032931292</v>
      </c>
      <c r="E45" s="264">
        <v>4.6311753306325718</v>
      </c>
      <c r="F45" s="264">
        <v>4.687014302020704</v>
      </c>
      <c r="G45" s="264">
        <v>4.7744616841289522</v>
      </c>
      <c r="H45" s="264">
        <v>4.9416868280854027</v>
      </c>
      <c r="I45" s="264">
        <v>5.0154809513340046</v>
      </c>
      <c r="J45" s="264">
        <v>4.6851260581650997</v>
      </c>
      <c r="K45" s="264">
        <v>3.8161193179266837</v>
      </c>
      <c r="L45" s="264">
        <v>4.3214373423113095</v>
      </c>
      <c r="M45" s="264">
        <v>3.8867383056481826</v>
      </c>
      <c r="N45" s="264">
        <v>3.4139682379192458</v>
      </c>
      <c r="O45" s="264">
        <v>3.1814825292638016</v>
      </c>
      <c r="P45" s="264">
        <v>3.0230420356823275</v>
      </c>
      <c r="Q45" s="264">
        <v>3.1816935118072518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70.702755714635799</v>
      </c>
      <c r="C47" s="242">
        <v>74.64905762473164</v>
      </c>
      <c r="D47" s="242">
        <v>75.907546035635093</v>
      </c>
      <c r="E47" s="242">
        <v>75.880493678590085</v>
      </c>
      <c r="F47" s="242">
        <v>76.7953993802616</v>
      </c>
      <c r="G47" s="242">
        <v>78.228199922574021</v>
      </c>
      <c r="H47" s="242">
        <v>80.968136455522242</v>
      </c>
      <c r="I47" s="242">
        <v>82.177232225584078</v>
      </c>
      <c r="J47" s="242">
        <v>76.764461040484008</v>
      </c>
      <c r="K47" s="242">
        <v>62.526032185684734</v>
      </c>
      <c r="L47" s="242">
        <v>70.80552462929252</v>
      </c>
      <c r="M47" s="242">
        <v>63.683104261091913</v>
      </c>
      <c r="N47" s="242">
        <v>55.936900851679603</v>
      </c>
      <c r="O47" s="242">
        <v>52.127688484074788</v>
      </c>
      <c r="P47" s="242">
        <v>49.531685954842189</v>
      </c>
      <c r="Q47" s="242">
        <v>52.131145373182108</v>
      </c>
    </row>
    <row r="49" spans="1:17" ht="12.75" x14ac:dyDescent="0.25">
      <c r="A49" s="98" t="s">
        <v>90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1.0000000000000002</v>
      </c>
      <c r="C51" s="77">
        <f t="shared" si="0"/>
        <v>0.99999999999999989</v>
      </c>
      <c r="D51" s="77">
        <f t="shared" si="0"/>
        <v>0.99999999999999978</v>
      </c>
      <c r="E51" s="77">
        <f t="shared" si="0"/>
        <v>1</v>
      </c>
      <c r="F51" s="77">
        <f t="shared" si="0"/>
        <v>1</v>
      </c>
      <c r="G51" s="77">
        <f t="shared" si="0"/>
        <v>0.99999999999999978</v>
      </c>
      <c r="H51" s="77">
        <f t="shared" si="0"/>
        <v>0.99999999999999989</v>
      </c>
      <c r="I51" s="77">
        <f t="shared" si="0"/>
        <v>1</v>
      </c>
      <c r="J51" s="77">
        <f t="shared" si="0"/>
        <v>0.99999999999999989</v>
      </c>
      <c r="K51" s="77">
        <f t="shared" si="0"/>
        <v>1</v>
      </c>
      <c r="L51" s="77">
        <f t="shared" si="0"/>
        <v>1</v>
      </c>
      <c r="M51" s="77">
        <f t="shared" si="0"/>
        <v>1</v>
      </c>
      <c r="N51" s="77">
        <f t="shared" si="0"/>
        <v>0.99999999999999978</v>
      </c>
      <c r="O51" s="77">
        <f t="shared" si="0"/>
        <v>1</v>
      </c>
      <c r="P51" s="77">
        <f t="shared" si="0"/>
        <v>1.0000000000000002</v>
      </c>
      <c r="Q51" s="77">
        <f t="shared" si="0"/>
        <v>0.99999999999999978</v>
      </c>
    </row>
    <row r="52" spans="1:17" x14ac:dyDescent="0.25">
      <c r="A52" s="132" t="s">
        <v>83</v>
      </c>
      <c r="B52" s="203">
        <f t="shared" ref="B52:Q52" si="1">IF(B$6=0,0,B$6/B$5)</f>
        <v>1.3858858460844115E-2</v>
      </c>
      <c r="C52" s="203">
        <f t="shared" si="1"/>
        <v>1.3856177414690168E-2</v>
      </c>
      <c r="D52" s="203">
        <f t="shared" si="1"/>
        <v>1.3786448878491384E-2</v>
      </c>
      <c r="E52" s="203">
        <f t="shared" si="1"/>
        <v>1.3771682142112003E-2</v>
      </c>
      <c r="F52" s="203">
        <f t="shared" si="1"/>
        <v>1.3713685949765742E-2</v>
      </c>
      <c r="G52" s="203">
        <f t="shared" si="1"/>
        <v>1.3668679036921373E-2</v>
      </c>
      <c r="H52" s="203">
        <f t="shared" si="1"/>
        <v>1.3606655741016931E-2</v>
      </c>
      <c r="I52" s="203">
        <f t="shared" si="1"/>
        <v>1.3428778418960693E-2</v>
      </c>
      <c r="J52" s="203">
        <f t="shared" si="1"/>
        <v>1.3953149640859247E-2</v>
      </c>
      <c r="K52" s="203">
        <f t="shared" si="1"/>
        <v>1.4962262868555308E-2</v>
      </c>
      <c r="L52" s="203">
        <f t="shared" si="1"/>
        <v>1.3621962142921959E-2</v>
      </c>
      <c r="M52" s="203">
        <f t="shared" si="1"/>
        <v>1.3952188188560023E-2</v>
      </c>
      <c r="N52" s="203">
        <f t="shared" si="1"/>
        <v>1.401626950433376E-2</v>
      </c>
      <c r="O52" s="203">
        <f t="shared" si="1"/>
        <v>1.40648872458825E-2</v>
      </c>
      <c r="P52" s="203">
        <f t="shared" si="1"/>
        <v>1.421057583453577E-2</v>
      </c>
      <c r="Q52" s="203">
        <f t="shared" si="1"/>
        <v>1.4649681117181065E-2</v>
      </c>
    </row>
    <row r="53" spans="1:17" x14ac:dyDescent="0.25">
      <c r="A53" s="76" t="s">
        <v>82</v>
      </c>
      <c r="B53" s="202">
        <f t="shared" ref="B53:Q53" si="2">IF(B$7=0,0,B$7/B$5)</f>
        <v>3.7637875136098107E-3</v>
      </c>
      <c r="C53" s="202">
        <f t="shared" si="2"/>
        <v>3.7630593953404635E-3</v>
      </c>
      <c r="D53" s="202">
        <f t="shared" si="2"/>
        <v>3.7441225258552334E-3</v>
      </c>
      <c r="E53" s="202">
        <f t="shared" si="2"/>
        <v>3.7401121769395198E-3</v>
      </c>
      <c r="F53" s="202">
        <f t="shared" si="2"/>
        <v>3.724361576325011E-3</v>
      </c>
      <c r="G53" s="202">
        <f t="shared" si="2"/>
        <v>3.7121386030499479E-3</v>
      </c>
      <c r="H53" s="202">
        <f t="shared" si="2"/>
        <v>3.695294322019327E-3</v>
      </c>
      <c r="I53" s="202">
        <f t="shared" si="2"/>
        <v>3.6469864151595266E-3</v>
      </c>
      <c r="J53" s="202">
        <f t="shared" si="2"/>
        <v>3.7893951036567963E-3</v>
      </c>
      <c r="K53" s="202">
        <f t="shared" si="2"/>
        <v>4.0634499817661148E-3</v>
      </c>
      <c r="L53" s="202">
        <f t="shared" si="2"/>
        <v>3.6994512332491525E-3</v>
      </c>
      <c r="M53" s="202">
        <f t="shared" si="2"/>
        <v>3.7891339925292845E-3</v>
      </c>
      <c r="N53" s="202">
        <f t="shared" si="2"/>
        <v>3.8065371904078328E-3</v>
      </c>
      <c r="O53" s="202">
        <f t="shared" si="2"/>
        <v>3.8197407922122705E-3</v>
      </c>
      <c r="P53" s="202">
        <f t="shared" si="2"/>
        <v>3.8593068857976742E-3</v>
      </c>
      <c r="Q53" s="202">
        <f t="shared" si="2"/>
        <v>3.9785590583088443E-3</v>
      </c>
    </row>
    <row r="54" spans="1:17" x14ac:dyDescent="0.25">
      <c r="A54" s="76" t="s">
        <v>81</v>
      </c>
      <c r="B54" s="202">
        <f t="shared" ref="B54:Q54" si="3">IF(B$8=0,0,B$8/B$5)</f>
        <v>5.0950129165620472E-2</v>
      </c>
      <c r="C54" s="202">
        <f t="shared" si="3"/>
        <v>5.0940272679371741E-2</v>
      </c>
      <c r="D54" s="202">
        <f t="shared" si="3"/>
        <v>5.0683925597402806E-2</v>
      </c>
      <c r="E54" s="202">
        <f t="shared" si="3"/>
        <v>5.0629637783726839E-2</v>
      </c>
      <c r="F54" s="202">
        <f t="shared" si="3"/>
        <v>5.0416423001318544E-2</v>
      </c>
      <c r="G54" s="202">
        <f t="shared" si="3"/>
        <v>5.0250961464262986E-2</v>
      </c>
      <c r="H54" s="202">
        <f t="shared" si="3"/>
        <v>5.0022941606311704E-2</v>
      </c>
      <c r="I54" s="202">
        <f t="shared" si="3"/>
        <v>4.9369000839111755E-2</v>
      </c>
      <c r="J54" s="202">
        <f t="shared" si="3"/>
        <v>5.1296777326760384E-2</v>
      </c>
      <c r="K54" s="202">
        <f t="shared" si="3"/>
        <v>5.5006639104995113E-2</v>
      </c>
      <c r="L54" s="202">
        <f t="shared" si="3"/>
        <v>5.0079213423815681E-2</v>
      </c>
      <c r="M54" s="202">
        <f t="shared" si="3"/>
        <v>5.1293242683631557E-2</v>
      </c>
      <c r="N54" s="202">
        <f t="shared" si="3"/>
        <v>5.152882855998632E-2</v>
      </c>
      <c r="O54" s="202">
        <f t="shared" si="3"/>
        <v>5.1707564797075951E-2</v>
      </c>
      <c r="P54" s="202">
        <f t="shared" si="3"/>
        <v>5.2243168247447645E-2</v>
      </c>
      <c r="Q54" s="202">
        <f t="shared" si="3"/>
        <v>5.3857476592633069E-2</v>
      </c>
    </row>
    <row r="55" spans="1:17" x14ac:dyDescent="0.25">
      <c r="A55" s="76" t="s">
        <v>80</v>
      </c>
      <c r="B55" s="202">
        <f t="shared" ref="B55:Q55" si="4">IF(B$9=0,0,B$9/B$5)</f>
        <v>0.11101646882632894</v>
      </c>
      <c r="C55" s="202">
        <f t="shared" si="4"/>
        <v>0.11099499229003182</v>
      </c>
      <c r="D55" s="202">
        <f t="shared" si="4"/>
        <v>0.11043643143257814</v>
      </c>
      <c r="E55" s="202">
        <f t="shared" si="4"/>
        <v>0.11031814240223992</v>
      </c>
      <c r="F55" s="202">
        <f t="shared" si="4"/>
        <v>0.10985356355558779</v>
      </c>
      <c r="G55" s="202">
        <f t="shared" si="4"/>
        <v>0.10949303541029548</v>
      </c>
      <c r="H55" s="202">
        <f t="shared" si="4"/>
        <v>0.10899619742643585</v>
      </c>
      <c r="I55" s="202">
        <f t="shared" si="4"/>
        <v>0.10757131007119231</v>
      </c>
      <c r="J55" s="202">
        <f t="shared" si="4"/>
        <v>0.11177178888940079</v>
      </c>
      <c r="K55" s="202">
        <f t="shared" si="4"/>
        <v>0.11985529645254335</v>
      </c>
      <c r="L55" s="202">
        <f t="shared" si="4"/>
        <v>0.10911880945070425</v>
      </c>
      <c r="M55" s="202">
        <f t="shared" si="4"/>
        <v>0.11176408716999103</v>
      </c>
      <c r="N55" s="202">
        <f t="shared" si="4"/>
        <v>0.1122774109343577</v>
      </c>
      <c r="O55" s="202">
        <f t="shared" si="4"/>
        <v>0.11266686364464411</v>
      </c>
      <c r="P55" s="202">
        <f t="shared" si="4"/>
        <v>0.11383390295789453</v>
      </c>
      <c r="Q55" s="202">
        <f t="shared" si="4"/>
        <v>0.11735135845828779</v>
      </c>
    </row>
    <row r="56" spans="1:17" x14ac:dyDescent="0.25">
      <c r="A56" s="129" t="s">
        <v>79</v>
      </c>
      <c r="B56" s="201">
        <f t="shared" ref="B56:Q56" si="5">IF(B$10=0,0,B$10/B$5)</f>
        <v>4.366176357141368E-2</v>
      </c>
      <c r="C56" s="201">
        <f t="shared" si="5"/>
        <v>4.3653317045776067E-2</v>
      </c>
      <c r="D56" s="201">
        <f t="shared" si="5"/>
        <v>4.3433640160389454E-2</v>
      </c>
      <c r="E56" s="201">
        <f t="shared" si="5"/>
        <v>4.3387118164776368E-2</v>
      </c>
      <c r="F56" s="201">
        <f t="shared" si="5"/>
        <v>4.3204403546150377E-2</v>
      </c>
      <c r="G56" s="201">
        <f t="shared" si="5"/>
        <v>4.3062611118351052E-2</v>
      </c>
      <c r="H56" s="201">
        <f t="shared" si="5"/>
        <v>4.2867209275598242E-2</v>
      </c>
      <c r="I56" s="201">
        <f t="shared" si="5"/>
        <v>4.2306814088485356E-2</v>
      </c>
      <c r="J56" s="201">
        <f t="shared" si="5"/>
        <v>4.3958824055891681E-2</v>
      </c>
      <c r="K56" s="201">
        <f t="shared" si="5"/>
        <v>4.713799377531229E-2</v>
      </c>
      <c r="L56" s="201">
        <f t="shared" si="5"/>
        <v>4.2915431465253652E-2</v>
      </c>
      <c r="M56" s="201">
        <f t="shared" si="5"/>
        <v>4.1352211390658124E-2</v>
      </c>
      <c r="N56" s="201">
        <f t="shared" si="5"/>
        <v>4.1542138883052478E-2</v>
      </c>
      <c r="O56" s="201">
        <f t="shared" si="5"/>
        <v>4.1686234640555819E-2</v>
      </c>
      <c r="P56" s="201">
        <f t="shared" si="5"/>
        <v>4.2118033956460722E-2</v>
      </c>
      <c r="Q56" s="201">
        <f t="shared" si="5"/>
        <v>4.3419476728397494E-2</v>
      </c>
    </row>
    <row r="57" spans="1:17" x14ac:dyDescent="0.25">
      <c r="A57" s="127" t="s">
        <v>314</v>
      </c>
      <c r="B57" s="200">
        <f t="shared" ref="B57:Q57" si="6">IF(B$15=0,0,B$15/B$5)</f>
        <v>0</v>
      </c>
      <c r="C57" s="200">
        <f t="shared" si="6"/>
        <v>0</v>
      </c>
      <c r="D57" s="200">
        <f t="shared" si="6"/>
        <v>0</v>
      </c>
      <c r="E57" s="200">
        <f t="shared" si="6"/>
        <v>0</v>
      </c>
      <c r="F57" s="200">
        <f t="shared" si="6"/>
        <v>2.6001297991560222E-2</v>
      </c>
      <c r="G57" s="200">
        <f t="shared" si="6"/>
        <v>2.631938570123752E-2</v>
      </c>
      <c r="H57" s="200">
        <f t="shared" si="6"/>
        <v>6.6413993405488536E-2</v>
      </c>
      <c r="I57" s="200">
        <f t="shared" si="6"/>
        <v>3.6642362523209987E-2</v>
      </c>
      <c r="J57" s="200">
        <f t="shared" si="6"/>
        <v>5.3100708982884562E-2</v>
      </c>
      <c r="K57" s="200">
        <f t="shared" si="6"/>
        <v>5.5399141515563251E-2</v>
      </c>
      <c r="L57" s="200">
        <f t="shared" si="6"/>
        <v>5.6290013931348297E-2</v>
      </c>
      <c r="M57" s="200">
        <f t="shared" si="6"/>
        <v>6.1685676897759736E-2</v>
      </c>
      <c r="N57" s="200">
        <f t="shared" si="6"/>
        <v>6.9436318705972583E-2</v>
      </c>
      <c r="O57" s="200">
        <f t="shared" si="6"/>
        <v>6.2882460651890779E-2</v>
      </c>
      <c r="P57" s="200">
        <f t="shared" si="6"/>
        <v>8.3175526422188548E-2</v>
      </c>
      <c r="Q57" s="200">
        <f t="shared" si="6"/>
        <v>6.5001180449165377E-2</v>
      </c>
    </row>
    <row r="58" spans="1:17" x14ac:dyDescent="0.25">
      <c r="A58" s="127" t="s">
        <v>313</v>
      </c>
      <c r="B58" s="200">
        <f t="shared" ref="B58:Q58" si="7">IF(B$26=0,0,B$26/B$5)</f>
        <v>0.26212522103382735</v>
      </c>
      <c r="C58" s="200">
        <f t="shared" si="7"/>
        <v>0.26223186286751904</v>
      </c>
      <c r="D58" s="200">
        <f t="shared" si="7"/>
        <v>0.26500539921636257</v>
      </c>
      <c r="E58" s="200">
        <f t="shared" si="7"/>
        <v>0.26559276390712921</v>
      </c>
      <c r="F58" s="200">
        <f t="shared" si="7"/>
        <v>0.2567082795049167</v>
      </c>
      <c r="G58" s="200">
        <f t="shared" si="7"/>
        <v>0.25836577263458665</v>
      </c>
      <c r="H58" s="200">
        <f t="shared" si="7"/>
        <v>0.24393067645146888</v>
      </c>
      <c r="I58" s="200">
        <f t="shared" si="7"/>
        <v>0.26355270813940734</v>
      </c>
      <c r="J58" s="200">
        <f t="shared" si="7"/>
        <v>0.23566410344845012</v>
      </c>
      <c r="K58" s="200">
        <f t="shared" si="7"/>
        <v>0.19443376142838292</v>
      </c>
      <c r="L58" s="200">
        <f t="shared" si="7"/>
        <v>0.24755930043861457</v>
      </c>
      <c r="M58" s="200">
        <f t="shared" si="7"/>
        <v>0.22282243695243475</v>
      </c>
      <c r="N58" s="200">
        <f t="shared" si="7"/>
        <v>0.21664988056381132</v>
      </c>
      <c r="O58" s="200">
        <f t="shared" si="7"/>
        <v>0.21673069419004393</v>
      </c>
      <c r="P58" s="200">
        <f t="shared" si="7"/>
        <v>0.20291908547340418</v>
      </c>
      <c r="Q58" s="200">
        <f t="shared" si="7"/>
        <v>0.19441344236047561</v>
      </c>
    </row>
    <row r="59" spans="1:17" x14ac:dyDescent="0.25">
      <c r="A59" s="127" t="s">
        <v>312</v>
      </c>
      <c r="B59" s="200">
        <f t="shared" ref="B59:Q59" si="8">IF(B$27=0,0,B$27/B$5)</f>
        <v>0.1629572772863615</v>
      </c>
      <c r="C59" s="200">
        <f t="shared" si="8"/>
        <v>0.16275075376695552</v>
      </c>
      <c r="D59" s="200">
        <f t="shared" si="8"/>
        <v>0.15737949871503082</v>
      </c>
      <c r="E59" s="200">
        <f t="shared" si="8"/>
        <v>0.15624200305397073</v>
      </c>
      <c r="F59" s="200">
        <f t="shared" si="8"/>
        <v>0.15197884497220229</v>
      </c>
      <c r="G59" s="200">
        <f t="shared" si="8"/>
        <v>0.14850458778781453</v>
      </c>
      <c r="H59" s="200">
        <f t="shared" si="8"/>
        <v>0.14321028988682319</v>
      </c>
      <c r="I59" s="200">
        <f t="shared" si="8"/>
        <v>0.12990043248676117</v>
      </c>
      <c r="J59" s="200">
        <f t="shared" si="8"/>
        <v>0.17029892285680309</v>
      </c>
      <c r="K59" s="200">
        <f t="shared" si="8"/>
        <v>0.24828964154990343</v>
      </c>
      <c r="L59" s="200">
        <f t="shared" si="8"/>
        <v>0.1445909238114477</v>
      </c>
      <c r="M59" s="200">
        <f t="shared" si="8"/>
        <v>0.19440303838936079</v>
      </c>
      <c r="N59" s="200">
        <f t="shared" si="8"/>
        <v>0.20008571643385123</v>
      </c>
      <c r="O59" s="200">
        <f t="shared" si="8"/>
        <v>0.20567623546906438</v>
      </c>
      <c r="P59" s="200">
        <f t="shared" si="8"/>
        <v>0.21540469889796895</v>
      </c>
      <c r="Q59" s="200">
        <f t="shared" si="8"/>
        <v>0.24650427191962945</v>
      </c>
    </row>
    <row r="60" spans="1:17" x14ac:dyDescent="0.25">
      <c r="A60" s="142" t="s">
        <v>318</v>
      </c>
      <c r="B60" s="199">
        <f t="shared" ref="B60:Q60" si="9">IF(B$28=0,0,B$28/B$5)</f>
        <v>0</v>
      </c>
      <c r="C60" s="199">
        <f t="shared" si="9"/>
        <v>0</v>
      </c>
      <c r="D60" s="199">
        <f t="shared" si="9"/>
        <v>0</v>
      </c>
      <c r="E60" s="199">
        <f t="shared" si="9"/>
        <v>0</v>
      </c>
      <c r="F60" s="199">
        <f t="shared" si="9"/>
        <v>0</v>
      </c>
      <c r="G60" s="199">
        <f t="shared" si="9"/>
        <v>0</v>
      </c>
      <c r="H60" s="199">
        <f t="shared" si="9"/>
        <v>0</v>
      </c>
      <c r="I60" s="199">
        <f t="shared" si="9"/>
        <v>0</v>
      </c>
      <c r="J60" s="199">
        <f t="shared" si="9"/>
        <v>0</v>
      </c>
      <c r="K60" s="199">
        <f t="shared" si="9"/>
        <v>0</v>
      </c>
      <c r="L60" s="199">
        <f t="shared" si="9"/>
        <v>0</v>
      </c>
      <c r="M60" s="199">
        <f t="shared" si="9"/>
        <v>4.9888155094007264E-2</v>
      </c>
      <c r="N60" s="199">
        <f t="shared" si="9"/>
        <v>5.1513144222427802E-2</v>
      </c>
      <c r="O60" s="199">
        <f t="shared" si="9"/>
        <v>5.4691105859455573E-2</v>
      </c>
      <c r="P60" s="199">
        <f t="shared" si="9"/>
        <v>5.2518404540513923E-2</v>
      </c>
      <c r="Q60" s="199">
        <f t="shared" si="9"/>
        <v>4.6534168372196837E-2</v>
      </c>
    </row>
    <row r="61" spans="1:17" x14ac:dyDescent="0.25">
      <c r="A61" s="142" t="s">
        <v>317</v>
      </c>
      <c r="B61" s="199">
        <f t="shared" ref="B61:Q61" si="10">IF(B$34=0,0,B$34/B$5)</f>
        <v>0.14149419615277145</v>
      </c>
      <c r="C61" s="199">
        <f t="shared" si="10"/>
        <v>0.14127894069097649</v>
      </c>
      <c r="D61" s="199">
        <f t="shared" si="10"/>
        <v>0.13568058564673738</v>
      </c>
      <c r="E61" s="199">
        <f t="shared" si="10"/>
        <v>0.1344949959641894</v>
      </c>
      <c r="F61" s="199">
        <f t="shared" si="10"/>
        <v>0.13095930855007637</v>
      </c>
      <c r="G61" s="199">
        <f t="shared" si="10"/>
        <v>0.12734933413336672</v>
      </c>
      <c r="H61" s="199">
        <f t="shared" si="10"/>
        <v>0.12323699666841237</v>
      </c>
      <c r="I61" s="199">
        <f t="shared" si="10"/>
        <v>0.10832046724929366</v>
      </c>
      <c r="J61" s="199">
        <f t="shared" si="10"/>
        <v>0.15100250508883828</v>
      </c>
      <c r="K61" s="199">
        <f t="shared" si="10"/>
        <v>0.23236920634650141</v>
      </c>
      <c r="L61" s="199">
        <f t="shared" si="10"/>
        <v>0.12432051515053105</v>
      </c>
      <c r="M61" s="199">
        <f t="shared" si="10"/>
        <v>0.12626995431128915</v>
      </c>
      <c r="N61" s="199">
        <f t="shared" si="10"/>
        <v>0.13083305845618809</v>
      </c>
      <c r="O61" s="199">
        <f t="shared" si="10"/>
        <v>0.13323899875202186</v>
      </c>
      <c r="P61" s="199">
        <f t="shared" si="10"/>
        <v>0.14627107214460461</v>
      </c>
      <c r="Q61" s="199">
        <f t="shared" si="10"/>
        <v>0.18405133209008806</v>
      </c>
    </row>
    <row r="62" spans="1:17" x14ac:dyDescent="0.25">
      <c r="A62" s="142" t="s">
        <v>316</v>
      </c>
      <c r="B62" s="199">
        <f t="shared" ref="B62:Q62" si="11">IF(B$45=0,0,B$45/B$5)</f>
        <v>2.1463081133590065E-2</v>
      </c>
      <c r="C62" s="199">
        <f t="shared" si="11"/>
        <v>2.1471813075979024E-2</v>
      </c>
      <c r="D62" s="199">
        <f t="shared" si="11"/>
        <v>2.169891306829342E-2</v>
      </c>
      <c r="E62" s="199">
        <f t="shared" si="11"/>
        <v>2.1747007089781344E-2</v>
      </c>
      <c r="F62" s="199">
        <f t="shared" si="11"/>
        <v>2.101953642212593E-2</v>
      </c>
      <c r="G62" s="199">
        <f t="shared" si="11"/>
        <v>2.1155253654447811E-2</v>
      </c>
      <c r="H62" s="199">
        <f t="shared" si="11"/>
        <v>1.9973293218410831E-2</v>
      </c>
      <c r="I62" s="199">
        <f t="shared" si="11"/>
        <v>2.1579965237467514E-2</v>
      </c>
      <c r="J62" s="199">
        <f t="shared" si="11"/>
        <v>1.9296417767964799E-2</v>
      </c>
      <c r="K62" s="199">
        <f t="shared" si="11"/>
        <v>1.5920435203402007E-2</v>
      </c>
      <c r="L62" s="199">
        <f t="shared" si="11"/>
        <v>2.0270408660916645E-2</v>
      </c>
      <c r="M62" s="199">
        <f t="shared" si="11"/>
        <v>1.82449289840644E-2</v>
      </c>
      <c r="N62" s="199">
        <f t="shared" si="11"/>
        <v>1.7739513755235324E-2</v>
      </c>
      <c r="O62" s="199">
        <f t="shared" si="11"/>
        <v>1.7746130857586976E-2</v>
      </c>
      <c r="P62" s="199">
        <f t="shared" si="11"/>
        <v>1.6615222212850406E-2</v>
      </c>
      <c r="Q62" s="199">
        <f t="shared" si="11"/>
        <v>1.5918771457344556E-2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0.35166649414199419</v>
      </c>
      <c r="C64" s="276">
        <f t="shared" si="13"/>
        <v>0.35180956454031509</v>
      </c>
      <c r="D64" s="276">
        <f t="shared" si="13"/>
        <v>0.35553053347388947</v>
      </c>
      <c r="E64" s="276">
        <f t="shared" si="13"/>
        <v>0.35631854036910537</v>
      </c>
      <c r="F64" s="276">
        <f t="shared" si="13"/>
        <v>0.3443991399021733</v>
      </c>
      <c r="G64" s="276">
        <f t="shared" si="13"/>
        <v>0.3466228282434804</v>
      </c>
      <c r="H64" s="276">
        <f t="shared" si="13"/>
        <v>0.32725674188483733</v>
      </c>
      <c r="I64" s="276">
        <f t="shared" si="13"/>
        <v>0.35358160701771185</v>
      </c>
      <c r="J64" s="276">
        <f t="shared" si="13"/>
        <v>0.31616632969529335</v>
      </c>
      <c r="K64" s="276">
        <f t="shared" si="13"/>
        <v>0.26085181332297819</v>
      </c>
      <c r="L64" s="276">
        <f t="shared" si="13"/>
        <v>0.33212489410264467</v>
      </c>
      <c r="M64" s="276">
        <f t="shared" si="13"/>
        <v>0.29893798433507462</v>
      </c>
      <c r="N64" s="276">
        <f t="shared" si="13"/>
        <v>0.29065689922422661</v>
      </c>
      <c r="O64" s="276">
        <f t="shared" si="13"/>
        <v>0.29076531856863025</v>
      </c>
      <c r="P64" s="276">
        <f t="shared" si="13"/>
        <v>0.27223570132430214</v>
      </c>
      <c r="Q64" s="276">
        <f t="shared" si="13"/>
        <v>0.26082455331592114</v>
      </c>
    </row>
    <row r="66" spans="1:17" ht="12.75" x14ac:dyDescent="0.25">
      <c r="A66" s="98" t="s">
        <v>128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53">
        <f>IF(B$5=0,0,B$5/WWP_fec!B$5)</f>
        <v>0.43213732666952431</v>
      </c>
      <c r="C68" s="253">
        <f>IF(C$5=0,0,C$5/WWP_fec!C$5)</f>
        <v>0.4382711714869959</v>
      </c>
      <c r="D68" s="253">
        <f>IF(D$5=0,0,D$5/WWP_fec!D$5)</f>
        <v>0.44048784145873837</v>
      </c>
      <c r="E68" s="253">
        <f>IF(E$5=0,0,E$5/WWP_fec!E$5)</f>
        <v>0.44096015615247158</v>
      </c>
      <c r="F68" s="253">
        <f>IF(F$5=0,0,F$5/WWP_fec!F$5)</f>
        <v>0.44282500927270024</v>
      </c>
      <c r="G68" s="253">
        <f>IF(G$5=0,0,G$5/WWP_fec!G$5)</f>
        <v>0.44737680238452537</v>
      </c>
      <c r="H68" s="253">
        <f>IF(H$5=0,0,H$5/WWP_fec!H$5)</f>
        <v>0.45907283410952227</v>
      </c>
      <c r="I68" s="253">
        <f>IF(I$5=0,0,I$5/WWP_fec!I$5)</f>
        <v>0.46515370340474227</v>
      </c>
      <c r="J68" s="253">
        <f>IF(J$5=0,0,J$5/WWP_fec!J$5)</f>
        <v>0.44767283190955465</v>
      </c>
      <c r="K68" s="253">
        <f>IF(K$5=0,0,K$5/WWP_fec!K$5)</f>
        <v>0.4174800341804431</v>
      </c>
      <c r="L68" s="253">
        <f>IF(L$5=0,0,L$5/WWP_fec!L$5)</f>
        <v>0.45855699408377293</v>
      </c>
      <c r="M68" s="253">
        <f>IF(M$5=0,0,M$5/WWP_fec!M$5)</f>
        <v>0.44770368126936272</v>
      </c>
      <c r="N68" s="253">
        <f>IF(N$5=0,0,N$5/WWP_fec!N$5)</f>
        <v>0.44565681416512976</v>
      </c>
      <c r="O68" s="253">
        <f>IF(O$5=0,0,O$5/WWP_fec!O$5)</f>
        <v>0.44411632347851882</v>
      </c>
      <c r="P68" s="253">
        <f>IF(P$5=0,0,P$5/WWP_fec!P$5)</f>
        <v>0.43956318776334113</v>
      </c>
      <c r="Q68" s="253">
        <f>IF(Q$5=0,0,Q$5/WWP_fec!Q$5)</f>
        <v>0.44122339526103926</v>
      </c>
    </row>
    <row r="69" spans="1:17" x14ac:dyDescent="0.25">
      <c r="A69" s="132" t="s">
        <v>83</v>
      </c>
      <c r="B69" s="282">
        <f>IF(B$6=0,0,B$6/WWP_fec!B$6)</f>
        <v>0.48592045971640152</v>
      </c>
      <c r="C69" s="282">
        <f>IF(C$6=0,0,C$6/WWP_fec!C$6)</f>
        <v>0.4927223758631703</v>
      </c>
      <c r="D69" s="282">
        <f>IF(D$6=0,0,D$6/WWP_fec!D$6)</f>
        <v>0.49272237586317036</v>
      </c>
      <c r="E69" s="282">
        <f>IF(E$6=0,0,E$6/WWP_fec!E$6)</f>
        <v>0.4927223758631703</v>
      </c>
      <c r="F69" s="282">
        <f>IF(F$6=0,0,F$6/WWP_fec!F$6)</f>
        <v>0.49272237586317025</v>
      </c>
      <c r="G69" s="282">
        <f>IF(G$6=0,0,G$6/WWP_fec!G$6)</f>
        <v>0.49615337726201253</v>
      </c>
      <c r="H69" s="282">
        <f>IF(H$6=0,0,H$6/WWP_fec!H$6)</f>
        <v>0.50681438843279636</v>
      </c>
      <c r="I69" s="282">
        <f>IF(I$6=0,0,I$6/WWP_fec!I$6)</f>
        <v>0.50681438843279636</v>
      </c>
      <c r="J69" s="282">
        <f>IF(J$6=0,0,J$6/WWP_fec!J$6)</f>
        <v>0.50681438843279636</v>
      </c>
      <c r="K69" s="282">
        <f>IF(K$6=0,0,K$6/WWP_fec!K$6)</f>
        <v>0.50681438843279625</v>
      </c>
      <c r="L69" s="282">
        <f>IF(L$6=0,0,L$6/WWP_fec!L$6)</f>
        <v>0.50681438843279636</v>
      </c>
      <c r="M69" s="282">
        <f>IF(M$6=0,0,M$6/WWP_fec!M$6)</f>
        <v>0.50681438843279625</v>
      </c>
      <c r="N69" s="282">
        <f>IF(N$6=0,0,N$6/WWP_fec!N$6)</f>
        <v>0.50681438843279636</v>
      </c>
      <c r="O69" s="282">
        <f>IF(O$6=0,0,O$6/WWP_fec!O$6)</f>
        <v>0.50681438843279636</v>
      </c>
      <c r="P69" s="282">
        <f>IF(P$6=0,0,P$6/WWP_fec!P$6)</f>
        <v>0.50681438843279625</v>
      </c>
      <c r="Q69" s="282">
        <f>IF(Q$6=0,0,Q$6/WWP_fec!Q$6)</f>
        <v>0.5244482599159187</v>
      </c>
    </row>
    <row r="70" spans="1:17" x14ac:dyDescent="0.25">
      <c r="A70" s="76" t="s">
        <v>82</v>
      </c>
      <c r="B70" s="281">
        <f>IF(B$7=0,0,B$7/WWP_fec!B$7)</f>
        <v>0.12140893529802292</v>
      </c>
      <c r="C70" s="281">
        <f>IF(C$7=0,0,C$7/WWP_fec!C$7)</f>
        <v>0.12310841796201198</v>
      </c>
      <c r="D70" s="281">
        <f>IF(D$7=0,0,D$7/WWP_fec!D$7)</f>
        <v>0.12310841796201198</v>
      </c>
      <c r="E70" s="281">
        <f>IF(E$7=0,0,E$7/WWP_fec!E$7)</f>
        <v>0.12310841796201197</v>
      </c>
      <c r="F70" s="281">
        <f>IF(F$7=0,0,F$7/WWP_fec!F$7)</f>
        <v>0.123108417962012</v>
      </c>
      <c r="G70" s="281">
        <f>IF(G$7=0,0,G$7/WWP_fec!G$7)</f>
        <v>0.12396566572450086</v>
      </c>
      <c r="H70" s="281">
        <f>IF(H$7=0,0,H$7/WWP_fec!H$7)</f>
        <v>0.12662935684835397</v>
      </c>
      <c r="I70" s="281">
        <f>IF(I$7=0,0,I$7/WWP_fec!I$7)</f>
        <v>0.126629356848354</v>
      </c>
      <c r="J70" s="281">
        <f>IF(J$7=0,0,J$7/WWP_fec!J$7)</f>
        <v>0.126629356848354</v>
      </c>
      <c r="K70" s="281">
        <f>IF(K$7=0,0,K$7/WWP_fec!K$7)</f>
        <v>0.12662935684835397</v>
      </c>
      <c r="L70" s="281">
        <f>IF(L$7=0,0,L$7/WWP_fec!L$7)</f>
        <v>0.12662935684835397</v>
      </c>
      <c r="M70" s="281">
        <f>IF(M$7=0,0,M$7/WWP_fec!M$7)</f>
        <v>0.126629356848354</v>
      </c>
      <c r="N70" s="281">
        <f>IF(N$7=0,0,N$7/WWP_fec!N$7)</f>
        <v>0.12662935684835397</v>
      </c>
      <c r="O70" s="281">
        <f>IF(O$7=0,0,O$7/WWP_fec!O$7)</f>
        <v>0.126629356848354</v>
      </c>
      <c r="P70" s="281">
        <f>IF(P$7=0,0,P$7/WWP_fec!P$7)</f>
        <v>0.12662935684835397</v>
      </c>
      <c r="Q70" s="281">
        <f>IF(Q$7=0,0,Q$7/WWP_fec!Q$7)</f>
        <v>0.13103524163698288</v>
      </c>
    </row>
    <row r="71" spans="1:17" x14ac:dyDescent="0.25">
      <c r="A71" s="76" t="s">
        <v>81</v>
      </c>
      <c r="B71" s="281">
        <f>IF(B$8=0,0,B$8/WWP_fec!B$8)</f>
        <v>0.66270334381632612</v>
      </c>
      <c r="C71" s="281">
        <f>IF(C$8=0,0,C$8/WWP_fec!C$8)</f>
        <v>0.67197986733923509</v>
      </c>
      <c r="D71" s="281">
        <f>IF(D$8=0,0,D$8/WWP_fec!D$8)</f>
        <v>0.67197986733923509</v>
      </c>
      <c r="E71" s="281">
        <f>IF(E$8=0,0,E$8/WWP_fec!E$8)</f>
        <v>0.67197986733923509</v>
      </c>
      <c r="F71" s="281">
        <f>IF(F$8=0,0,F$8/WWP_fec!F$8)</f>
        <v>0.67197986733923498</v>
      </c>
      <c r="G71" s="281">
        <f>IF(G$8=0,0,G$8/WWP_fec!G$8)</f>
        <v>0.67665910249837657</v>
      </c>
      <c r="H71" s="281">
        <f>IF(H$8=0,0,H$8/WWP_fec!H$8)</f>
        <v>0.69119869968978753</v>
      </c>
      <c r="I71" s="281">
        <f>IF(I$8=0,0,I$8/WWP_fec!I$8)</f>
        <v>0.69119869968978764</v>
      </c>
      <c r="J71" s="281">
        <f>IF(J$8=0,0,J$8/WWP_fec!J$8)</f>
        <v>0.69119869968978742</v>
      </c>
      <c r="K71" s="281">
        <f>IF(K$8=0,0,K$8/WWP_fec!K$8)</f>
        <v>0.69119869968978742</v>
      </c>
      <c r="L71" s="281">
        <f>IF(L$8=0,0,L$8/WWP_fec!L$8)</f>
        <v>0.69119869968978731</v>
      </c>
      <c r="M71" s="281">
        <f>IF(M$8=0,0,M$8/WWP_fec!M$8)</f>
        <v>0.69119869968978753</v>
      </c>
      <c r="N71" s="281">
        <f>IF(N$8=0,0,N$8/WWP_fec!N$8)</f>
        <v>0.69119869968978731</v>
      </c>
      <c r="O71" s="281">
        <f>IF(O$8=0,0,O$8/WWP_fec!O$8)</f>
        <v>0.69119869968978753</v>
      </c>
      <c r="P71" s="281">
        <f>IF(P$8=0,0,P$8/WWP_fec!P$8)</f>
        <v>0.69119869968978731</v>
      </c>
      <c r="Q71" s="281">
        <f>IF(Q$8=0,0,Q$8/WWP_fec!Q$8)</f>
        <v>0.7152479558234206</v>
      </c>
    </row>
    <row r="72" spans="1:17" x14ac:dyDescent="0.25">
      <c r="A72" s="76" t="s">
        <v>80</v>
      </c>
      <c r="B72" s="281">
        <f>IF(B$9=0,0,B$9/WWP_fec!B$9)</f>
        <v>0.47119358638818826</v>
      </c>
      <c r="C72" s="281">
        <f>IF(C$9=0,0,C$9/WWP_fec!C$9)</f>
        <v>0.47778935571508235</v>
      </c>
      <c r="D72" s="281">
        <f>IF(D$9=0,0,D$9/WWP_fec!D$9)</f>
        <v>0.47778935571508235</v>
      </c>
      <c r="E72" s="281">
        <f>IF(E$9=0,0,E$9/WWP_fec!E$9)</f>
        <v>0.4777893557150823</v>
      </c>
      <c r="F72" s="281">
        <f>IF(F$9=0,0,F$9/WWP_fec!F$9)</f>
        <v>0.47778935571508235</v>
      </c>
      <c r="G72" s="281">
        <f>IF(G$9=0,0,G$9/WWP_fec!G$9)</f>
        <v>0.48111637317585537</v>
      </c>
      <c r="H72" s="281">
        <f>IF(H$9=0,0,H$9/WWP_fec!H$9)</f>
        <v>0.49145427928299473</v>
      </c>
      <c r="I72" s="281">
        <f>IF(I$9=0,0,I$9/WWP_fec!I$9)</f>
        <v>0.4914542792829949</v>
      </c>
      <c r="J72" s="281">
        <f>IF(J$9=0,0,J$9/WWP_fec!J$9)</f>
        <v>0.4914542792829949</v>
      </c>
      <c r="K72" s="281">
        <f>IF(K$9=0,0,K$9/WWP_fec!K$9)</f>
        <v>0.49145427928299479</v>
      </c>
      <c r="L72" s="281">
        <f>IF(L$9=0,0,L$9/WWP_fec!L$9)</f>
        <v>0.4914542792829949</v>
      </c>
      <c r="M72" s="281">
        <f>IF(M$9=0,0,M$9/WWP_fec!M$9)</f>
        <v>0.49145427928299484</v>
      </c>
      <c r="N72" s="281">
        <f>IF(N$9=0,0,N$9/WWP_fec!N$9)</f>
        <v>0.49145427928299484</v>
      </c>
      <c r="O72" s="281">
        <f>IF(O$9=0,0,O$9/WWP_fec!O$9)</f>
        <v>0.49145427928299479</v>
      </c>
      <c r="P72" s="281">
        <f>IF(P$9=0,0,P$9/WWP_fec!P$9)</f>
        <v>0.4914542792829949</v>
      </c>
      <c r="Q72" s="281">
        <f>IF(Q$9=0,0,Q$9/WWP_fec!Q$9)</f>
        <v>0.50855371804894067</v>
      </c>
    </row>
    <row r="73" spans="1:17" x14ac:dyDescent="0.25">
      <c r="A73" s="129" t="s">
        <v>79</v>
      </c>
      <c r="B73" s="280">
        <f>IF(B$10=0,0,B$10/WWP_fec!B$10)</f>
        <v>0.83833489809945516</v>
      </c>
      <c r="C73" s="280">
        <f>IF(C$10=0,0,C$10/WWP_fec!C$10)</f>
        <v>0.85006991268005239</v>
      </c>
      <c r="D73" s="280">
        <f>IF(D$10=0,0,D$10/WWP_fec!D$10)</f>
        <v>0.85006991268005239</v>
      </c>
      <c r="E73" s="280">
        <f>IF(E$10=0,0,E$10/WWP_fec!E$10)</f>
        <v>0.85006991268005239</v>
      </c>
      <c r="F73" s="280">
        <f>IF(F$10=0,0,F$10/WWP_fec!F$10)</f>
        <v>0.85006991268005239</v>
      </c>
      <c r="G73" s="280">
        <f>IF(G$10=0,0,G$10/WWP_fec!G$10)</f>
        <v>0.85598925225623756</v>
      </c>
      <c r="H73" s="280">
        <f>IF(H$10=0,0,H$10/WWP_fec!H$10)</f>
        <v>0.87438217549044861</v>
      </c>
      <c r="I73" s="280">
        <f>IF(I$10=0,0,I$10/WWP_fec!I$10)</f>
        <v>0.87438217549044861</v>
      </c>
      <c r="J73" s="280">
        <f>IF(J$10=0,0,J$10/WWP_fec!J$10)</f>
        <v>0.8743821754904485</v>
      </c>
      <c r="K73" s="280">
        <f>IF(K$10=0,0,K$10/WWP_fec!K$10)</f>
        <v>0.87438217549044861</v>
      </c>
      <c r="L73" s="280">
        <f>IF(L$10=0,0,L$10/WWP_fec!L$10)</f>
        <v>0.8743821754904485</v>
      </c>
      <c r="M73" s="280">
        <f>IF(M$10=0,0,M$10/WWP_fec!M$10)</f>
        <v>0.82259088987533846</v>
      </c>
      <c r="N73" s="280">
        <f>IF(N$10=0,0,N$10/WWP_fec!N$10)</f>
        <v>0.82259088987533879</v>
      </c>
      <c r="O73" s="280">
        <f>IF(O$10=0,0,O$10/WWP_fec!O$10)</f>
        <v>0.82259088987533868</v>
      </c>
      <c r="P73" s="280">
        <f>IF(P$10=0,0,P$10/WWP_fec!P$10)</f>
        <v>0.82259088987533868</v>
      </c>
      <c r="Q73" s="280">
        <f>IF(Q$10=0,0,Q$10/WWP_fec!Q$10)</f>
        <v>0.85121174667481447</v>
      </c>
    </row>
    <row r="74" spans="1:17" x14ac:dyDescent="0.25">
      <c r="A74" s="127" t="s">
        <v>314</v>
      </c>
      <c r="B74" s="305">
        <f>IF(B$15=0,0,B$15/WWP_fec!B$15)</f>
        <v>0</v>
      </c>
      <c r="C74" s="305">
        <f>IF(C$15=0,0,C$15/WWP_fec!C$15)</f>
        <v>0</v>
      </c>
      <c r="D74" s="305">
        <f>IF(D$15=0,0,D$15/WWP_fec!D$15)</f>
        <v>0</v>
      </c>
      <c r="E74" s="305">
        <f>IF(E$15=0,0,E$15/WWP_fec!E$15)</f>
        <v>0</v>
      </c>
      <c r="F74" s="305">
        <f>IF(F$15=0,0,F$15/WWP_fec!F$15)</f>
        <v>0.38911356163895333</v>
      </c>
      <c r="G74" s="305">
        <f>IF(G$15=0,0,G$15/WWP_fec!G$15)</f>
        <v>0.39226070240868438</v>
      </c>
      <c r="H74" s="305">
        <f>IF(H$15=0,0,H$15/WWP_fec!H$15)</f>
        <v>0.41598292720416868</v>
      </c>
      <c r="I74" s="305">
        <f>IF(I$15=0,0,I$15/WWP_fec!I$15)</f>
        <v>0.40739228343765405</v>
      </c>
      <c r="J74" s="305">
        <f>IF(J$15=0,0,J$15/WWP_fec!J$15)</f>
        <v>0.40802156125291461</v>
      </c>
      <c r="K74" s="305">
        <f>IF(K$15=0,0,K$15/WWP_fec!K$15)</f>
        <v>0.40239631875670973</v>
      </c>
      <c r="L74" s="305">
        <f>IF(L$15=0,0,L$15/WWP_fec!L$15)</f>
        <v>0.41250624429287347</v>
      </c>
      <c r="M74" s="305">
        <f>IF(M$15=0,0,M$15/WWP_fec!M$15)</f>
        <v>0.41398464219896408</v>
      </c>
      <c r="N74" s="305">
        <f>IF(N$15=0,0,N$15/WWP_fec!N$15)</f>
        <v>0.41566481311176823</v>
      </c>
      <c r="O74" s="305">
        <f>IF(O$15=0,0,O$15/WWP_fec!O$15)</f>
        <v>0.41330575071027753</v>
      </c>
      <c r="P74" s="305">
        <f>IF(P$15=0,0,P$15/WWP_fec!P$15)</f>
        <v>0.41711711856846584</v>
      </c>
      <c r="Q74" s="305">
        <f>IF(Q$15=0,0,Q$15/WWP_fec!Q$15)</f>
        <v>0.42229121343755144</v>
      </c>
    </row>
    <row r="75" spans="1:17" x14ac:dyDescent="0.25">
      <c r="A75" s="127" t="s">
        <v>313</v>
      </c>
      <c r="B75" s="305">
        <f>IF(B$26=0,0,B$26/WWP_fec!B$26)</f>
        <v>0.45019101414901896</v>
      </c>
      <c r="C75" s="305">
        <f>IF(C$26=0,0,C$26/WWP_fec!C$26)</f>
        <v>0.45649278940264298</v>
      </c>
      <c r="D75" s="305">
        <f>IF(D$26=0,0,D$26/WWP_fec!D$26)</f>
        <v>0.45649278940264293</v>
      </c>
      <c r="E75" s="305">
        <f>IF(E$26=0,0,E$26/WWP_fec!E$26)</f>
        <v>0.4564927894026431</v>
      </c>
      <c r="F75" s="305">
        <f>IF(F$26=0,0,F$26/WWP_fec!F$26)</f>
        <v>0.45649278940264298</v>
      </c>
      <c r="G75" s="305">
        <f>IF(G$26=0,0,G$26/WWP_fec!G$26)</f>
        <v>0.45967151128686445</v>
      </c>
      <c r="H75" s="305">
        <f>IF(H$26=0,0,H$26/WWP_fec!H$26)</f>
        <v>0.46954862457744362</v>
      </c>
      <c r="I75" s="305">
        <f>IF(I$26=0,0,I$26/WWP_fec!I$26)</f>
        <v>0.46954862457744356</v>
      </c>
      <c r="J75" s="305">
        <f>IF(J$26=0,0,J$26/WWP_fec!J$26)</f>
        <v>0.46954862457744367</v>
      </c>
      <c r="K75" s="305">
        <f>IF(K$26=0,0,K$26/WWP_fec!K$26)</f>
        <v>0.46954862457744362</v>
      </c>
      <c r="L75" s="305">
        <f>IF(L$26=0,0,L$26/WWP_fec!L$26)</f>
        <v>0.46954862457744362</v>
      </c>
      <c r="M75" s="305">
        <f>IF(M$26=0,0,M$26/WWP_fec!M$26)</f>
        <v>0.46954862457744367</v>
      </c>
      <c r="N75" s="305">
        <f>IF(N$26=0,0,N$26/WWP_fec!N$26)</f>
        <v>0.46954862457744367</v>
      </c>
      <c r="O75" s="305">
        <f>IF(O$26=0,0,O$26/WWP_fec!O$26)</f>
        <v>0.46954862457744362</v>
      </c>
      <c r="P75" s="305">
        <f>IF(P$26=0,0,P$26/WWP_fec!P$26)</f>
        <v>0.46954862457744362</v>
      </c>
      <c r="Q75" s="305">
        <f>IF(Q$26=0,0,Q$26/WWP_fec!Q$26)</f>
        <v>0.48588588786327758</v>
      </c>
    </row>
    <row r="76" spans="1:17" x14ac:dyDescent="0.25">
      <c r="A76" s="127" t="s">
        <v>312</v>
      </c>
      <c r="B76" s="305">
        <f>IF(B$27=0,0,B$27/WWP_fec!B$27)</f>
        <v>0.25534821700684374</v>
      </c>
      <c r="C76" s="305">
        <f>IF(C$27=0,0,C$27/WWP_fec!C$27)</f>
        <v>0.25894944282643301</v>
      </c>
      <c r="D76" s="305">
        <f>IF(D$27=0,0,D$27/WWP_fec!D$27)</f>
        <v>0.25967489471461408</v>
      </c>
      <c r="E76" s="305">
        <f>IF(E$27=0,0,E$27/WWP_fec!E$27)</f>
        <v>0.25983547464396739</v>
      </c>
      <c r="F76" s="305">
        <f>IF(F$27=0,0,F$27/WWP_fec!F$27)</f>
        <v>0.26731772542996446</v>
      </c>
      <c r="G76" s="305">
        <f>IF(G$27=0,0,G$27/WWP_fec!G$27)</f>
        <v>0.26995889699700981</v>
      </c>
      <c r="H76" s="305">
        <f>IF(H$27=0,0,H$27/WWP_fec!H$27)</f>
        <v>0.28497078865448439</v>
      </c>
      <c r="I76" s="305">
        <f>IF(I$27=0,0,I$27/WWP_fec!I$27)</f>
        <v>0.28291273496016411</v>
      </c>
      <c r="J76" s="305">
        <f>IF(J$27=0,0,J$27/WWP_fec!J$27)</f>
        <v>0.27681313609540803</v>
      </c>
      <c r="K76" s="305">
        <f>IF(K$27=0,0,K$27/WWP_fec!K$27)</f>
        <v>0.26743599476628988</v>
      </c>
      <c r="L76" s="305">
        <f>IF(L$27=0,0,L$27/WWP_fec!L$27)</f>
        <v>0.28288617515184628</v>
      </c>
      <c r="M76" s="305">
        <f>IF(M$27=0,0,M$27/WWP_fec!M$27)</f>
        <v>0.29678825726504438</v>
      </c>
      <c r="N76" s="305">
        <f>IF(N$27=0,0,N$27/WWP_fec!N$27)</f>
        <v>0.29703060485871996</v>
      </c>
      <c r="O76" s="305">
        <f>IF(O$27=0,0,O$27/WWP_fec!O$27)</f>
        <v>0.29614565904717183</v>
      </c>
      <c r="P76" s="305">
        <f>IF(P$27=0,0,P$27/WWP_fec!P$27)</f>
        <v>0.2952615418988726</v>
      </c>
      <c r="Q76" s="305">
        <f>IF(Q$27=0,0,Q$27/WWP_fec!Q$27)</f>
        <v>0.29454315318754948</v>
      </c>
    </row>
    <row r="77" spans="1:17" x14ac:dyDescent="0.25">
      <c r="A77" s="72" t="s">
        <v>311</v>
      </c>
      <c r="B77" s="304">
        <f>IF(B$47=0,0,B$47/WWP_fec!B$47)</f>
        <v>0.52522284984052214</v>
      </c>
      <c r="C77" s="304">
        <f>IF(C$47=0,0,C$47/WWP_fec!C$47)</f>
        <v>0.53257492096975023</v>
      </c>
      <c r="D77" s="304">
        <f>IF(D$47=0,0,D$47/WWP_fec!D$47)</f>
        <v>0.53257492096975023</v>
      </c>
      <c r="E77" s="304">
        <f>IF(E$47=0,0,E$47/WWP_fec!E$47)</f>
        <v>0.53257492096975012</v>
      </c>
      <c r="F77" s="304">
        <f>IF(F$47=0,0,F$47/WWP_fec!F$47)</f>
        <v>0.53257492096975023</v>
      </c>
      <c r="G77" s="304">
        <f>IF(G$47=0,0,G$47/WWP_fec!G$47)</f>
        <v>0.53628342983467514</v>
      </c>
      <c r="H77" s="304">
        <f>IF(H$47=0,0,H$47/WWP_fec!H$47)</f>
        <v>0.54780672867368418</v>
      </c>
      <c r="I77" s="304">
        <f>IF(I$47=0,0,I$47/WWP_fec!I$47)</f>
        <v>0.54780672867368418</v>
      </c>
      <c r="J77" s="304">
        <f>IF(J$47=0,0,J$47/WWP_fec!J$47)</f>
        <v>0.5478067286736843</v>
      </c>
      <c r="K77" s="304">
        <f>IF(K$47=0,0,K$47/WWP_fec!K$47)</f>
        <v>0.5478067286736843</v>
      </c>
      <c r="L77" s="304">
        <f>IF(L$47=0,0,L$47/WWP_fec!L$47)</f>
        <v>0.54780672867368418</v>
      </c>
      <c r="M77" s="304">
        <f>IF(M$47=0,0,M$47/WWP_fec!M$47)</f>
        <v>0.54780672867368418</v>
      </c>
      <c r="N77" s="304">
        <f>IF(N$47=0,0,N$47/WWP_fec!N$47)</f>
        <v>0.54780672867368418</v>
      </c>
      <c r="O77" s="304">
        <f>IF(O$47=0,0,O$47/WWP_fec!O$47)</f>
        <v>0.5478067286736843</v>
      </c>
      <c r="P77" s="304">
        <f>IF(P$47=0,0,P$47/WWP_fec!P$47)</f>
        <v>0.54780672867368418</v>
      </c>
      <c r="Q77" s="304">
        <f>IF(Q$47=0,0,Q$47/WWP_fec!Q$47)</f>
        <v>0.56686686917382378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79.417497406993903</v>
      </c>
      <c r="N5" s="96">
        <v>73.633871176153747</v>
      </c>
      <c r="O5" s="96">
        <v>72.455774591854762</v>
      </c>
      <c r="P5" s="96">
        <v>70.798282042603077</v>
      </c>
      <c r="Q5" s="96">
        <v>67.747159596479165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7.5461302761162665</v>
      </c>
      <c r="N10" s="158">
        <v>6.8483989837357955</v>
      </c>
      <c r="O10" s="158">
        <v>6.4017832798891767</v>
      </c>
      <c r="P10" s="158">
        <v>6.5643020825199931</v>
      </c>
      <c r="Q10" s="158">
        <v>7.1839301847651056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7.5461302761162665</v>
      </c>
      <c r="N12" s="91">
        <v>6.8483989837357955</v>
      </c>
      <c r="O12" s="91">
        <v>6.4017832798891767</v>
      </c>
      <c r="P12" s="91">
        <v>6.5643020825199931</v>
      </c>
      <c r="Q12" s="91">
        <v>7.1839301847651056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314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0.10298715104794344</v>
      </c>
      <c r="N15" s="206">
        <v>3.6537041614948244E-2</v>
      </c>
      <c r="O15" s="206">
        <v>3.3437015085041759E-2</v>
      </c>
      <c r="P15" s="206">
        <v>0</v>
      </c>
      <c r="Q15" s="206">
        <v>2.6587438705148878E-2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8.5283003399603685E-15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0.10298715104794344</v>
      </c>
      <c r="N24" s="87">
        <v>3.6537041614939716E-2</v>
      </c>
      <c r="O24" s="87">
        <v>3.3437015085041759E-2</v>
      </c>
      <c r="P24" s="87">
        <v>0</v>
      </c>
      <c r="Q24" s="87">
        <v>2.6587438705148878E-2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6" t="s">
        <v>312</v>
      </c>
      <c r="B27" s="204">
        <v>0</v>
      </c>
      <c r="C27" s="204">
        <v>0</v>
      </c>
      <c r="D27" s="204">
        <v>0</v>
      </c>
      <c r="E27" s="204">
        <v>0</v>
      </c>
      <c r="F27" s="204">
        <v>0</v>
      </c>
      <c r="G27" s="204">
        <v>0</v>
      </c>
      <c r="H27" s="204">
        <v>0</v>
      </c>
      <c r="I27" s="204">
        <v>0</v>
      </c>
      <c r="J27" s="204">
        <v>0</v>
      </c>
      <c r="K27" s="204">
        <v>0</v>
      </c>
      <c r="L27" s="204">
        <v>0</v>
      </c>
      <c r="M27" s="204">
        <v>71.768379979829689</v>
      </c>
      <c r="N27" s="204">
        <v>66.748935150803007</v>
      </c>
      <c r="O27" s="204">
        <v>66.020554296880547</v>
      </c>
      <c r="P27" s="204">
        <v>64.23397996008309</v>
      </c>
      <c r="Q27" s="204">
        <v>60.536641973008905</v>
      </c>
    </row>
    <row r="28" spans="1:17" x14ac:dyDescent="0.25">
      <c r="A28" s="152" t="s">
        <v>318</v>
      </c>
      <c r="B28" s="264">
        <v>0</v>
      </c>
      <c r="C28" s="264">
        <v>0</v>
      </c>
      <c r="D28" s="264">
        <v>0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>
        <v>0</v>
      </c>
      <c r="K28" s="264">
        <v>0</v>
      </c>
      <c r="L28" s="264">
        <v>0</v>
      </c>
      <c r="M28" s="264">
        <v>71.442368228614185</v>
      </c>
      <c r="N28" s="264">
        <v>66.642472148905611</v>
      </c>
      <c r="O28" s="264">
        <v>65.910991311965589</v>
      </c>
      <c r="P28" s="264">
        <v>64.23397996008309</v>
      </c>
      <c r="Q28" s="264">
        <v>60.420221664775148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</v>
      </c>
      <c r="E31" s="208">
        <v>0</v>
      </c>
      <c r="F31" s="208">
        <v>0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0</v>
      </c>
      <c r="N31" s="208">
        <v>0</v>
      </c>
      <c r="O31" s="208">
        <v>0</v>
      </c>
      <c r="P31" s="208">
        <v>0</v>
      </c>
      <c r="Q31" s="208">
        <v>0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</v>
      </c>
      <c r="E33" s="208">
        <v>0</v>
      </c>
      <c r="F33" s="208">
        <v>0</v>
      </c>
      <c r="G33" s="208">
        <v>0</v>
      </c>
      <c r="H33" s="208">
        <v>0</v>
      </c>
      <c r="I33" s="208">
        <v>0</v>
      </c>
      <c r="J33" s="208">
        <v>0</v>
      </c>
      <c r="K33" s="208">
        <v>0</v>
      </c>
      <c r="L33" s="208">
        <v>0</v>
      </c>
      <c r="M33" s="208">
        <v>71.442368228614185</v>
      </c>
      <c r="N33" s="208">
        <v>66.642472148905611</v>
      </c>
      <c r="O33" s="208">
        <v>65.910991311965589</v>
      </c>
      <c r="P33" s="208">
        <v>64.23397996008309</v>
      </c>
      <c r="Q33" s="208">
        <v>60.420221664775148</v>
      </c>
    </row>
    <row r="34" spans="1:17" x14ac:dyDescent="0.25">
      <c r="A34" s="152" t="s">
        <v>317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>
        <v>0</v>
      </c>
      <c r="K34" s="264">
        <v>0</v>
      </c>
      <c r="L34" s="264">
        <v>0</v>
      </c>
      <c r="M34" s="264">
        <v>0.32601175121550158</v>
      </c>
      <c r="N34" s="264">
        <v>0.10646300189739866</v>
      </c>
      <c r="O34" s="264">
        <v>0.10956298491496004</v>
      </c>
      <c r="P34" s="264">
        <v>0</v>
      </c>
      <c r="Q34" s="264">
        <v>0.11642030823375307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2.4850081318661585E-14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0.32601175121550158</v>
      </c>
      <c r="N43" s="87">
        <v>0.1064630018973738</v>
      </c>
      <c r="O43" s="87">
        <v>0.10956298491496004</v>
      </c>
      <c r="P43" s="87">
        <v>0</v>
      </c>
      <c r="Q43" s="87">
        <v>0.11642030823375307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0</v>
      </c>
      <c r="C47" s="242">
        <v>0</v>
      </c>
      <c r="D47" s="242">
        <v>0</v>
      </c>
      <c r="E47" s="242">
        <v>0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</row>
    <row r="49" spans="1:17" ht="12.75" x14ac:dyDescent="0.25">
      <c r="A49" s="80" t="s">
        <v>134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0</v>
      </c>
      <c r="C51" s="77">
        <f t="shared" si="0"/>
        <v>0</v>
      </c>
      <c r="D51" s="77">
        <f t="shared" si="0"/>
        <v>0</v>
      </c>
      <c r="E51" s="77">
        <f t="shared" si="0"/>
        <v>0</v>
      </c>
      <c r="F51" s="77">
        <f t="shared" si="0"/>
        <v>0</v>
      </c>
      <c r="G51" s="77">
        <f t="shared" si="0"/>
        <v>0</v>
      </c>
      <c r="H51" s="77">
        <f t="shared" si="0"/>
        <v>0</v>
      </c>
      <c r="I51" s="77">
        <f t="shared" si="0"/>
        <v>0</v>
      </c>
      <c r="J51" s="77">
        <f t="shared" si="0"/>
        <v>0</v>
      </c>
      <c r="K51" s="77">
        <f t="shared" si="0"/>
        <v>0</v>
      </c>
      <c r="L51" s="77">
        <f t="shared" si="0"/>
        <v>0</v>
      </c>
      <c r="M51" s="77">
        <f t="shared" si="0"/>
        <v>0.99999999999999989</v>
      </c>
      <c r="N51" s="77">
        <f t="shared" si="0"/>
        <v>1</v>
      </c>
      <c r="O51" s="77">
        <f t="shared" si="0"/>
        <v>1</v>
      </c>
      <c r="P51" s="77">
        <f t="shared" si="0"/>
        <v>1.0000000000000002</v>
      </c>
      <c r="Q51" s="77">
        <f t="shared" si="0"/>
        <v>0.99999999999999978</v>
      </c>
    </row>
    <row r="52" spans="1:17" x14ac:dyDescent="0.25">
      <c r="A52" s="132" t="s">
        <v>83</v>
      </c>
      <c r="B52" s="203">
        <f t="shared" ref="B52:Q52" si="1">IF(B$6=0,0,B$6/B$5)</f>
        <v>0</v>
      </c>
      <c r="C52" s="203">
        <f t="shared" si="1"/>
        <v>0</v>
      </c>
      <c r="D52" s="203">
        <f t="shared" si="1"/>
        <v>0</v>
      </c>
      <c r="E52" s="203">
        <f t="shared" si="1"/>
        <v>0</v>
      </c>
      <c r="F52" s="203">
        <f t="shared" si="1"/>
        <v>0</v>
      </c>
      <c r="G52" s="203">
        <f t="shared" si="1"/>
        <v>0</v>
      </c>
      <c r="H52" s="203">
        <f t="shared" si="1"/>
        <v>0</v>
      </c>
      <c r="I52" s="203">
        <f t="shared" si="1"/>
        <v>0</v>
      </c>
      <c r="J52" s="203">
        <f t="shared" si="1"/>
        <v>0</v>
      </c>
      <c r="K52" s="203">
        <f t="shared" si="1"/>
        <v>0</v>
      </c>
      <c r="L52" s="203">
        <f t="shared" si="1"/>
        <v>0</v>
      </c>
      <c r="M52" s="203">
        <f t="shared" si="1"/>
        <v>0</v>
      </c>
      <c r="N52" s="203">
        <f t="shared" si="1"/>
        <v>0</v>
      </c>
      <c r="O52" s="203">
        <f t="shared" si="1"/>
        <v>0</v>
      </c>
      <c r="P52" s="203">
        <f t="shared" si="1"/>
        <v>0</v>
      </c>
      <c r="Q52" s="203">
        <f t="shared" si="1"/>
        <v>0</v>
      </c>
    </row>
    <row r="53" spans="1:17" x14ac:dyDescent="0.25">
      <c r="A53" s="76" t="s">
        <v>82</v>
      </c>
      <c r="B53" s="202">
        <f t="shared" ref="B53:Q53" si="2">IF(B$7=0,0,B$7/B$5)</f>
        <v>0</v>
      </c>
      <c r="C53" s="202">
        <f t="shared" si="2"/>
        <v>0</v>
      </c>
      <c r="D53" s="202">
        <f t="shared" si="2"/>
        <v>0</v>
      </c>
      <c r="E53" s="202">
        <f t="shared" si="2"/>
        <v>0</v>
      </c>
      <c r="F53" s="202">
        <f t="shared" si="2"/>
        <v>0</v>
      </c>
      <c r="G53" s="202">
        <f t="shared" si="2"/>
        <v>0</v>
      </c>
      <c r="H53" s="202">
        <f t="shared" si="2"/>
        <v>0</v>
      </c>
      <c r="I53" s="202">
        <f t="shared" si="2"/>
        <v>0</v>
      </c>
      <c r="J53" s="202">
        <f t="shared" si="2"/>
        <v>0</v>
      </c>
      <c r="K53" s="202">
        <f t="shared" si="2"/>
        <v>0</v>
      </c>
      <c r="L53" s="202">
        <f t="shared" si="2"/>
        <v>0</v>
      </c>
      <c r="M53" s="202">
        <f t="shared" si="2"/>
        <v>0</v>
      </c>
      <c r="N53" s="202">
        <f t="shared" si="2"/>
        <v>0</v>
      </c>
      <c r="O53" s="202">
        <f t="shared" si="2"/>
        <v>0</v>
      </c>
      <c r="P53" s="202">
        <f t="shared" si="2"/>
        <v>0</v>
      </c>
      <c r="Q53" s="202">
        <f t="shared" si="2"/>
        <v>0</v>
      </c>
    </row>
    <row r="54" spans="1:17" x14ac:dyDescent="0.25">
      <c r="A54" s="76" t="s">
        <v>81</v>
      </c>
      <c r="B54" s="202">
        <f t="shared" ref="B54:Q54" si="3">IF(B$8=0,0,B$8/B$5)</f>
        <v>0</v>
      </c>
      <c r="C54" s="202">
        <f t="shared" si="3"/>
        <v>0</v>
      </c>
      <c r="D54" s="202">
        <f t="shared" si="3"/>
        <v>0</v>
      </c>
      <c r="E54" s="202">
        <f t="shared" si="3"/>
        <v>0</v>
      </c>
      <c r="F54" s="202">
        <f t="shared" si="3"/>
        <v>0</v>
      </c>
      <c r="G54" s="202">
        <f t="shared" si="3"/>
        <v>0</v>
      </c>
      <c r="H54" s="202">
        <f t="shared" si="3"/>
        <v>0</v>
      </c>
      <c r="I54" s="202">
        <f t="shared" si="3"/>
        <v>0</v>
      </c>
      <c r="J54" s="202">
        <f t="shared" si="3"/>
        <v>0</v>
      </c>
      <c r="K54" s="202">
        <f t="shared" si="3"/>
        <v>0</v>
      </c>
      <c r="L54" s="202">
        <f t="shared" si="3"/>
        <v>0</v>
      </c>
      <c r="M54" s="202">
        <f t="shared" si="3"/>
        <v>0</v>
      </c>
      <c r="N54" s="202">
        <f t="shared" si="3"/>
        <v>0</v>
      </c>
      <c r="O54" s="202">
        <f t="shared" si="3"/>
        <v>0</v>
      </c>
      <c r="P54" s="202">
        <f t="shared" si="3"/>
        <v>0</v>
      </c>
      <c r="Q54" s="202">
        <f t="shared" si="3"/>
        <v>0</v>
      </c>
    </row>
    <row r="55" spans="1:17" x14ac:dyDescent="0.25">
      <c r="A55" s="76" t="s">
        <v>80</v>
      </c>
      <c r="B55" s="202">
        <f t="shared" ref="B55:Q55" si="4">IF(B$9=0,0,B$9/B$5)</f>
        <v>0</v>
      </c>
      <c r="C55" s="202">
        <f t="shared" si="4"/>
        <v>0</v>
      </c>
      <c r="D55" s="202">
        <f t="shared" si="4"/>
        <v>0</v>
      </c>
      <c r="E55" s="202">
        <f t="shared" si="4"/>
        <v>0</v>
      </c>
      <c r="F55" s="202">
        <f t="shared" si="4"/>
        <v>0</v>
      </c>
      <c r="G55" s="202">
        <f t="shared" si="4"/>
        <v>0</v>
      </c>
      <c r="H55" s="202">
        <f t="shared" si="4"/>
        <v>0</v>
      </c>
      <c r="I55" s="202">
        <f t="shared" si="4"/>
        <v>0</v>
      </c>
      <c r="J55" s="202">
        <f t="shared" si="4"/>
        <v>0</v>
      </c>
      <c r="K55" s="202">
        <f t="shared" si="4"/>
        <v>0</v>
      </c>
      <c r="L55" s="202">
        <f t="shared" si="4"/>
        <v>0</v>
      </c>
      <c r="M55" s="202">
        <f t="shared" si="4"/>
        <v>0</v>
      </c>
      <c r="N55" s="202">
        <f t="shared" si="4"/>
        <v>0</v>
      </c>
      <c r="O55" s="202">
        <f t="shared" si="4"/>
        <v>0</v>
      </c>
      <c r="P55" s="202">
        <f t="shared" si="4"/>
        <v>0</v>
      </c>
      <c r="Q55" s="202">
        <f t="shared" si="4"/>
        <v>0</v>
      </c>
    </row>
    <row r="56" spans="1:17" x14ac:dyDescent="0.25">
      <c r="A56" s="129" t="s">
        <v>79</v>
      </c>
      <c r="B56" s="201">
        <f t="shared" ref="B56:Q56" si="5">IF(B$10=0,0,B$10/B$5)</f>
        <v>0</v>
      </c>
      <c r="C56" s="201">
        <f t="shared" si="5"/>
        <v>0</v>
      </c>
      <c r="D56" s="201">
        <f t="shared" si="5"/>
        <v>0</v>
      </c>
      <c r="E56" s="201">
        <f t="shared" si="5"/>
        <v>0</v>
      </c>
      <c r="F56" s="201">
        <f t="shared" si="5"/>
        <v>0</v>
      </c>
      <c r="G56" s="201">
        <f t="shared" si="5"/>
        <v>0</v>
      </c>
      <c r="H56" s="201">
        <f t="shared" si="5"/>
        <v>0</v>
      </c>
      <c r="I56" s="201">
        <f t="shared" si="5"/>
        <v>0</v>
      </c>
      <c r="J56" s="201">
        <f t="shared" si="5"/>
        <v>0</v>
      </c>
      <c r="K56" s="201">
        <f t="shared" si="5"/>
        <v>0</v>
      </c>
      <c r="L56" s="201">
        <f t="shared" si="5"/>
        <v>0</v>
      </c>
      <c r="M56" s="201">
        <f t="shared" si="5"/>
        <v>9.5018484874237752E-2</v>
      </c>
      <c r="N56" s="201">
        <f t="shared" si="5"/>
        <v>9.3006097253157088E-2</v>
      </c>
      <c r="O56" s="201">
        <f t="shared" si="5"/>
        <v>8.8354355687322181E-2</v>
      </c>
      <c r="P56" s="201">
        <f t="shared" si="5"/>
        <v>9.2718380914524237E-2</v>
      </c>
      <c r="Q56" s="201">
        <f t="shared" si="5"/>
        <v>0.10604031560222719</v>
      </c>
    </row>
    <row r="57" spans="1:17" x14ac:dyDescent="0.25">
      <c r="A57" s="127" t="s">
        <v>314</v>
      </c>
      <c r="B57" s="200">
        <f t="shared" ref="B57:Q57" si="6">IF(B$15=0,0,B$15/B$5)</f>
        <v>0</v>
      </c>
      <c r="C57" s="200">
        <f t="shared" si="6"/>
        <v>0</v>
      </c>
      <c r="D57" s="200">
        <f t="shared" si="6"/>
        <v>0</v>
      </c>
      <c r="E57" s="200">
        <f t="shared" si="6"/>
        <v>0</v>
      </c>
      <c r="F57" s="200">
        <f t="shared" si="6"/>
        <v>0</v>
      </c>
      <c r="G57" s="200">
        <f t="shared" si="6"/>
        <v>0</v>
      </c>
      <c r="H57" s="200">
        <f t="shared" si="6"/>
        <v>0</v>
      </c>
      <c r="I57" s="200">
        <f t="shared" si="6"/>
        <v>0</v>
      </c>
      <c r="J57" s="200">
        <f t="shared" si="6"/>
        <v>0</v>
      </c>
      <c r="K57" s="200">
        <f t="shared" si="6"/>
        <v>0</v>
      </c>
      <c r="L57" s="200">
        <f t="shared" si="6"/>
        <v>0</v>
      </c>
      <c r="M57" s="200">
        <f t="shared" si="6"/>
        <v>1.2967816213115004E-3</v>
      </c>
      <c r="N57" s="200">
        <f t="shared" si="6"/>
        <v>4.9619884207284114E-4</v>
      </c>
      <c r="O57" s="200">
        <f t="shared" si="6"/>
        <v>4.6148171451334727E-4</v>
      </c>
      <c r="P57" s="200">
        <f t="shared" si="6"/>
        <v>0</v>
      </c>
      <c r="Q57" s="200">
        <f t="shared" si="6"/>
        <v>3.9245097305202201E-4</v>
      </c>
    </row>
    <row r="58" spans="1:17" x14ac:dyDescent="0.25">
      <c r="A58" s="127" t="s">
        <v>313</v>
      </c>
      <c r="B58" s="200">
        <f t="shared" ref="B58:Q58" si="7">IF(B$26=0,0,B$26/B$5)</f>
        <v>0</v>
      </c>
      <c r="C58" s="200">
        <f t="shared" si="7"/>
        <v>0</v>
      </c>
      <c r="D58" s="200">
        <f t="shared" si="7"/>
        <v>0</v>
      </c>
      <c r="E58" s="200">
        <f t="shared" si="7"/>
        <v>0</v>
      </c>
      <c r="F58" s="200">
        <f t="shared" si="7"/>
        <v>0</v>
      </c>
      <c r="G58" s="200">
        <f t="shared" si="7"/>
        <v>0</v>
      </c>
      <c r="H58" s="200">
        <f t="shared" si="7"/>
        <v>0</v>
      </c>
      <c r="I58" s="200">
        <f t="shared" si="7"/>
        <v>0</v>
      </c>
      <c r="J58" s="200">
        <f t="shared" si="7"/>
        <v>0</v>
      </c>
      <c r="K58" s="200">
        <f t="shared" si="7"/>
        <v>0</v>
      </c>
      <c r="L58" s="200">
        <f t="shared" si="7"/>
        <v>0</v>
      </c>
      <c r="M58" s="200">
        <f t="shared" si="7"/>
        <v>0</v>
      </c>
      <c r="N58" s="200">
        <f t="shared" si="7"/>
        <v>0</v>
      </c>
      <c r="O58" s="200">
        <f t="shared" si="7"/>
        <v>0</v>
      </c>
      <c r="P58" s="200">
        <f t="shared" si="7"/>
        <v>0</v>
      </c>
      <c r="Q58" s="200">
        <f t="shared" si="7"/>
        <v>0</v>
      </c>
    </row>
    <row r="59" spans="1:17" x14ac:dyDescent="0.25">
      <c r="A59" s="127" t="s">
        <v>312</v>
      </c>
      <c r="B59" s="200">
        <f t="shared" ref="B59:Q59" si="8">IF(B$27=0,0,B$27/B$5)</f>
        <v>0</v>
      </c>
      <c r="C59" s="200">
        <f t="shared" si="8"/>
        <v>0</v>
      </c>
      <c r="D59" s="200">
        <f t="shared" si="8"/>
        <v>0</v>
      </c>
      <c r="E59" s="200">
        <f t="shared" si="8"/>
        <v>0</v>
      </c>
      <c r="F59" s="200">
        <f t="shared" si="8"/>
        <v>0</v>
      </c>
      <c r="G59" s="200">
        <f t="shared" si="8"/>
        <v>0</v>
      </c>
      <c r="H59" s="200">
        <f t="shared" si="8"/>
        <v>0</v>
      </c>
      <c r="I59" s="200">
        <f t="shared" si="8"/>
        <v>0</v>
      </c>
      <c r="J59" s="200">
        <f t="shared" si="8"/>
        <v>0</v>
      </c>
      <c r="K59" s="200">
        <f t="shared" si="8"/>
        <v>0</v>
      </c>
      <c r="L59" s="200">
        <f t="shared" si="8"/>
        <v>0</v>
      </c>
      <c r="M59" s="200">
        <f t="shared" si="8"/>
        <v>0.90368473350445067</v>
      </c>
      <c r="N59" s="200">
        <f t="shared" si="8"/>
        <v>0.90649770390477014</v>
      </c>
      <c r="O59" s="200">
        <f t="shared" si="8"/>
        <v>0.91118416259816448</v>
      </c>
      <c r="P59" s="200">
        <f t="shared" si="8"/>
        <v>0.90728161908547589</v>
      </c>
      <c r="Q59" s="200">
        <f t="shared" si="8"/>
        <v>0.89356723342472066</v>
      </c>
    </row>
    <row r="60" spans="1:17" x14ac:dyDescent="0.25">
      <c r="A60" s="142" t="s">
        <v>318</v>
      </c>
      <c r="B60" s="199">
        <f t="shared" ref="B60:Q60" si="9">IF(B$28=0,0,B$28/B$5)</f>
        <v>0</v>
      </c>
      <c r="C60" s="199">
        <f t="shared" si="9"/>
        <v>0</v>
      </c>
      <c r="D60" s="199">
        <f t="shared" si="9"/>
        <v>0</v>
      </c>
      <c r="E60" s="199">
        <f t="shared" si="9"/>
        <v>0</v>
      </c>
      <c r="F60" s="199">
        <f t="shared" si="9"/>
        <v>0</v>
      </c>
      <c r="G60" s="199">
        <f t="shared" si="9"/>
        <v>0</v>
      </c>
      <c r="H60" s="199">
        <f t="shared" si="9"/>
        <v>0</v>
      </c>
      <c r="I60" s="199">
        <f t="shared" si="9"/>
        <v>0</v>
      </c>
      <c r="J60" s="199">
        <f t="shared" si="9"/>
        <v>0</v>
      </c>
      <c r="K60" s="199">
        <f t="shared" si="9"/>
        <v>0</v>
      </c>
      <c r="L60" s="199">
        <f t="shared" si="9"/>
        <v>0</v>
      </c>
      <c r="M60" s="199">
        <f t="shared" si="9"/>
        <v>0.89957969668183746</v>
      </c>
      <c r="N60" s="199">
        <f t="shared" si="9"/>
        <v>0.90505186111263025</v>
      </c>
      <c r="O60" s="199">
        <f t="shared" si="9"/>
        <v>0.90967202660166002</v>
      </c>
      <c r="P60" s="199">
        <f t="shared" si="9"/>
        <v>0.90728161908547589</v>
      </c>
      <c r="Q60" s="199">
        <f t="shared" si="9"/>
        <v>0.89184878044562621</v>
      </c>
    </row>
    <row r="61" spans="1:17" x14ac:dyDescent="0.25">
      <c r="A61" s="142" t="s">
        <v>317</v>
      </c>
      <c r="B61" s="199">
        <f t="shared" ref="B61:Q61" si="10">IF(B$34=0,0,B$34/B$5)</f>
        <v>0</v>
      </c>
      <c r="C61" s="199">
        <f t="shared" si="10"/>
        <v>0</v>
      </c>
      <c r="D61" s="199">
        <f t="shared" si="10"/>
        <v>0</v>
      </c>
      <c r="E61" s="199">
        <f t="shared" si="10"/>
        <v>0</v>
      </c>
      <c r="F61" s="199">
        <f t="shared" si="10"/>
        <v>0</v>
      </c>
      <c r="G61" s="199">
        <f t="shared" si="10"/>
        <v>0</v>
      </c>
      <c r="H61" s="199">
        <f t="shared" si="10"/>
        <v>0</v>
      </c>
      <c r="I61" s="199">
        <f t="shared" si="10"/>
        <v>0</v>
      </c>
      <c r="J61" s="199">
        <f t="shared" si="10"/>
        <v>0</v>
      </c>
      <c r="K61" s="199">
        <f t="shared" si="10"/>
        <v>0</v>
      </c>
      <c r="L61" s="199">
        <f t="shared" si="10"/>
        <v>0</v>
      </c>
      <c r="M61" s="199">
        <f t="shared" si="10"/>
        <v>4.1050368226132417E-3</v>
      </c>
      <c r="N61" s="199">
        <f t="shared" si="10"/>
        <v>1.445842792139884E-3</v>
      </c>
      <c r="O61" s="199">
        <f t="shared" si="10"/>
        <v>1.5121359965045043E-3</v>
      </c>
      <c r="P61" s="199">
        <f t="shared" si="10"/>
        <v>0</v>
      </c>
      <c r="Q61" s="199">
        <f t="shared" si="10"/>
        <v>1.7184529790943953E-3</v>
      </c>
    </row>
    <row r="62" spans="1:17" x14ac:dyDescent="0.25">
      <c r="A62" s="142" t="s">
        <v>316</v>
      </c>
      <c r="B62" s="199">
        <f t="shared" ref="B62:Q62" si="11">IF(B$45=0,0,B$45/B$5)</f>
        <v>0</v>
      </c>
      <c r="C62" s="199">
        <f t="shared" si="11"/>
        <v>0</v>
      </c>
      <c r="D62" s="199">
        <f t="shared" si="11"/>
        <v>0</v>
      </c>
      <c r="E62" s="199">
        <f t="shared" si="11"/>
        <v>0</v>
      </c>
      <c r="F62" s="199">
        <f t="shared" si="11"/>
        <v>0</v>
      </c>
      <c r="G62" s="199">
        <f t="shared" si="11"/>
        <v>0</v>
      </c>
      <c r="H62" s="199">
        <f t="shared" si="11"/>
        <v>0</v>
      </c>
      <c r="I62" s="199">
        <f t="shared" si="11"/>
        <v>0</v>
      </c>
      <c r="J62" s="199">
        <f t="shared" si="11"/>
        <v>0</v>
      </c>
      <c r="K62" s="199">
        <f t="shared" si="11"/>
        <v>0</v>
      </c>
      <c r="L62" s="199">
        <f t="shared" si="11"/>
        <v>0</v>
      </c>
      <c r="M62" s="199">
        <f t="shared" si="11"/>
        <v>0</v>
      </c>
      <c r="N62" s="199">
        <f t="shared" si="11"/>
        <v>0</v>
      </c>
      <c r="O62" s="199">
        <f t="shared" si="11"/>
        <v>0</v>
      </c>
      <c r="P62" s="199">
        <f t="shared" si="11"/>
        <v>0</v>
      </c>
      <c r="Q62" s="199">
        <f t="shared" si="11"/>
        <v>0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</v>
      </c>
      <c r="C64" s="276">
        <f t="shared" si="13"/>
        <v>0</v>
      </c>
      <c r="D64" s="276">
        <f t="shared" si="13"/>
        <v>0</v>
      </c>
      <c r="E64" s="276">
        <f t="shared" si="13"/>
        <v>0</v>
      </c>
      <c r="F64" s="276">
        <f t="shared" si="13"/>
        <v>0</v>
      </c>
      <c r="G64" s="276">
        <f t="shared" si="13"/>
        <v>0</v>
      </c>
      <c r="H64" s="276">
        <f t="shared" si="13"/>
        <v>0</v>
      </c>
      <c r="I64" s="276">
        <f t="shared" si="13"/>
        <v>0</v>
      </c>
      <c r="J64" s="276">
        <f t="shared" si="13"/>
        <v>0</v>
      </c>
      <c r="K64" s="276">
        <f t="shared" si="13"/>
        <v>0</v>
      </c>
      <c r="L64" s="276">
        <f t="shared" si="13"/>
        <v>0</v>
      </c>
      <c r="M64" s="276">
        <f t="shared" si="13"/>
        <v>0</v>
      </c>
      <c r="N64" s="276">
        <f t="shared" si="13"/>
        <v>0</v>
      </c>
      <c r="O64" s="276">
        <f t="shared" si="13"/>
        <v>0</v>
      </c>
      <c r="P64" s="276">
        <f t="shared" si="13"/>
        <v>0</v>
      </c>
      <c r="Q64" s="276">
        <f t="shared" si="13"/>
        <v>0</v>
      </c>
    </row>
    <row r="66" spans="1:17" ht="12.75" x14ac:dyDescent="0.25">
      <c r="A66" s="266" t="s">
        <v>133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>IF(B$5=0,0,B$5/WWP_fec!B$5)</f>
        <v>0</v>
      </c>
      <c r="C68" s="230">
        <f>IF(C$5=0,0,C$5/WWP_fec!C$5)</f>
        <v>0</v>
      </c>
      <c r="D68" s="230">
        <f>IF(D$5=0,0,D$5/WWP_fec!D$5)</f>
        <v>0</v>
      </c>
      <c r="E68" s="230">
        <f>IF(E$5=0,0,E$5/WWP_fec!E$5)</f>
        <v>0</v>
      </c>
      <c r="F68" s="230">
        <f>IF(F$5=0,0,F$5/WWP_fec!F$5)</f>
        <v>0</v>
      </c>
      <c r="G68" s="230">
        <f>IF(G$5=0,0,G$5/WWP_fec!G$5)</f>
        <v>0</v>
      </c>
      <c r="H68" s="230">
        <f>IF(H$5=0,0,H$5/WWP_fec!H$5)</f>
        <v>0</v>
      </c>
      <c r="I68" s="230">
        <f>IF(I$5=0,0,I$5/WWP_fec!I$5)</f>
        <v>0</v>
      </c>
      <c r="J68" s="230">
        <f>IF(J$5=0,0,J$5/WWP_fec!J$5)</f>
        <v>0</v>
      </c>
      <c r="K68" s="230">
        <f>IF(K$5=0,0,K$5/WWP_fec!K$5)</f>
        <v>0</v>
      </c>
      <c r="L68" s="230">
        <f>IF(L$5=0,0,L$5/WWP_fec!L$5)</f>
        <v>0</v>
      </c>
      <c r="M68" s="230">
        <f>IF(M$5=0,0,M$5/WWP_fec!M$5)</f>
        <v>0.16690284499993999</v>
      </c>
      <c r="N68" s="230">
        <f>IF(N$5=0,0,N$5/WWP_fec!N$5)</f>
        <v>0.17051414822758543</v>
      </c>
      <c r="O68" s="230">
        <f>IF(O$5=0,0,O$5/WWP_fec!O$5)</f>
        <v>0.17949149569056969</v>
      </c>
      <c r="P68" s="230">
        <f>IF(P$5=0,0,P$5/WWP_fec!P$5)</f>
        <v>0.17104327423182789</v>
      </c>
      <c r="Q68" s="230">
        <f>IF(Q$5=0,0,Q$5/WWP_fec!Q$5)</f>
        <v>0.14955496278022168</v>
      </c>
    </row>
    <row r="69" spans="1:17" x14ac:dyDescent="0.25">
      <c r="A69" s="132" t="s">
        <v>83</v>
      </c>
      <c r="B69" s="275">
        <f>IF(B$6=0,0,B$6/WWP_fec!B$6)</f>
        <v>0</v>
      </c>
      <c r="C69" s="275">
        <f>IF(C$6=0,0,C$6/WWP_fec!C$6)</f>
        <v>0</v>
      </c>
      <c r="D69" s="275">
        <f>IF(D$6=0,0,D$6/WWP_fec!D$6)</f>
        <v>0</v>
      </c>
      <c r="E69" s="275">
        <f>IF(E$6=0,0,E$6/WWP_fec!E$6)</f>
        <v>0</v>
      </c>
      <c r="F69" s="275">
        <f>IF(F$6=0,0,F$6/WWP_fec!F$6)</f>
        <v>0</v>
      </c>
      <c r="G69" s="275">
        <f>IF(G$6=0,0,G$6/WWP_fec!G$6)</f>
        <v>0</v>
      </c>
      <c r="H69" s="275">
        <f>IF(H$6=0,0,H$6/WWP_fec!H$6)</f>
        <v>0</v>
      </c>
      <c r="I69" s="275">
        <f>IF(I$6=0,0,I$6/WWP_fec!I$6)</f>
        <v>0</v>
      </c>
      <c r="J69" s="275">
        <f>IF(J$6=0,0,J$6/WWP_fec!J$6)</f>
        <v>0</v>
      </c>
      <c r="K69" s="275">
        <f>IF(K$6=0,0,K$6/WWP_fec!K$6)</f>
        <v>0</v>
      </c>
      <c r="L69" s="275">
        <f>IF(L$6=0,0,L$6/WWP_fec!L$6)</f>
        <v>0</v>
      </c>
      <c r="M69" s="275">
        <f>IF(M$6=0,0,M$6/WWP_fec!M$6)</f>
        <v>0</v>
      </c>
      <c r="N69" s="275">
        <f>IF(N$6=0,0,N$6/WWP_fec!N$6)</f>
        <v>0</v>
      </c>
      <c r="O69" s="275">
        <f>IF(O$6=0,0,O$6/WWP_fec!O$6)</f>
        <v>0</v>
      </c>
      <c r="P69" s="275">
        <f>IF(P$6=0,0,P$6/WWP_fec!P$6)</f>
        <v>0</v>
      </c>
      <c r="Q69" s="275">
        <f>IF(Q$6=0,0,Q$6/WWP_fec!Q$6)</f>
        <v>0</v>
      </c>
    </row>
    <row r="70" spans="1:17" x14ac:dyDescent="0.25">
      <c r="A70" s="76" t="s">
        <v>82</v>
      </c>
      <c r="B70" s="274">
        <f>IF(B$7=0,0,B$7/WWP_fec!B$7)</f>
        <v>0</v>
      </c>
      <c r="C70" s="274">
        <f>IF(C$7=0,0,C$7/WWP_fec!C$7)</f>
        <v>0</v>
      </c>
      <c r="D70" s="274">
        <f>IF(D$7=0,0,D$7/WWP_fec!D$7)</f>
        <v>0</v>
      </c>
      <c r="E70" s="274">
        <f>IF(E$7=0,0,E$7/WWP_fec!E$7)</f>
        <v>0</v>
      </c>
      <c r="F70" s="274">
        <f>IF(F$7=0,0,F$7/WWP_fec!F$7)</f>
        <v>0</v>
      </c>
      <c r="G70" s="274">
        <f>IF(G$7=0,0,G$7/WWP_fec!G$7)</f>
        <v>0</v>
      </c>
      <c r="H70" s="274">
        <f>IF(H$7=0,0,H$7/WWP_fec!H$7)</f>
        <v>0</v>
      </c>
      <c r="I70" s="274">
        <f>IF(I$7=0,0,I$7/WWP_fec!I$7)</f>
        <v>0</v>
      </c>
      <c r="J70" s="274">
        <f>IF(J$7=0,0,J$7/WWP_fec!J$7)</f>
        <v>0</v>
      </c>
      <c r="K70" s="274">
        <f>IF(K$7=0,0,K$7/WWP_fec!K$7)</f>
        <v>0</v>
      </c>
      <c r="L70" s="274">
        <f>IF(L$7=0,0,L$7/WWP_fec!L$7)</f>
        <v>0</v>
      </c>
      <c r="M70" s="274">
        <f>IF(M$7=0,0,M$7/WWP_fec!M$7)</f>
        <v>0</v>
      </c>
      <c r="N70" s="274">
        <f>IF(N$7=0,0,N$7/WWP_fec!N$7)</f>
        <v>0</v>
      </c>
      <c r="O70" s="274">
        <f>IF(O$7=0,0,O$7/WWP_fec!O$7)</f>
        <v>0</v>
      </c>
      <c r="P70" s="274">
        <f>IF(P$7=0,0,P$7/WWP_fec!P$7)</f>
        <v>0</v>
      </c>
      <c r="Q70" s="274">
        <f>IF(Q$7=0,0,Q$7/WWP_fec!Q$7)</f>
        <v>0</v>
      </c>
    </row>
    <row r="71" spans="1:17" x14ac:dyDescent="0.25">
      <c r="A71" s="76" t="s">
        <v>81</v>
      </c>
      <c r="B71" s="274">
        <f>IF(B$8=0,0,B$8/WWP_fec!B$8)</f>
        <v>0</v>
      </c>
      <c r="C71" s="274">
        <f>IF(C$8=0,0,C$8/WWP_fec!C$8)</f>
        <v>0</v>
      </c>
      <c r="D71" s="274">
        <f>IF(D$8=0,0,D$8/WWP_fec!D$8)</f>
        <v>0</v>
      </c>
      <c r="E71" s="274">
        <f>IF(E$8=0,0,E$8/WWP_fec!E$8)</f>
        <v>0</v>
      </c>
      <c r="F71" s="274">
        <f>IF(F$8=0,0,F$8/WWP_fec!F$8)</f>
        <v>0</v>
      </c>
      <c r="G71" s="274">
        <f>IF(G$8=0,0,G$8/WWP_fec!G$8)</f>
        <v>0</v>
      </c>
      <c r="H71" s="274">
        <f>IF(H$8=0,0,H$8/WWP_fec!H$8)</f>
        <v>0</v>
      </c>
      <c r="I71" s="274">
        <f>IF(I$8=0,0,I$8/WWP_fec!I$8)</f>
        <v>0</v>
      </c>
      <c r="J71" s="274">
        <f>IF(J$8=0,0,J$8/WWP_fec!J$8)</f>
        <v>0</v>
      </c>
      <c r="K71" s="274">
        <f>IF(K$8=0,0,K$8/WWP_fec!K$8)</f>
        <v>0</v>
      </c>
      <c r="L71" s="274">
        <f>IF(L$8=0,0,L$8/WWP_fec!L$8)</f>
        <v>0</v>
      </c>
      <c r="M71" s="274">
        <f>IF(M$8=0,0,M$8/WWP_fec!M$8)</f>
        <v>0</v>
      </c>
      <c r="N71" s="274">
        <f>IF(N$8=0,0,N$8/WWP_fec!N$8)</f>
        <v>0</v>
      </c>
      <c r="O71" s="274">
        <f>IF(O$8=0,0,O$8/WWP_fec!O$8)</f>
        <v>0</v>
      </c>
      <c r="P71" s="274">
        <f>IF(P$8=0,0,P$8/WWP_fec!P$8)</f>
        <v>0</v>
      </c>
      <c r="Q71" s="274">
        <f>IF(Q$8=0,0,Q$8/WWP_fec!Q$8)</f>
        <v>0</v>
      </c>
    </row>
    <row r="72" spans="1:17" x14ac:dyDescent="0.25">
      <c r="A72" s="76" t="s">
        <v>80</v>
      </c>
      <c r="B72" s="274">
        <f>IF(B$9=0,0,B$9/WWP_fec!B$9)</f>
        <v>0</v>
      </c>
      <c r="C72" s="274">
        <f>IF(C$9=0,0,C$9/WWP_fec!C$9)</f>
        <v>0</v>
      </c>
      <c r="D72" s="274">
        <f>IF(D$9=0,0,D$9/WWP_fec!D$9)</f>
        <v>0</v>
      </c>
      <c r="E72" s="274">
        <f>IF(E$9=0,0,E$9/WWP_fec!E$9)</f>
        <v>0</v>
      </c>
      <c r="F72" s="274">
        <f>IF(F$9=0,0,F$9/WWP_fec!F$9)</f>
        <v>0</v>
      </c>
      <c r="G72" s="274">
        <f>IF(G$9=0,0,G$9/WWP_fec!G$9)</f>
        <v>0</v>
      </c>
      <c r="H72" s="274">
        <f>IF(H$9=0,0,H$9/WWP_fec!H$9)</f>
        <v>0</v>
      </c>
      <c r="I72" s="274">
        <f>IF(I$9=0,0,I$9/WWP_fec!I$9)</f>
        <v>0</v>
      </c>
      <c r="J72" s="274">
        <f>IF(J$9=0,0,J$9/WWP_fec!J$9)</f>
        <v>0</v>
      </c>
      <c r="K72" s="274">
        <f>IF(K$9=0,0,K$9/WWP_fec!K$9)</f>
        <v>0</v>
      </c>
      <c r="L72" s="274">
        <f>IF(L$9=0,0,L$9/WWP_fec!L$9)</f>
        <v>0</v>
      </c>
      <c r="M72" s="274">
        <f>IF(M$9=0,0,M$9/WWP_fec!M$9)</f>
        <v>0</v>
      </c>
      <c r="N72" s="274">
        <f>IF(N$9=0,0,N$9/WWP_fec!N$9)</f>
        <v>0</v>
      </c>
      <c r="O72" s="274">
        <f>IF(O$9=0,0,O$9/WWP_fec!O$9)</f>
        <v>0</v>
      </c>
      <c r="P72" s="274">
        <f>IF(P$9=0,0,P$9/WWP_fec!P$9)</f>
        <v>0</v>
      </c>
      <c r="Q72" s="274">
        <f>IF(Q$9=0,0,Q$9/WWP_fec!Q$9)</f>
        <v>0</v>
      </c>
    </row>
    <row r="73" spans="1:17" x14ac:dyDescent="0.25">
      <c r="A73" s="129" t="s">
        <v>79</v>
      </c>
      <c r="B73" s="273">
        <f>IF(B$10=0,0,B$10/WWP_fec!B$10)</f>
        <v>0</v>
      </c>
      <c r="C73" s="273">
        <f>IF(C$10=0,0,C$10/WWP_fec!C$10)</f>
        <v>0</v>
      </c>
      <c r="D73" s="273">
        <f>IF(D$10=0,0,D$10/WWP_fec!D$10)</f>
        <v>0</v>
      </c>
      <c r="E73" s="273">
        <f>IF(E$10=0,0,E$10/WWP_fec!E$10)</f>
        <v>0</v>
      </c>
      <c r="F73" s="273">
        <f>IF(F$10=0,0,F$10/WWP_fec!F$10)</f>
        <v>0</v>
      </c>
      <c r="G73" s="273">
        <f>IF(G$10=0,0,G$10/WWP_fec!G$10)</f>
        <v>0</v>
      </c>
      <c r="H73" s="273">
        <f>IF(H$10=0,0,H$10/WWP_fec!H$10)</f>
        <v>0</v>
      </c>
      <c r="I73" s="273">
        <f>IF(I$10=0,0,I$10/WWP_fec!I$10)</f>
        <v>0</v>
      </c>
      <c r="J73" s="273">
        <f>IF(J$10=0,0,J$10/WWP_fec!J$10)</f>
        <v>0</v>
      </c>
      <c r="K73" s="273">
        <f>IF(K$10=0,0,K$10/WWP_fec!K$10)</f>
        <v>0</v>
      </c>
      <c r="L73" s="273">
        <f>IF(L$10=0,0,L$10/WWP_fec!L$10)</f>
        <v>0</v>
      </c>
      <c r="M73" s="273">
        <f>IF(M$10=0,0,M$10/WWP_fec!M$10)</f>
        <v>0.70463844000000009</v>
      </c>
      <c r="N73" s="273">
        <f>IF(N$10=0,0,N$10/WWP_fec!N$10)</f>
        <v>0.70463844000000009</v>
      </c>
      <c r="O73" s="273">
        <f>IF(O$10=0,0,O$10/WWP_fec!O$10)</f>
        <v>0.70463844000000009</v>
      </c>
      <c r="P73" s="273">
        <f>IF(P$10=0,0,P$10/WWP_fec!P$10)</f>
        <v>0.70463843999999998</v>
      </c>
      <c r="Q73" s="273">
        <f>IF(Q$10=0,0,Q$10/WWP_fec!Q$10)</f>
        <v>0.70463844000000009</v>
      </c>
    </row>
    <row r="74" spans="1:17" x14ac:dyDescent="0.25">
      <c r="A74" s="127" t="s">
        <v>314</v>
      </c>
      <c r="B74" s="296">
        <f>IF(B$15=0,0,B$15/WWP_fec!B$15)</f>
        <v>0</v>
      </c>
      <c r="C74" s="296">
        <f>IF(C$15=0,0,C$15/WWP_fec!C$15)</f>
        <v>0</v>
      </c>
      <c r="D74" s="296">
        <f>IF(D$15=0,0,D$15/WWP_fec!D$15)</f>
        <v>0</v>
      </c>
      <c r="E74" s="296">
        <f>IF(E$15=0,0,E$15/WWP_fec!E$15)</f>
        <v>0</v>
      </c>
      <c r="F74" s="296">
        <f>IF(F$15=0,0,F$15/WWP_fec!F$15)</f>
        <v>0</v>
      </c>
      <c r="G74" s="296">
        <f>IF(G$15=0,0,G$15/WWP_fec!G$15)</f>
        <v>0</v>
      </c>
      <c r="H74" s="296">
        <f>IF(H$15=0,0,H$15/WWP_fec!H$15)</f>
        <v>0</v>
      </c>
      <c r="I74" s="296">
        <f>IF(I$15=0,0,I$15/WWP_fec!I$15)</f>
        <v>0</v>
      </c>
      <c r="J74" s="296">
        <f>IF(J$15=0,0,J$15/WWP_fec!J$15)</f>
        <v>0</v>
      </c>
      <c r="K74" s="296">
        <f>IF(K$15=0,0,K$15/WWP_fec!K$15)</f>
        <v>0</v>
      </c>
      <c r="L74" s="296">
        <f>IF(L$15=0,0,L$15/WWP_fec!L$15)</f>
        <v>0</v>
      </c>
      <c r="M74" s="296">
        <f>IF(M$15=0,0,M$15/WWP_fec!M$15)</f>
        <v>3.2444405185384265E-3</v>
      </c>
      <c r="N74" s="296">
        <f>IF(N$15=0,0,N$15/WWP_fec!N$15)</f>
        <v>1.136507194582124E-3</v>
      </c>
      <c r="O74" s="296">
        <f>IF(O$15=0,0,O$15/WWP_fec!O$15)</f>
        <v>1.225867576593255E-3</v>
      </c>
      <c r="P74" s="296">
        <f>IF(P$15=0,0,P$15/WWP_fec!P$15)</f>
        <v>0</v>
      </c>
      <c r="Q74" s="296">
        <f>IF(Q$15=0,0,Q$15/WWP_fec!Q$15)</f>
        <v>8.6420845033420763E-4</v>
      </c>
    </row>
    <row r="75" spans="1:17" x14ac:dyDescent="0.25">
      <c r="A75" s="127" t="s">
        <v>313</v>
      </c>
      <c r="B75" s="296">
        <f>IF(B$26=0,0,B$26/WWP_fec!B$26)</f>
        <v>0</v>
      </c>
      <c r="C75" s="296">
        <f>IF(C$26=0,0,C$26/WWP_fec!C$26)</f>
        <v>0</v>
      </c>
      <c r="D75" s="296">
        <f>IF(D$26=0,0,D$26/WWP_fec!D$26)</f>
        <v>0</v>
      </c>
      <c r="E75" s="296">
        <f>IF(E$26=0,0,E$26/WWP_fec!E$26)</f>
        <v>0</v>
      </c>
      <c r="F75" s="296">
        <f>IF(F$26=0,0,F$26/WWP_fec!F$26)</f>
        <v>0</v>
      </c>
      <c r="G75" s="296">
        <f>IF(G$26=0,0,G$26/WWP_fec!G$26)</f>
        <v>0</v>
      </c>
      <c r="H75" s="296">
        <f>IF(H$26=0,0,H$26/WWP_fec!H$26)</f>
        <v>0</v>
      </c>
      <c r="I75" s="296">
        <f>IF(I$26=0,0,I$26/WWP_fec!I$26)</f>
        <v>0</v>
      </c>
      <c r="J75" s="296">
        <f>IF(J$26=0,0,J$26/WWP_fec!J$26)</f>
        <v>0</v>
      </c>
      <c r="K75" s="296">
        <f>IF(K$26=0,0,K$26/WWP_fec!K$26)</f>
        <v>0</v>
      </c>
      <c r="L75" s="296">
        <f>IF(L$26=0,0,L$26/WWP_fec!L$26)</f>
        <v>0</v>
      </c>
      <c r="M75" s="296">
        <f>IF(M$26=0,0,M$26/WWP_fec!M$26)</f>
        <v>0</v>
      </c>
      <c r="N75" s="296">
        <f>IF(N$26=0,0,N$26/WWP_fec!N$26)</f>
        <v>0</v>
      </c>
      <c r="O75" s="296">
        <f>IF(O$26=0,0,O$26/WWP_fec!O$26)</f>
        <v>0</v>
      </c>
      <c r="P75" s="296">
        <f>IF(P$26=0,0,P$26/WWP_fec!P$26)</f>
        <v>0</v>
      </c>
      <c r="Q75" s="296">
        <f>IF(Q$26=0,0,Q$26/WWP_fec!Q$26)</f>
        <v>0</v>
      </c>
    </row>
    <row r="76" spans="1:17" x14ac:dyDescent="0.25">
      <c r="A76" s="127" t="s">
        <v>312</v>
      </c>
      <c r="B76" s="296">
        <f>IF(B$27=0,0,B$27/WWP_fec!B$27)</f>
        <v>0</v>
      </c>
      <c r="C76" s="296">
        <f>IF(C$27=0,0,C$27/WWP_fec!C$27)</f>
        <v>0</v>
      </c>
      <c r="D76" s="296">
        <f>IF(D$27=0,0,D$27/WWP_fec!D$27)</f>
        <v>0</v>
      </c>
      <c r="E76" s="296">
        <f>IF(E$27=0,0,E$27/WWP_fec!E$27)</f>
        <v>0</v>
      </c>
      <c r="F76" s="296">
        <f>IF(F$27=0,0,F$27/WWP_fec!F$27)</f>
        <v>0</v>
      </c>
      <c r="G76" s="296">
        <f>IF(G$27=0,0,G$27/WWP_fec!G$27)</f>
        <v>0</v>
      </c>
      <c r="H76" s="296">
        <f>IF(H$27=0,0,H$27/WWP_fec!H$27)</f>
        <v>0</v>
      </c>
      <c r="I76" s="296">
        <f>IF(I$27=0,0,I$27/WWP_fec!I$27)</f>
        <v>0</v>
      </c>
      <c r="J76" s="296">
        <f>IF(J$27=0,0,J$27/WWP_fec!J$27)</f>
        <v>0</v>
      </c>
      <c r="K76" s="296">
        <f>IF(K$27=0,0,K$27/WWP_fec!K$27)</f>
        <v>0</v>
      </c>
      <c r="L76" s="296">
        <f>IF(L$27=0,0,L$27/WWP_fec!L$27)</f>
        <v>0</v>
      </c>
      <c r="M76" s="296">
        <f>IF(M$27=0,0,M$27/WWP_fec!M$27)</f>
        <v>0.51432032247305381</v>
      </c>
      <c r="N76" s="296">
        <f>IF(N$27=0,0,N$27/WWP_fec!N$27)</f>
        <v>0.51488671920192186</v>
      </c>
      <c r="O76" s="296">
        <f>IF(O$27=0,0,O$27/WWP_fec!O$27)</f>
        <v>0.53024253071073846</v>
      </c>
      <c r="P76" s="296">
        <f>IF(P$27=0,0,P$27/WWP_fec!P$27)</f>
        <v>0.48392550303980725</v>
      </c>
      <c r="Q76" s="296">
        <f>IF(Q$27=0,0,Q$27/WWP_fec!Q$27)</f>
        <v>0.36190452537204337</v>
      </c>
    </row>
    <row r="77" spans="1:17" x14ac:dyDescent="0.25">
      <c r="A77" s="72" t="s">
        <v>311</v>
      </c>
      <c r="B77" s="295">
        <f>IF(B$47=0,0,B$47/WWP_fec!B$47)</f>
        <v>0</v>
      </c>
      <c r="C77" s="295">
        <f>IF(C$47=0,0,C$47/WWP_fec!C$47)</f>
        <v>0</v>
      </c>
      <c r="D77" s="295">
        <f>IF(D$47=0,0,D$47/WWP_fec!D$47)</f>
        <v>0</v>
      </c>
      <c r="E77" s="295">
        <f>IF(E$47=0,0,E$47/WWP_fec!E$47)</f>
        <v>0</v>
      </c>
      <c r="F77" s="295">
        <f>IF(F$47=0,0,F$47/WWP_fec!F$47)</f>
        <v>0</v>
      </c>
      <c r="G77" s="295">
        <f>IF(G$47=0,0,G$47/WWP_fec!G$47)</f>
        <v>0</v>
      </c>
      <c r="H77" s="295">
        <f>IF(H$47=0,0,H$47/WWP_fec!H$47)</f>
        <v>0</v>
      </c>
      <c r="I77" s="295">
        <f>IF(I$47=0,0,I$47/WWP_fec!I$47)</f>
        <v>0</v>
      </c>
      <c r="J77" s="295">
        <f>IF(J$47=0,0,J$47/WWP_fec!J$47)</f>
        <v>0</v>
      </c>
      <c r="K77" s="295">
        <f>IF(K$47=0,0,K$47/WWP_fec!K$47)</f>
        <v>0</v>
      </c>
      <c r="L77" s="295">
        <f>IF(L$47=0,0,L$47/WWP_fec!L$47)</f>
        <v>0</v>
      </c>
      <c r="M77" s="295">
        <f>IF(M$47=0,0,M$47/WWP_fec!M$47)</f>
        <v>0</v>
      </c>
      <c r="N77" s="295">
        <f>IF(N$47=0,0,N$47/WWP_fec!N$47)</f>
        <v>0</v>
      </c>
      <c r="O77" s="295">
        <f>IF(O$47=0,0,O$47/WWP_fec!O$47)</f>
        <v>0</v>
      </c>
      <c r="P77" s="295">
        <f>IF(P$47=0,0,P$47/WWP_fec!P$47)</f>
        <v>0</v>
      </c>
      <c r="Q77" s="295">
        <f>IF(Q$47=0,0,Q$47/WWP_fec!Q$47)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Q3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28187.463002380442</v>
      </c>
      <c r="C3" s="46">
        <v>27581.406638752353</v>
      </c>
      <c r="D3" s="46">
        <v>28043.238162378097</v>
      </c>
      <c r="E3" s="46">
        <v>25490.592160512042</v>
      </c>
      <c r="F3" s="46">
        <v>25269.81768176374</v>
      </c>
      <c r="G3" s="46">
        <v>25169.745191732065</v>
      </c>
      <c r="H3" s="46">
        <v>25784.654077234765</v>
      </c>
      <c r="I3" s="46">
        <v>26152.822876296217</v>
      </c>
      <c r="J3" s="46">
        <v>24497.237456421128</v>
      </c>
      <c r="K3" s="46">
        <v>21700.909027410518</v>
      </c>
      <c r="L3" s="46">
        <v>22502.699999999997</v>
      </c>
      <c r="M3" s="46">
        <v>22331.365269934046</v>
      </c>
      <c r="N3" s="46">
        <v>21662.868822798799</v>
      </c>
      <c r="O3" s="46">
        <v>21687.629204582779</v>
      </c>
      <c r="P3" s="46">
        <v>22412.817463362233</v>
      </c>
      <c r="Q3" s="46">
        <v>23476.670498703126</v>
      </c>
    </row>
    <row r="5" spans="1:17" x14ac:dyDescent="0.25">
      <c r="A5" s="31" t="s">
        <v>257</v>
      </c>
      <c r="B5" s="46">
        <v>25501.299463853902</v>
      </c>
      <c r="C5" s="46">
        <v>26595.826835088232</v>
      </c>
      <c r="D5" s="46">
        <v>27716.311437200657</v>
      </c>
      <c r="E5" s="46">
        <v>28504.74298805543</v>
      </c>
      <c r="F5" s="46">
        <v>23695.163290444114</v>
      </c>
      <c r="G5" s="46">
        <v>24676.512296848578</v>
      </c>
      <c r="H5" s="46">
        <v>26452.487014414979</v>
      </c>
      <c r="I5" s="46">
        <v>26247.088136625858</v>
      </c>
      <c r="J5" s="46">
        <v>27311.810260039409</v>
      </c>
      <c r="K5" s="46">
        <v>24224.788644965622</v>
      </c>
      <c r="L5" s="46">
        <v>27708.24415064112</v>
      </c>
      <c r="M5" s="46">
        <v>23135.567751855018</v>
      </c>
      <c r="N5" s="46">
        <v>21827.772008102947</v>
      </c>
      <c r="O5" s="46">
        <v>20953.666980371767</v>
      </c>
      <c r="P5" s="46">
        <v>20511.182548322577</v>
      </c>
      <c r="Q5" s="46">
        <v>20553.919928836021</v>
      </c>
    </row>
    <row r="6" spans="1:17" x14ac:dyDescent="0.25">
      <c r="A6" s="294" t="s">
        <v>256</v>
      </c>
      <c r="B6" s="293">
        <v>31876.624329817372</v>
      </c>
      <c r="C6" s="293">
        <v>32112.494059865006</v>
      </c>
      <c r="D6" s="293">
        <v>31100.940603436586</v>
      </c>
      <c r="E6" s="293">
        <v>38566.981261262481</v>
      </c>
      <c r="F6" s="293">
        <v>28307.071850183544</v>
      </c>
      <c r="G6" s="293">
        <v>26063.526961581039</v>
      </c>
      <c r="H6" s="293">
        <v>28161.736300472196</v>
      </c>
      <c r="I6" s="293">
        <v>28113.068460911763</v>
      </c>
      <c r="J6" s="293">
        <v>29923.995016725119</v>
      </c>
      <c r="K6" s="293">
        <v>27635.568265991787</v>
      </c>
      <c r="L6" s="293">
        <v>29338.199275532515</v>
      </c>
      <c r="M6" s="293">
        <v>24472.181375664648</v>
      </c>
      <c r="N6" s="293">
        <v>24950.620601336221</v>
      </c>
      <c r="O6" s="293">
        <v>24277.179577932329</v>
      </c>
      <c r="P6" s="293">
        <v>22698.19726243295</v>
      </c>
      <c r="Q6" s="293">
        <v>21817.468324572081</v>
      </c>
    </row>
    <row r="7" spans="1:17" x14ac:dyDescent="0.25">
      <c r="A7" s="292" t="s">
        <v>255</v>
      </c>
      <c r="B7" s="291"/>
      <c r="C7" s="291">
        <v>235.86973004763422</v>
      </c>
      <c r="D7" s="291">
        <v>0</v>
      </c>
      <c r="E7" s="291">
        <v>7466.0406578258953</v>
      </c>
      <c r="F7" s="291">
        <v>0</v>
      </c>
      <c r="G7" s="291">
        <v>0</v>
      </c>
      <c r="H7" s="291">
        <v>4083.5797122633594</v>
      </c>
      <c r="I7" s="291">
        <v>2950.4353578692389</v>
      </c>
      <c r="J7" s="291">
        <v>1810.9265558133557</v>
      </c>
      <c r="K7" s="291">
        <v>0</v>
      </c>
      <c r="L7" s="291">
        <v>1702.631009540728</v>
      </c>
      <c r="M7" s="291">
        <v>7510.1807926314705</v>
      </c>
      <c r="N7" s="291">
        <v>478.43922567157279</v>
      </c>
      <c r="O7" s="291">
        <v>0</v>
      </c>
      <c r="P7" s="291">
        <v>0</v>
      </c>
      <c r="Q7" s="291">
        <v>0</v>
      </c>
    </row>
    <row r="8" spans="1:17" x14ac:dyDescent="0.25">
      <c r="A8" s="290" t="s">
        <v>254</v>
      </c>
      <c r="B8" s="289"/>
      <c r="C8" s="289">
        <f>B6+C7-C6</f>
        <v>0</v>
      </c>
      <c r="D8" s="289">
        <f t="shared" ref="D8:Q8" si="0">C6+D7-D6</f>
        <v>1011.5534564284208</v>
      </c>
      <c r="E8" s="289">
        <f t="shared" si="0"/>
        <v>0</v>
      </c>
      <c r="F8" s="289">
        <f t="shared" si="0"/>
        <v>10259.909411078937</v>
      </c>
      <c r="G8" s="289">
        <f t="shared" si="0"/>
        <v>2243.5448886025042</v>
      </c>
      <c r="H8" s="289">
        <f t="shared" si="0"/>
        <v>1985.3703733722032</v>
      </c>
      <c r="I8" s="289">
        <f t="shared" si="0"/>
        <v>2999.1031974296711</v>
      </c>
      <c r="J8" s="289">
        <f t="shared" si="0"/>
        <v>0</v>
      </c>
      <c r="K8" s="289">
        <f t="shared" si="0"/>
        <v>2288.4267507333316</v>
      </c>
      <c r="L8" s="289">
        <f t="shared" si="0"/>
        <v>0</v>
      </c>
      <c r="M8" s="289">
        <f t="shared" si="0"/>
        <v>12376.198692499336</v>
      </c>
      <c r="N8" s="289">
        <f t="shared" si="0"/>
        <v>0</v>
      </c>
      <c r="O8" s="289">
        <f t="shared" si="0"/>
        <v>673.44102340389145</v>
      </c>
      <c r="P8" s="289">
        <f t="shared" si="0"/>
        <v>1578.9823154993792</v>
      </c>
      <c r="Q8" s="289">
        <f t="shared" si="0"/>
        <v>880.72893786086934</v>
      </c>
    </row>
    <row r="9" spans="1:17" x14ac:dyDescent="0.25">
      <c r="A9" s="288" t="s">
        <v>253</v>
      </c>
      <c r="B9" s="287">
        <f>B6-B5</f>
        <v>6375.3248659634701</v>
      </c>
      <c r="C9" s="287">
        <f t="shared" ref="C9:Q9" si="1">C6-C5</f>
        <v>5516.6672247767747</v>
      </c>
      <c r="D9" s="287">
        <f t="shared" si="1"/>
        <v>3384.629166235929</v>
      </c>
      <c r="E9" s="287">
        <f t="shared" si="1"/>
        <v>10062.238273207051</v>
      </c>
      <c r="F9" s="287">
        <f t="shared" si="1"/>
        <v>4611.9085597394296</v>
      </c>
      <c r="G9" s="287">
        <f t="shared" si="1"/>
        <v>1387.0146647324618</v>
      </c>
      <c r="H9" s="287">
        <f t="shared" si="1"/>
        <v>1709.2492860572165</v>
      </c>
      <c r="I9" s="287">
        <f t="shared" si="1"/>
        <v>1865.9803242859052</v>
      </c>
      <c r="J9" s="287">
        <f t="shared" si="1"/>
        <v>2612.1847566857105</v>
      </c>
      <c r="K9" s="287">
        <f t="shared" si="1"/>
        <v>3410.7796210261658</v>
      </c>
      <c r="L9" s="287">
        <f t="shared" si="1"/>
        <v>1629.9551248913958</v>
      </c>
      <c r="M9" s="287">
        <f t="shared" si="1"/>
        <v>1336.6136238096296</v>
      </c>
      <c r="N9" s="287">
        <f t="shared" si="1"/>
        <v>3122.8485932332733</v>
      </c>
      <c r="O9" s="287">
        <f t="shared" si="1"/>
        <v>3323.5125975605624</v>
      </c>
      <c r="P9" s="287">
        <f t="shared" si="1"/>
        <v>2187.0147141103735</v>
      </c>
      <c r="Q9" s="287">
        <f t="shared" si="1"/>
        <v>1263.5483957360593</v>
      </c>
    </row>
    <row r="11" spans="1:17" x14ac:dyDescent="0.25">
      <c r="A11" s="31" t="s">
        <v>347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2995.9806359754975</v>
      </c>
      <c r="C12" s="38">
        <v>3150.2335800000001</v>
      </c>
      <c r="D12" s="38">
        <v>3275.6913099999997</v>
      </c>
      <c r="E12" s="38">
        <v>3360.0361900000003</v>
      </c>
      <c r="F12" s="38">
        <v>2665.8793500000002</v>
      </c>
      <c r="G12" s="38">
        <v>2777.9349569345245</v>
      </c>
      <c r="H12" s="38">
        <v>2884.5027300000002</v>
      </c>
      <c r="I12" s="38">
        <v>2800.4217399999998</v>
      </c>
      <c r="J12" s="38">
        <v>2918.29673</v>
      </c>
      <c r="K12" s="38">
        <v>2582.3197500000001</v>
      </c>
      <c r="L12" s="38">
        <v>2943.1629537601211</v>
      </c>
      <c r="M12" s="38">
        <v>2286.1413477401647</v>
      </c>
      <c r="N12" s="38">
        <v>2136.1945833414461</v>
      </c>
      <c r="O12" s="38">
        <v>2064.9146624934906</v>
      </c>
      <c r="P12" s="38">
        <v>2029.4317890250604</v>
      </c>
      <c r="Q12" s="38">
        <v>2024.8300086229733</v>
      </c>
    </row>
    <row r="13" spans="1:17" x14ac:dyDescent="0.25">
      <c r="A13" s="55" t="s">
        <v>33</v>
      </c>
      <c r="B13" s="54">
        <v>46.475560592711481</v>
      </c>
      <c r="C13" s="54">
        <v>44.898900000000005</v>
      </c>
      <c r="D13" s="54">
        <v>46.201710000000006</v>
      </c>
      <c r="E13" s="54">
        <v>12.89986</v>
      </c>
      <c r="F13" s="54">
        <v>8.8012700000000006</v>
      </c>
      <c r="G13" s="54">
        <v>10.222530720766809</v>
      </c>
      <c r="H13" s="54">
        <v>9.4997699999999998</v>
      </c>
      <c r="I13" s="54">
        <v>10.19979</v>
      </c>
      <c r="J13" s="54">
        <v>7.49946</v>
      </c>
      <c r="K13" s="54">
        <v>1.9998400000000001</v>
      </c>
      <c r="L13" s="54">
        <v>1.361392602278291</v>
      </c>
      <c r="M13" s="54">
        <v>2.0540079128186175</v>
      </c>
      <c r="N13" s="54">
        <v>2.722790634083184</v>
      </c>
      <c r="O13" s="54">
        <v>2.722856067181239</v>
      </c>
      <c r="P13" s="54">
        <v>2.0540742308821289</v>
      </c>
      <c r="Q13" s="54">
        <v>0.66878884383583059</v>
      </c>
    </row>
    <row r="14" spans="1:17" x14ac:dyDescent="0.25">
      <c r="A14" s="52" t="s">
        <v>32</v>
      </c>
      <c r="B14" s="51">
        <v>489.32110771925932</v>
      </c>
      <c r="C14" s="51">
        <v>633.59244999999999</v>
      </c>
      <c r="D14" s="51">
        <v>669.50721999999996</v>
      </c>
      <c r="E14" s="51">
        <v>696.42507999999998</v>
      </c>
      <c r="F14" s="51">
        <v>224.11348999999998</v>
      </c>
      <c r="G14" s="51">
        <v>173.36599543868383</v>
      </c>
      <c r="H14" s="51">
        <v>165.51179000000002</v>
      </c>
      <c r="I14" s="51">
        <v>262.79093</v>
      </c>
      <c r="J14" s="51">
        <v>228.34911</v>
      </c>
      <c r="K14" s="51">
        <v>174.49564000000001</v>
      </c>
      <c r="L14" s="51">
        <v>136.43405484370683</v>
      </c>
      <c r="M14" s="51">
        <v>96.438279855538241</v>
      </c>
      <c r="N14" s="51">
        <v>71.078384805533474</v>
      </c>
      <c r="O14" s="51">
        <v>98.233344405965653</v>
      </c>
      <c r="P14" s="51">
        <v>90.072595118538828</v>
      </c>
      <c r="Q14" s="51">
        <v>81.488678118858957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26.368387606795217</v>
      </c>
      <c r="C16" s="51">
        <v>26.398620000000001</v>
      </c>
      <c r="D16" s="51">
        <v>23.09656</v>
      </c>
      <c r="E16" s="51">
        <v>26.395849999999999</v>
      </c>
      <c r="F16" s="51">
        <v>19.783989999999999</v>
      </c>
      <c r="G16" s="51">
        <v>21.973068643885963</v>
      </c>
      <c r="H16" s="51">
        <v>23.06439</v>
      </c>
      <c r="I16" s="51">
        <v>9.9054600000000015</v>
      </c>
      <c r="J16" s="51">
        <v>3.29915</v>
      </c>
      <c r="K16" s="51">
        <v>4.3982099999999997</v>
      </c>
      <c r="L16" s="51">
        <v>12.085535402858284</v>
      </c>
      <c r="M16" s="51">
        <v>8.7890469876829265</v>
      </c>
      <c r="N16" s="51">
        <v>8.7893659568781572</v>
      </c>
      <c r="O16" s="51">
        <v>7.6903417796356761</v>
      </c>
      <c r="P16" s="51">
        <v>3.2960799436783326</v>
      </c>
      <c r="Q16" s="51">
        <v>6.5922261859474425</v>
      </c>
    </row>
    <row r="17" spans="1:17" x14ac:dyDescent="0.25">
      <c r="A17" s="53" t="s">
        <v>76</v>
      </c>
      <c r="B17" s="51">
        <v>148.56188739525476</v>
      </c>
      <c r="C17" s="51">
        <v>116.99104</v>
      </c>
      <c r="D17" s="51">
        <v>119.09115</v>
      </c>
      <c r="E17" s="51">
        <v>144.50679</v>
      </c>
      <c r="F17" s="51">
        <v>138.36901</v>
      </c>
      <c r="G17" s="51">
        <v>132.28777781506841</v>
      </c>
      <c r="H17" s="51">
        <v>110.87601000000001</v>
      </c>
      <c r="I17" s="51">
        <v>87.555530000000005</v>
      </c>
      <c r="J17" s="51">
        <v>87.524300000000011</v>
      </c>
      <c r="K17" s="51">
        <v>64.092089999999999</v>
      </c>
      <c r="L17" s="51">
        <v>111.92856502644901</v>
      </c>
      <c r="M17" s="51">
        <v>74.2752943676943</v>
      </c>
      <c r="N17" s="51">
        <v>49.869179777994923</v>
      </c>
      <c r="O17" s="51">
        <v>59.015798226225172</v>
      </c>
      <c r="P17" s="51">
        <v>60.025756365125652</v>
      </c>
      <c r="Q17" s="51">
        <v>52.922230012458144</v>
      </c>
    </row>
    <row r="18" spans="1:17" x14ac:dyDescent="0.25">
      <c r="A18" s="53" t="s">
        <v>29</v>
      </c>
      <c r="B18" s="51">
        <v>313.36380338735495</v>
      </c>
      <c r="C18" s="51">
        <v>489.21458999999999</v>
      </c>
      <c r="D18" s="51">
        <v>526.32061999999996</v>
      </c>
      <c r="E18" s="51">
        <v>524.51008000000002</v>
      </c>
      <c r="F18" s="51">
        <v>65.960489999999993</v>
      </c>
      <c r="G18" s="51">
        <v>19.105148979729453</v>
      </c>
      <c r="H18" s="51">
        <v>31.571390000000001</v>
      </c>
      <c r="I18" s="51">
        <v>165.32994000000002</v>
      </c>
      <c r="J18" s="51">
        <v>137.52565999999999</v>
      </c>
      <c r="K18" s="51">
        <v>106.00534</v>
      </c>
      <c r="L18" s="51">
        <v>12.419954414399545</v>
      </c>
      <c r="M18" s="51">
        <v>13.373938500161019</v>
      </c>
      <c r="N18" s="51">
        <v>12.419839070660391</v>
      </c>
      <c r="O18" s="51">
        <v>31.5272044001048</v>
      </c>
      <c r="P18" s="51">
        <v>26.75075880973484</v>
      </c>
      <c r="Q18" s="51">
        <v>21.974221920453378</v>
      </c>
    </row>
    <row r="19" spans="1:17" x14ac:dyDescent="0.25">
      <c r="A19" s="53" t="s">
        <v>28</v>
      </c>
      <c r="B19" s="51">
        <v>1.0270293298543443</v>
      </c>
      <c r="C19" s="51">
        <v>0.98819999999999997</v>
      </c>
      <c r="D19" s="51">
        <v>0.99888999999999994</v>
      </c>
      <c r="E19" s="51">
        <v>1.0123599999999999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833.77985230391619</v>
      </c>
      <c r="C20" s="51">
        <v>835.38267999999994</v>
      </c>
      <c r="D20" s="51">
        <v>862.39391000000001</v>
      </c>
      <c r="E20" s="51">
        <v>887.92272000000003</v>
      </c>
      <c r="F20" s="51">
        <v>223.41804999999999</v>
      </c>
      <c r="G20" s="51">
        <v>364.78148367077193</v>
      </c>
      <c r="H20" s="51">
        <v>301.07117</v>
      </c>
      <c r="I20" s="51">
        <v>122.20123000000001</v>
      </c>
      <c r="J20" s="51">
        <v>89.099429999999998</v>
      </c>
      <c r="K20" s="51">
        <v>72.799239999999998</v>
      </c>
      <c r="L20" s="51">
        <v>79.535225915617289</v>
      </c>
      <c r="M20" s="51">
        <v>331.91358129887925</v>
      </c>
      <c r="N20" s="51">
        <v>280.15137105215678</v>
      </c>
      <c r="O20" s="51">
        <v>270.00787950267932</v>
      </c>
      <c r="P20" s="51">
        <v>264.28329087560229</v>
      </c>
      <c r="Q20" s="51">
        <v>261.87127461961092</v>
      </c>
    </row>
    <row r="21" spans="1:17" x14ac:dyDescent="0.25">
      <c r="A21" s="53" t="s">
        <v>66</v>
      </c>
      <c r="B21" s="51">
        <v>833.77985230391619</v>
      </c>
      <c r="C21" s="51">
        <v>835.38267999999994</v>
      </c>
      <c r="D21" s="51">
        <v>862.39391000000001</v>
      </c>
      <c r="E21" s="51">
        <v>887.92272000000003</v>
      </c>
      <c r="F21" s="51">
        <v>223.41804999999999</v>
      </c>
      <c r="G21" s="51">
        <v>364.78148367077193</v>
      </c>
      <c r="H21" s="51">
        <v>301.07117</v>
      </c>
      <c r="I21" s="51">
        <v>122.20123000000001</v>
      </c>
      <c r="J21" s="51">
        <v>89.099429999999998</v>
      </c>
      <c r="K21" s="51">
        <v>72.799239999999998</v>
      </c>
      <c r="L21" s="51">
        <v>79.535225915617289</v>
      </c>
      <c r="M21" s="51">
        <v>331.91358129887925</v>
      </c>
      <c r="N21" s="51">
        <v>280.15137105215678</v>
      </c>
      <c r="O21" s="51">
        <v>270.00787950267932</v>
      </c>
      <c r="P21" s="51">
        <v>264.28329087560229</v>
      </c>
      <c r="Q21" s="51">
        <v>261.87127461961092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84.694556287810812</v>
      </c>
      <c r="C23" s="51">
        <v>85.507900000000006</v>
      </c>
      <c r="D23" s="51">
        <v>84.80077</v>
      </c>
      <c r="E23" s="51">
        <v>84.508240000000001</v>
      </c>
      <c r="F23" s="51">
        <v>84.212580000000003</v>
      </c>
      <c r="G23" s="51">
        <v>83.739173683319606</v>
      </c>
      <c r="H23" s="51">
        <v>83.708860000000001</v>
      </c>
      <c r="I23" s="51">
        <v>80.308539999999994</v>
      </c>
      <c r="J23" s="51">
        <v>88.610889999999998</v>
      </c>
      <c r="K23" s="51">
        <v>102.9106</v>
      </c>
      <c r="L23" s="51">
        <v>40.245333338192602</v>
      </c>
      <c r="M23" s="51">
        <v>58.516181857004433</v>
      </c>
      <c r="N23" s="51">
        <v>58.683834179581176</v>
      </c>
      <c r="O23" s="51">
        <v>59.878545794747588</v>
      </c>
      <c r="P23" s="51">
        <v>105.23550298577531</v>
      </c>
      <c r="Q23" s="51">
        <v>90.045012752285587</v>
      </c>
    </row>
    <row r="24" spans="1:17" x14ac:dyDescent="0.25">
      <c r="A24" s="53" t="s">
        <v>23</v>
      </c>
      <c r="B24" s="51">
        <v>84.694556287810812</v>
      </c>
      <c r="C24" s="51">
        <v>85.507900000000006</v>
      </c>
      <c r="D24" s="51">
        <v>84.80077</v>
      </c>
      <c r="E24" s="51">
        <v>84.508240000000001</v>
      </c>
      <c r="F24" s="51">
        <v>84.212580000000003</v>
      </c>
      <c r="G24" s="51">
        <v>83.739173683319606</v>
      </c>
      <c r="H24" s="51">
        <v>83.708860000000001</v>
      </c>
      <c r="I24" s="51">
        <v>80.308539999999994</v>
      </c>
      <c r="J24" s="51">
        <v>88.610889999999998</v>
      </c>
      <c r="K24" s="51">
        <v>102.9106</v>
      </c>
      <c r="L24" s="51">
        <v>30.978123157914091</v>
      </c>
      <c r="M24" s="51">
        <v>48.938468680206462</v>
      </c>
      <c r="N24" s="51">
        <v>49.010575366167586</v>
      </c>
      <c r="O24" s="51">
        <v>49.130480446510269</v>
      </c>
      <c r="P24" s="51">
        <v>94.296360920235983</v>
      </c>
      <c r="Q24" s="51">
        <v>78.580409714165768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6.711562077524178</v>
      </c>
      <c r="M27" s="51">
        <v>7.022064068908179</v>
      </c>
      <c r="N27" s="51">
        <v>7.7624916403936197</v>
      </c>
      <c r="O27" s="51">
        <v>8.4073755612878607</v>
      </c>
      <c r="P27" s="51">
        <v>8.9806057131938495</v>
      </c>
      <c r="Q27" s="51">
        <v>9.5060666857743392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2.5556481027543327</v>
      </c>
      <c r="M28" s="51">
        <v>2.555649107889792</v>
      </c>
      <c r="N28" s="51">
        <v>1.91076717301997</v>
      </c>
      <c r="O28" s="51">
        <v>2.3406897869494601</v>
      </c>
      <c r="P28" s="51">
        <v>1.95853635234547</v>
      </c>
      <c r="Q28" s="51">
        <v>1.95853635234547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433.74257</v>
      </c>
      <c r="G29" s="51">
        <v>441.71590215480535</v>
      </c>
      <c r="H29" s="51">
        <v>562.88369999999998</v>
      </c>
      <c r="I29" s="51">
        <v>492.69929000000002</v>
      </c>
      <c r="J29" s="51">
        <v>738.45706000000007</v>
      </c>
      <c r="K29" s="51">
        <v>612.80295000000001</v>
      </c>
      <c r="L29" s="51">
        <v>1026.9597124618601</v>
      </c>
      <c r="M29" s="51">
        <v>152.28397085936689</v>
      </c>
      <c r="N29" s="51">
        <v>138.62359211221045</v>
      </c>
      <c r="O29" s="51">
        <v>129.86051543542047</v>
      </c>
      <c r="P29" s="51">
        <v>104.56673795130547</v>
      </c>
      <c r="Q29" s="51">
        <v>111.20870172866691</v>
      </c>
    </row>
    <row r="30" spans="1:17" x14ac:dyDescent="0.25">
      <c r="A30" s="63" t="s">
        <v>21</v>
      </c>
      <c r="B30" s="62">
        <v>1541.7095590717995</v>
      </c>
      <c r="C30" s="62">
        <v>1550.8516500000001</v>
      </c>
      <c r="D30" s="62">
        <v>1612.7877000000001</v>
      </c>
      <c r="E30" s="62">
        <v>1678.2802900000002</v>
      </c>
      <c r="F30" s="62">
        <v>1691.5913899999998</v>
      </c>
      <c r="G30" s="62">
        <v>1704.1098712661769</v>
      </c>
      <c r="H30" s="62">
        <v>1761.82744</v>
      </c>
      <c r="I30" s="62">
        <v>1832.2219599999999</v>
      </c>
      <c r="J30" s="62">
        <v>1766.28078</v>
      </c>
      <c r="K30" s="62">
        <v>1617.3114800000001</v>
      </c>
      <c r="L30" s="62">
        <v>1658.6272345984657</v>
      </c>
      <c r="M30" s="62">
        <v>1644.9353259565573</v>
      </c>
      <c r="N30" s="62">
        <v>1584.9346105578811</v>
      </c>
      <c r="O30" s="62">
        <v>1504.2115212874965</v>
      </c>
      <c r="P30" s="62">
        <v>1463.2195878629564</v>
      </c>
      <c r="Q30" s="62">
        <v>1479.5475525597149</v>
      </c>
    </row>
    <row r="32" spans="1:17" x14ac:dyDescent="0.25">
      <c r="A32" s="31" t="s">
        <v>63</v>
      </c>
      <c r="B32" s="70">
        <v>4086.27558902589</v>
      </c>
      <c r="C32" s="70">
        <v>4555.4216271796085</v>
      </c>
      <c r="D32" s="70">
        <v>4742.7728480372525</v>
      </c>
      <c r="E32" s="70">
        <v>4735.9595186354172</v>
      </c>
      <c r="F32" s="70">
        <v>1631.2877923025881</v>
      </c>
      <c r="G32" s="70">
        <v>1804.7665066462978</v>
      </c>
      <c r="H32" s="70">
        <v>1628.7392030716442</v>
      </c>
      <c r="I32" s="70">
        <v>1538.0881022751842</v>
      </c>
      <c r="J32" s="70">
        <v>1340.5898139392161</v>
      </c>
      <c r="K32" s="70">
        <v>1105.7293427648401</v>
      </c>
      <c r="L32" s="70">
        <v>619.34333514469859</v>
      </c>
      <c r="M32" s="70">
        <v>1096.6582142427933</v>
      </c>
      <c r="N32" s="70">
        <v>923.29031925357333</v>
      </c>
      <c r="O32" s="70">
        <v>999.58530110737217</v>
      </c>
      <c r="P32" s="70">
        <v>1029.9741291597834</v>
      </c>
      <c r="Q32" s="70">
        <v>1034.1987353298709</v>
      </c>
    </row>
    <row r="34" spans="1:17" x14ac:dyDescent="0.25">
      <c r="A34" s="184" t="s">
        <v>252</v>
      </c>
      <c r="B34" s="190">
        <f t="shared" ref="B34:Q34" si="2">IF(B$12=0,"",B$12/B$3*1000)</f>
        <v>106.28770087334522</v>
      </c>
      <c r="C34" s="190">
        <f t="shared" si="2"/>
        <v>114.2158418988634</v>
      </c>
      <c r="D34" s="190">
        <f t="shared" si="2"/>
        <v>116.80859717529204</v>
      </c>
      <c r="E34" s="190">
        <f t="shared" si="2"/>
        <v>131.81475615953309</v>
      </c>
      <c r="F34" s="190">
        <f t="shared" si="2"/>
        <v>105.49658029087655</v>
      </c>
      <c r="G34" s="190">
        <f t="shared" si="2"/>
        <v>110.36802064436633</v>
      </c>
      <c r="H34" s="190">
        <f t="shared" si="2"/>
        <v>111.86897141841914</v>
      </c>
      <c r="I34" s="190">
        <f t="shared" si="2"/>
        <v>107.07913838770271</v>
      </c>
      <c r="J34" s="190">
        <f t="shared" si="2"/>
        <v>119.12758469976241</v>
      </c>
      <c r="K34" s="190">
        <f t="shared" si="2"/>
        <v>118.99592531991449</v>
      </c>
      <c r="L34" s="190">
        <f t="shared" si="2"/>
        <v>130.7915474036503</v>
      </c>
      <c r="M34" s="190">
        <f t="shared" si="2"/>
        <v>102.37355934606128</v>
      </c>
      <c r="N34" s="190">
        <f t="shared" si="2"/>
        <v>98.610881172545177</v>
      </c>
      <c r="O34" s="190">
        <f t="shared" si="2"/>
        <v>95.211636228876344</v>
      </c>
      <c r="P34" s="190">
        <f t="shared" si="2"/>
        <v>90.547821234101008</v>
      </c>
      <c r="Q34" s="190">
        <f t="shared" si="2"/>
        <v>86.248601935901732</v>
      </c>
    </row>
    <row r="35" spans="1:17" x14ac:dyDescent="0.25">
      <c r="A35" s="286" t="s">
        <v>251</v>
      </c>
      <c r="B35" s="285">
        <f t="shared" ref="B35:Q35" si="3">IF(B$12=0,"",B$12/B$5*1000)</f>
        <v>117.48344982270672</v>
      </c>
      <c r="C35" s="285">
        <f t="shared" si="3"/>
        <v>118.44841672092159</v>
      </c>
      <c r="D35" s="285">
        <f t="shared" si="3"/>
        <v>118.18640865766098</v>
      </c>
      <c r="E35" s="285">
        <f t="shared" si="3"/>
        <v>117.8763896032314</v>
      </c>
      <c r="F35" s="285">
        <f t="shared" si="3"/>
        <v>112.50732131798</v>
      </c>
      <c r="G35" s="285">
        <f t="shared" si="3"/>
        <v>112.5740511267183</v>
      </c>
      <c r="H35" s="285">
        <f t="shared" si="3"/>
        <v>109.04467048516547</v>
      </c>
      <c r="I35" s="285">
        <f t="shared" si="3"/>
        <v>106.69456838117672</v>
      </c>
      <c r="J35" s="285">
        <f t="shared" si="3"/>
        <v>106.85109123908322</v>
      </c>
      <c r="K35" s="285">
        <f t="shared" si="3"/>
        <v>106.59823653556028</v>
      </c>
      <c r="L35" s="285">
        <f t="shared" si="3"/>
        <v>106.21975675394867</v>
      </c>
      <c r="M35" s="285">
        <f t="shared" si="3"/>
        <v>98.815009523890382</v>
      </c>
      <c r="N35" s="285">
        <f t="shared" si="3"/>
        <v>97.865901409838983</v>
      </c>
      <c r="O35" s="285">
        <f t="shared" si="3"/>
        <v>98.546696596246761</v>
      </c>
      <c r="P35" s="285">
        <f t="shared" si="3"/>
        <v>98.942700365709982</v>
      </c>
      <c r="Q35" s="285">
        <f t="shared" si="3"/>
        <v>98.513082450138768</v>
      </c>
    </row>
    <row r="36" spans="1:17" x14ac:dyDescent="0.25">
      <c r="A36" s="286" t="s">
        <v>250</v>
      </c>
      <c r="B36" s="285">
        <f>IF(OIS_ued!B$5=0,"",OIS_ued!B$5/B$5*1000)</f>
        <v>48.374702318002441</v>
      </c>
      <c r="C36" s="285">
        <f>IF(OIS_ued!C$5=0,"",OIS_ued!C$5/C$5*1000)</f>
        <v>48.374702318002448</v>
      </c>
      <c r="D36" s="285">
        <f>IF(OIS_ued!D$5=0,"",OIS_ued!D$5/D$5*1000)</f>
        <v>48.374702318002441</v>
      </c>
      <c r="E36" s="285">
        <f>IF(OIS_ued!E$5=0,"",OIS_ued!E$5/E$5*1000)</f>
        <v>48.374702318002448</v>
      </c>
      <c r="F36" s="285">
        <f>IF(OIS_ued!F$5=0,"",OIS_ued!F$5/F$5*1000)</f>
        <v>48.374702318002448</v>
      </c>
      <c r="G36" s="285">
        <f>IF(OIS_ued!G$5=0,"",OIS_ued!G$5/G$5*1000)</f>
        <v>48.374702318002448</v>
      </c>
      <c r="H36" s="285">
        <f>IF(OIS_ued!H$5=0,"",OIS_ued!H$5/H$5*1000)</f>
        <v>48.374702318002448</v>
      </c>
      <c r="I36" s="285">
        <f>IF(OIS_ued!I$5=0,"",OIS_ued!I$5/I$5*1000)</f>
        <v>48.374702318002448</v>
      </c>
      <c r="J36" s="285">
        <f>IF(OIS_ued!J$5=0,"",OIS_ued!J$5/J$5*1000)</f>
        <v>48.374702318002441</v>
      </c>
      <c r="K36" s="285">
        <f>IF(OIS_ued!K$5=0,"",OIS_ued!K$5/K$5*1000)</f>
        <v>48.374702318002441</v>
      </c>
      <c r="L36" s="285">
        <f>IF(OIS_ued!L$5=0,"",OIS_ued!L$5/L$5*1000)</f>
        <v>48.374702318002441</v>
      </c>
      <c r="M36" s="285">
        <f>IF(OIS_ued!M$5=0,"",OIS_ued!M$5/M$5*1000)</f>
        <v>48.374702318002448</v>
      </c>
      <c r="N36" s="285">
        <f>IF(OIS_ued!N$5=0,"",OIS_ued!N$5/N$5*1000)</f>
        <v>48.374702318002448</v>
      </c>
      <c r="O36" s="285">
        <f>IF(OIS_ued!O$5=0,"",OIS_ued!O$5/O$5*1000)</f>
        <v>48.374702318002448</v>
      </c>
      <c r="P36" s="285">
        <f>IF(OIS_ued!P$5=0,"",OIS_ued!P$5/P$5*1000)</f>
        <v>48.374702318002441</v>
      </c>
      <c r="Q36" s="285">
        <f>IF(OIS_ued!Q$5=0,"",OIS_ued!Q$5/Q$5*1000)</f>
        <v>48.374702318002441</v>
      </c>
    </row>
    <row r="37" spans="1:17" x14ac:dyDescent="0.25">
      <c r="A37" s="284" t="s">
        <v>60</v>
      </c>
      <c r="B37" s="283">
        <f t="shared" ref="B37:Q37" si="4">IF(B$12=0,"",B$32/B$12)</f>
        <v>1.3639192256312398</v>
      </c>
      <c r="C37" s="283">
        <f t="shared" si="4"/>
        <v>1.4460583672591061</v>
      </c>
      <c r="D37" s="283">
        <f t="shared" si="4"/>
        <v>1.447869289013455</v>
      </c>
      <c r="E37" s="283">
        <f t="shared" si="4"/>
        <v>1.4094965800458883</v>
      </c>
      <c r="F37" s="283">
        <f t="shared" si="4"/>
        <v>0.61191358577521071</v>
      </c>
      <c r="G37" s="283">
        <f t="shared" si="4"/>
        <v>0.64967918062339136</v>
      </c>
      <c r="H37" s="283">
        <f t="shared" si="4"/>
        <v>0.56465164207753904</v>
      </c>
      <c r="I37" s="283">
        <f t="shared" si="4"/>
        <v>0.54923445290607698</v>
      </c>
      <c r="J37" s="283">
        <f t="shared" si="4"/>
        <v>0.45937405890154842</v>
      </c>
      <c r="K37" s="283">
        <f t="shared" si="4"/>
        <v>0.42819226502250157</v>
      </c>
      <c r="L37" s="283">
        <f t="shared" si="4"/>
        <v>0.21043460551629972</v>
      </c>
      <c r="M37" s="283">
        <f t="shared" si="4"/>
        <v>0.47969834206744588</v>
      </c>
      <c r="N37" s="283">
        <f t="shared" si="4"/>
        <v>0.43221264881655025</v>
      </c>
      <c r="O37" s="283">
        <f t="shared" si="4"/>
        <v>0.48408068346045913</v>
      </c>
      <c r="P37" s="283">
        <f t="shared" si="4"/>
        <v>0.50751847622066826</v>
      </c>
      <c r="Q37" s="283">
        <f t="shared" si="4"/>
        <v>0.51075830115398124</v>
      </c>
    </row>
    <row r="39" spans="1:17" x14ac:dyDescent="0.25">
      <c r="A39" s="331" t="s">
        <v>348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2995.9806359754975</v>
      </c>
      <c r="C5" s="96">
        <v>3150.2335800000001</v>
      </c>
      <c r="D5" s="96">
        <v>3275.6913100000002</v>
      </c>
      <c r="E5" s="96">
        <v>3360.0361899999998</v>
      </c>
      <c r="F5" s="96">
        <v>2665.8793499999997</v>
      </c>
      <c r="G5" s="96">
        <v>2777.9349569345245</v>
      </c>
      <c r="H5" s="96">
        <v>2884.5027299999997</v>
      </c>
      <c r="I5" s="96">
        <v>2800.4217399999998</v>
      </c>
      <c r="J5" s="96">
        <v>2918.2967299999996</v>
      </c>
      <c r="K5" s="96">
        <v>2582.3197500000001</v>
      </c>
      <c r="L5" s="96">
        <v>2943.1629537601207</v>
      </c>
      <c r="M5" s="96">
        <v>2286.1413477401647</v>
      </c>
      <c r="N5" s="96">
        <v>2136.1945833414461</v>
      </c>
      <c r="O5" s="96">
        <v>2064.9146624934906</v>
      </c>
      <c r="P5" s="96">
        <v>2029.4317890250604</v>
      </c>
      <c r="Q5" s="96">
        <v>2024.8300086229733</v>
      </c>
    </row>
    <row r="6" spans="1:17" x14ac:dyDescent="0.25">
      <c r="A6" s="132" t="s">
        <v>83</v>
      </c>
      <c r="B6" s="160">
        <v>35.288927419581583</v>
      </c>
      <c r="C6" s="160">
        <v>35.929170470713231</v>
      </c>
      <c r="D6" s="160">
        <v>36.552948311340145</v>
      </c>
      <c r="E6" s="160">
        <v>38.23308658895327</v>
      </c>
      <c r="F6" s="160">
        <v>32.5416821653494</v>
      </c>
      <c r="G6" s="160">
        <v>33.712232688624624</v>
      </c>
      <c r="H6" s="160">
        <v>34.685809094096577</v>
      </c>
      <c r="I6" s="160">
        <v>33.744419134588085</v>
      </c>
      <c r="J6" s="160">
        <v>34.700991248277909</v>
      </c>
      <c r="K6" s="160">
        <v>30.969028555944064</v>
      </c>
      <c r="L6" s="160">
        <v>34.545996762077124</v>
      </c>
      <c r="M6" s="160">
        <v>35.854847309159538</v>
      </c>
      <c r="N6" s="160">
        <v>32.287821915652522</v>
      </c>
      <c r="O6" s="160">
        <v>30.895365408287148</v>
      </c>
      <c r="P6" s="160">
        <v>30.402938928663978</v>
      </c>
      <c r="Q6" s="160">
        <v>30.133650853352805</v>
      </c>
    </row>
    <row r="7" spans="1:17" x14ac:dyDescent="0.25">
      <c r="A7" s="76" t="s">
        <v>82</v>
      </c>
      <c r="B7" s="159">
        <v>23.830639490754976</v>
      </c>
      <c r="C7" s="159">
        <v>24.070450113021966</v>
      </c>
      <c r="D7" s="159">
        <v>24.343678867364119</v>
      </c>
      <c r="E7" s="159">
        <v>25.637526180727512</v>
      </c>
      <c r="F7" s="159">
        <v>21.83981690515229</v>
      </c>
      <c r="G7" s="159">
        <v>22.703521250346022</v>
      </c>
      <c r="H7" s="159">
        <v>23.21584558614941</v>
      </c>
      <c r="I7" s="159">
        <v>22.671595066516247</v>
      </c>
      <c r="J7" s="159">
        <v>23.337011803488743</v>
      </c>
      <c r="K7" s="159">
        <v>21.016926261778714</v>
      </c>
      <c r="L7" s="159">
        <v>23.476237316218537</v>
      </c>
      <c r="M7" s="159">
        <v>26.311735686147202</v>
      </c>
      <c r="N7" s="159">
        <v>23.944735459299039</v>
      </c>
      <c r="O7" s="159">
        <v>22.889835298151617</v>
      </c>
      <c r="P7" s="159">
        <v>22.423586464513683</v>
      </c>
      <c r="Q7" s="159">
        <v>22.315208348432151</v>
      </c>
    </row>
    <row r="8" spans="1:17" x14ac:dyDescent="0.25">
      <c r="A8" s="76" t="s">
        <v>81</v>
      </c>
      <c r="B8" s="159">
        <v>60.81052182009271</v>
      </c>
      <c r="C8" s="159">
        <v>61.441435276520146</v>
      </c>
      <c r="D8" s="159">
        <v>62.223758884235387</v>
      </c>
      <c r="E8" s="159">
        <v>65.109849756766266</v>
      </c>
      <c r="F8" s="159">
        <v>58.492309096368444</v>
      </c>
      <c r="G8" s="159">
        <v>59.8561992008567</v>
      </c>
      <c r="H8" s="159">
        <v>62.022454810341969</v>
      </c>
      <c r="I8" s="159">
        <v>59.912937796769633</v>
      </c>
      <c r="J8" s="159">
        <v>60.840581592127002</v>
      </c>
      <c r="K8" s="159">
        <v>53.508581073583912</v>
      </c>
      <c r="L8" s="159">
        <v>58.466930670193541</v>
      </c>
      <c r="M8" s="159">
        <v>61.492898727582343</v>
      </c>
      <c r="N8" s="159">
        <v>52.579113813404518</v>
      </c>
      <c r="O8" s="159">
        <v>50.104080970695492</v>
      </c>
      <c r="P8" s="159">
        <v>49.963833306224146</v>
      </c>
      <c r="Q8" s="159">
        <v>48.75333399642652</v>
      </c>
    </row>
    <row r="9" spans="1:17" x14ac:dyDescent="0.25">
      <c r="A9" s="76" t="s">
        <v>80</v>
      </c>
      <c r="B9" s="159">
        <v>34.239485327077858</v>
      </c>
      <c r="C9" s="159">
        <v>33.056442372745458</v>
      </c>
      <c r="D9" s="159">
        <v>32.381108444491581</v>
      </c>
      <c r="E9" s="159">
        <v>34.900549854245867</v>
      </c>
      <c r="F9" s="159">
        <v>34.448223025429215</v>
      </c>
      <c r="G9" s="159">
        <v>35.014148338562258</v>
      </c>
      <c r="H9" s="159">
        <v>35.872538602323573</v>
      </c>
      <c r="I9" s="159">
        <v>34.742992680895</v>
      </c>
      <c r="J9" s="159">
        <v>34.694465494010025</v>
      </c>
      <c r="K9" s="159">
        <v>30.849511927100771</v>
      </c>
      <c r="L9" s="159">
        <v>32.750360556349975</v>
      </c>
      <c r="M9" s="159">
        <v>46.249662401522762</v>
      </c>
      <c r="N9" s="159">
        <v>38.853034241389459</v>
      </c>
      <c r="O9" s="159">
        <v>36.738364059138057</v>
      </c>
      <c r="P9" s="159">
        <v>36.570485547878043</v>
      </c>
      <c r="Q9" s="159">
        <v>35.600160808477774</v>
      </c>
    </row>
    <row r="10" spans="1:17" x14ac:dyDescent="0.25">
      <c r="A10" s="129" t="s">
        <v>79</v>
      </c>
      <c r="B10" s="158">
        <v>37.725877600844733</v>
      </c>
      <c r="C10" s="158">
        <v>37.906278842492455</v>
      </c>
      <c r="D10" s="158">
        <v>38.194554342209258</v>
      </c>
      <c r="E10" s="158">
        <v>40.357229564198285</v>
      </c>
      <c r="F10" s="158">
        <v>34.780223801245569</v>
      </c>
      <c r="G10" s="158">
        <v>36.118377981252252</v>
      </c>
      <c r="H10" s="158">
        <v>36.885669400918005</v>
      </c>
      <c r="I10" s="158">
        <v>36.029056365962653</v>
      </c>
      <c r="J10" s="158">
        <v>37.005766474874918</v>
      </c>
      <c r="K10" s="158">
        <v>33.364570225010333</v>
      </c>
      <c r="L10" s="158">
        <v>37.13774261915723</v>
      </c>
      <c r="M10" s="158">
        <v>43.139882238226413</v>
      </c>
      <c r="N10" s="158">
        <v>39.074440060522733</v>
      </c>
      <c r="O10" s="158">
        <v>37.311788119196507</v>
      </c>
      <c r="P10" s="158">
        <v>36.565889820343209</v>
      </c>
      <c r="Q10" s="158">
        <v>36.353585398652093</v>
      </c>
    </row>
    <row r="11" spans="1:17" x14ac:dyDescent="0.25">
      <c r="A11" s="92" t="s">
        <v>125</v>
      </c>
      <c r="B11" s="91">
        <v>7.5451755201689483</v>
      </c>
      <c r="C11" s="91">
        <v>6.5812557684984911</v>
      </c>
      <c r="D11" s="91">
        <v>6.6389108684418519</v>
      </c>
      <c r="E11" s="91">
        <v>8.071445912839657</v>
      </c>
      <c r="F11" s="91">
        <v>6.9560447602491147</v>
      </c>
      <c r="G11" s="91">
        <v>7.2236755962504509</v>
      </c>
      <c r="H11" s="91">
        <v>7.3771338801836013</v>
      </c>
      <c r="I11" s="91">
        <v>7.2058112731925306</v>
      </c>
      <c r="J11" s="91">
        <v>7.4011532949749839</v>
      </c>
      <c r="K11" s="91">
        <v>6.6729140450020665</v>
      </c>
      <c r="L11" s="91">
        <v>5.5741064877757438</v>
      </c>
      <c r="M11" s="91">
        <v>6.7124338122856884</v>
      </c>
      <c r="N11" s="91">
        <v>5.7802362494218285</v>
      </c>
      <c r="O11" s="91">
        <v>5.3127445541918377</v>
      </c>
      <c r="P11" s="91">
        <v>5.1253495509607774</v>
      </c>
      <c r="Q11" s="91">
        <v>4.9777964721064567</v>
      </c>
    </row>
    <row r="12" spans="1:17" x14ac:dyDescent="0.25">
      <c r="A12" s="92" t="s">
        <v>26</v>
      </c>
      <c r="B12" s="91">
        <v>8.2151092825274503</v>
      </c>
      <c r="C12" s="91">
        <v>9.6767271062673377</v>
      </c>
      <c r="D12" s="91">
        <v>10.05203867948422</v>
      </c>
      <c r="E12" s="91">
        <v>9.2423278556995019</v>
      </c>
      <c r="F12" s="91">
        <v>7.3991995699272914</v>
      </c>
      <c r="G12" s="91">
        <v>7.6729672249793568</v>
      </c>
      <c r="H12" s="91">
        <v>8.0133721107803346</v>
      </c>
      <c r="I12" s="91">
        <v>7.7483978134208664</v>
      </c>
      <c r="J12" s="91">
        <v>8.0503733642747122</v>
      </c>
      <c r="K12" s="91">
        <v>7.0575320411825668</v>
      </c>
      <c r="L12" s="91">
        <v>5.2284012027622859</v>
      </c>
      <c r="M12" s="91">
        <v>18.504873958633482</v>
      </c>
      <c r="N12" s="91">
        <v>16.269542829763687</v>
      </c>
      <c r="O12" s="91">
        <v>14.901808402262368</v>
      </c>
      <c r="P12" s="91">
        <v>14.484279740050265</v>
      </c>
      <c r="Q12" s="91">
        <v>14.177232666256389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9.2672101802785107</v>
      </c>
      <c r="M13" s="91">
        <v>9.5777131767979711</v>
      </c>
      <c r="N13" s="91">
        <v>9.6732588134135895</v>
      </c>
      <c r="O13" s="91">
        <v>10.74806534823732</v>
      </c>
      <c r="P13" s="91">
        <v>10.93914206553932</v>
      </c>
      <c r="Q13" s="91">
        <v>11.46460303811981</v>
      </c>
    </row>
    <row r="14" spans="1:17" x14ac:dyDescent="0.25">
      <c r="A14" s="92" t="s">
        <v>21</v>
      </c>
      <c r="B14" s="157">
        <v>21.965592798148336</v>
      </c>
      <c r="C14" s="157">
        <v>21.648295967726629</v>
      </c>
      <c r="D14" s="157">
        <v>21.503604794283184</v>
      </c>
      <c r="E14" s="157">
        <v>23.043455795659128</v>
      </c>
      <c r="F14" s="157">
        <v>20.424979471069161</v>
      </c>
      <c r="G14" s="157">
        <v>21.221735160022448</v>
      </c>
      <c r="H14" s="157">
        <v>21.495163409954067</v>
      </c>
      <c r="I14" s="157">
        <v>21.074847279349257</v>
      </c>
      <c r="J14" s="157">
        <v>21.554239815625223</v>
      </c>
      <c r="K14" s="157">
        <v>19.634124138825698</v>
      </c>
      <c r="L14" s="157">
        <v>17.06802474834069</v>
      </c>
      <c r="M14" s="157">
        <v>8.3448612905092716</v>
      </c>
      <c r="N14" s="157">
        <v>7.3514021679236272</v>
      </c>
      <c r="O14" s="157">
        <v>6.3491698145049851</v>
      </c>
      <c r="P14" s="157">
        <v>6.017118463792845</v>
      </c>
      <c r="Q14" s="157">
        <v>5.733953222169438</v>
      </c>
    </row>
    <row r="15" spans="1:17" x14ac:dyDescent="0.25">
      <c r="A15" s="156" t="s">
        <v>324</v>
      </c>
      <c r="B15" s="204">
        <v>1000.9505732900543</v>
      </c>
      <c r="C15" s="204">
        <v>1150.3117840555212</v>
      </c>
      <c r="D15" s="204">
        <v>1226.6632860685102</v>
      </c>
      <c r="E15" s="204">
        <v>1222.2431264677305</v>
      </c>
      <c r="F15" s="204">
        <v>590.49575389635311</v>
      </c>
      <c r="G15" s="204">
        <v>680.02153339260963</v>
      </c>
      <c r="H15" s="204">
        <v>727.52647763932191</v>
      </c>
      <c r="I15" s="204">
        <v>589.24053934373649</v>
      </c>
      <c r="J15" s="204">
        <v>764.85746465598481</v>
      </c>
      <c r="K15" s="204">
        <v>621.29256542377868</v>
      </c>
      <c r="L15" s="204">
        <v>880.14366088811357</v>
      </c>
      <c r="M15" s="204">
        <v>86.060142643373524</v>
      </c>
      <c r="N15" s="204">
        <v>75.748033008267683</v>
      </c>
      <c r="O15" s="204">
        <v>80.094905266603064</v>
      </c>
      <c r="P15" s="204">
        <v>92.399528027155469</v>
      </c>
      <c r="Q15" s="204">
        <v>84.300200363752481</v>
      </c>
    </row>
    <row r="16" spans="1:17" x14ac:dyDescent="0.25">
      <c r="A16" s="88" t="s">
        <v>33</v>
      </c>
      <c r="B16" s="87">
        <v>38.210301607867372</v>
      </c>
      <c r="C16" s="87">
        <v>37.24148082760162</v>
      </c>
      <c r="D16" s="87">
        <v>38.436392276198696</v>
      </c>
      <c r="E16" s="87">
        <v>11.035314414026185</v>
      </c>
      <c r="F16" s="87">
        <v>6.9241313526751309</v>
      </c>
      <c r="G16" s="87">
        <v>8.2044321115299823</v>
      </c>
      <c r="H16" s="87">
        <v>7.645789599843571</v>
      </c>
      <c r="I16" s="87">
        <v>7.7682552016599873</v>
      </c>
      <c r="J16" s="87">
        <v>4.6400074910349458</v>
      </c>
      <c r="K16" s="87">
        <v>0.89898247471099013</v>
      </c>
      <c r="L16" s="87">
        <v>7.4278621108028353E-2</v>
      </c>
      <c r="M16" s="87">
        <v>7.0932984696598977E-2</v>
      </c>
      <c r="N16" s="87">
        <v>4.2112287278321593E-2</v>
      </c>
      <c r="O16" s="87">
        <v>0.33741521858893564</v>
      </c>
      <c r="P16" s="87">
        <v>2.4710971743239003E-2</v>
      </c>
      <c r="Q16" s="87">
        <v>2.6449953769787041E-2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40.986385677169764</v>
      </c>
      <c r="C19" s="87">
        <v>34.8651618326383</v>
      </c>
      <c r="D19" s="87">
        <v>37.792313697408311</v>
      </c>
      <c r="E19" s="87">
        <v>45.594448930934597</v>
      </c>
      <c r="F19" s="87">
        <v>28.027117361319366</v>
      </c>
      <c r="G19" s="87">
        <v>29.562003655144295</v>
      </c>
      <c r="H19" s="87">
        <v>19.722127684840935</v>
      </c>
      <c r="I19" s="87">
        <v>2.6099316016598704</v>
      </c>
      <c r="J19" s="87">
        <v>3.2870062358288408</v>
      </c>
      <c r="K19" s="87">
        <v>1.2996777815002798</v>
      </c>
      <c r="L19" s="87">
        <v>2.5230661721897828E-2</v>
      </c>
      <c r="M19" s="87">
        <v>1.0293581142762992E-2</v>
      </c>
      <c r="N19" s="87">
        <v>9.0984369948757693E-4</v>
      </c>
      <c r="O19" s="87">
        <v>0.15703081395601604</v>
      </c>
      <c r="P19" s="87">
        <v>1.1363966734521842E-2</v>
      </c>
      <c r="Q19" s="87">
        <v>3.6701659020395447E-2</v>
      </c>
    </row>
    <row r="20" spans="1:17" x14ac:dyDescent="0.25">
      <c r="A20" s="88" t="s">
        <v>29</v>
      </c>
      <c r="B20" s="87">
        <v>223.33216954273649</v>
      </c>
      <c r="C20" s="87">
        <v>376.29279791228919</v>
      </c>
      <c r="D20" s="87">
        <v>431.89611528026177</v>
      </c>
      <c r="E20" s="87">
        <v>429.10761405829271</v>
      </c>
      <c r="F20" s="87">
        <v>36.07988782399331</v>
      </c>
      <c r="G20" s="87">
        <v>0</v>
      </c>
      <c r="H20" s="87">
        <v>9.2407479733521924</v>
      </c>
      <c r="I20" s="87">
        <v>118.50036033118894</v>
      </c>
      <c r="J20" s="87">
        <v>77.693805075906994</v>
      </c>
      <c r="K20" s="87">
        <v>42.353138026742982</v>
      </c>
      <c r="L20" s="87">
        <v>0.37487949864357595</v>
      </c>
      <c r="M20" s="87">
        <v>0.13558438095765374</v>
      </c>
      <c r="N20" s="87">
        <v>0.10626755888738276</v>
      </c>
      <c r="O20" s="87">
        <v>3.6490458482114243</v>
      </c>
      <c r="P20" s="87">
        <v>0.25978426844510238</v>
      </c>
      <c r="Q20" s="87">
        <v>0.85404929796376217</v>
      </c>
    </row>
    <row r="21" spans="1:17" x14ac:dyDescent="0.25">
      <c r="A21" s="88" t="s">
        <v>28</v>
      </c>
      <c r="B21" s="87">
        <v>0.86986266210613705</v>
      </c>
      <c r="C21" s="87">
        <v>0.84602837702635414</v>
      </c>
      <c r="D21" s="87">
        <v>0.85697129192277766</v>
      </c>
      <c r="E21" s="87">
        <v>0.86603349960259624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625.81448085368811</v>
      </c>
      <c r="C22" s="87">
        <v>627.86037515460794</v>
      </c>
      <c r="D22" s="87">
        <v>644.92891273509781</v>
      </c>
      <c r="E22" s="87">
        <v>663.34629540558717</v>
      </c>
      <c r="F22" s="87">
        <v>109.61172167634821</v>
      </c>
      <c r="G22" s="87">
        <v>218.29420746277569</v>
      </c>
      <c r="H22" s="87">
        <v>166.49628380261407</v>
      </c>
      <c r="I22" s="87">
        <v>12.683913492341942</v>
      </c>
      <c r="J22" s="87">
        <v>5.8611951604980383</v>
      </c>
      <c r="K22" s="87">
        <v>3.5061133853279309</v>
      </c>
      <c r="L22" s="87">
        <v>2.467579602828161E-2</v>
      </c>
      <c r="M22" s="87">
        <v>1.2652792818818521E-2</v>
      </c>
      <c r="N22" s="87">
        <v>1.5576805874480145E-2</v>
      </c>
      <c r="O22" s="87">
        <v>0.28590930457735886</v>
      </c>
      <c r="P22" s="87">
        <v>2.0246615508624648E-2</v>
      </c>
      <c r="Q22" s="87">
        <v>6.1131591172216171E-2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71.73737294648636</v>
      </c>
      <c r="C24" s="87">
        <v>73.20593995135782</v>
      </c>
      <c r="D24" s="87">
        <v>72.752580787620587</v>
      </c>
      <c r="E24" s="87">
        <v>72.293420159287322</v>
      </c>
      <c r="F24" s="87">
        <v>66.251684753184776</v>
      </c>
      <c r="G24" s="87">
        <v>67.212375416256862</v>
      </c>
      <c r="H24" s="87">
        <v>67.372192295472573</v>
      </c>
      <c r="I24" s="87">
        <v>62.241931633038313</v>
      </c>
      <c r="J24" s="87">
        <v>71.926638862763554</v>
      </c>
      <c r="K24" s="87">
        <v>82.412472011428278</v>
      </c>
      <c r="L24" s="87">
        <v>25.756113200993539</v>
      </c>
      <c r="M24" s="87">
        <v>20.841171325670619</v>
      </c>
      <c r="N24" s="87">
        <v>19.705234928476823</v>
      </c>
      <c r="O24" s="87">
        <v>20.693212640877039</v>
      </c>
      <c r="P24" s="87">
        <v>42.199702923032198</v>
      </c>
      <c r="Q24" s="87">
        <v>34.273437425406165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343.6012109288323</v>
      </c>
      <c r="G25" s="87">
        <v>356.74851474690286</v>
      </c>
      <c r="H25" s="87">
        <v>457.04933628319856</v>
      </c>
      <c r="I25" s="87">
        <v>385.43614708384746</v>
      </c>
      <c r="J25" s="87">
        <v>601.44881182995243</v>
      </c>
      <c r="K25" s="87">
        <v>490.82218174406819</v>
      </c>
      <c r="L25" s="87">
        <v>853.88848310961828</v>
      </c>
      <c r="M25" s="87">
        <v>64.989507578087071</v>
      </c>
      <c r="N25" s="87">
        <v>55.87793158405119</v>
      </c>
      <c r="O25" s="87">
        <v>54.97229144039229</v>
      </c>
      <c r="P25" s="87">
        <v>49.883719281691789</v>
      </c>
      <c r="Q25" s="87">
        <v>49.048430436420162</v>
      </c>
    </row>
    <row r="26" spans="1:17" x14ac:dyDescent="0.25">
      <c r="A26" s="156" t="s">
        <v>323</v>
      </c>
      <c r="B26" s="204">
        <v>257.34567460019485</v>
      </c>
      <c r="C26" s="204">
        <v>260.81636845854922</v>
      </c>
      <c r="D26" s="204">
        <v>242.50083526278934</v>
      </c>
      <c r="E26" s="204">
        <v>252.52787822234023</v>
      </c>
      <c r="F26" s="204">
        <v>208.7735449711198</v>
      </c>
      <c r="G26" s="204">
        <v>214.95416700435592</v>
      </c>
      <c r="H26" s="204">
        <v>217.05644731355937</v>
      </c>
      <c r="I26" s="204">
        <v>210.12928252703128</v>
      </c>
      <c r="J26" s="204">
        <v>218.82171905622153</v>
      </c>
      <c r="K26" s="204">
        <v>196.49494360877762</v>
      </c>
      <c r="L26" s="204">
        <v>218.46395015255024</v>
      </c>
      <c r="M26" s="204">
        <v>405.94281810113552</v>
      </c>
      <c r="N26" s="204">
        <v>341.0193276467009</v>
      </c>
      <c r="O26" s="204">
        <v>347.81281784625065</v>
      </c>
      <c r="P26" s="204">
        <v>342.09884263889472</v>
      </c>
      <c r="Q26" s="204">
        <v>334.4851418215099</v>
      </c>
    </row>
    <row r="27" spans="1:17" x14ac:dyDescent="0.25">
      <c r="A27" s="152" t="s">
        <v>332</v>
      </c>
      <c r="B27" s="151">
        <v>169.58615376896762</v>
      </c>
      <c r="C27" s="151">
        <v>167.01141376381918</v>
      </c>
      <c r="D27" s="151">
        <v>143.92261780973885</v>
      </c>
      <c r="E27" s="151">
        <v>152.31394305888691</v>
      </c>
      <c r="F27" s="151">
        <v>132.5501172806571</v>
      </c>
      <c r="G27" s="151">
        <v>135.13760903166104</v>
      </c>
      <c r="H27" s="151">
        <v>133.87135950172512</v>
      </c>
      <c r="I27" s="151">
        <v>129.37074378439559</v>
      </c>
      <c r="J27" s="151">
        <v>133.94199715594411</v>
      </c>
      <c r="K27" s="151">
        <v>121.55386542091999</v>
      </c>
      <c r="L27" s="151">
        <v>131.894732345286</v>
      </c>
      <c r="M27" s="151">
        <v>349.79669635307437</v>
      </c>
      <c r="N27" s="151">
        <v>286.52551022972955</v>
      </c>
      <c r="O27" s="151">
        <v>294.71835644021166</v>
      </c>
      <c r="P27" s="151">
        <v>290.09264339397816</v>
      </c>
      <c r="Q27" s="151">
        <v>282.20447460287079</v>
      </c>
    </row>
    <row r="28" spans="1:17" x14ac:dyDescent="0.25">
      <c r="A28" s="154" t="s">
        <v>33</v>
      </c>
      <c r="B28" s="83">
        <v>1.3614268755062313</v>
      </c>
      <c r="C28" s="83">
        <v>1.3991400000000001</v>
      </c>
      <c r="D28" s="83">
        <v>1.4000600000000001</v>
      </c>
      <c r="E28" s="83">
        <v>0</v>
      </c>
      <c r="F28" s="83">
        <v>0</v>
      </c>
      <c r="G28" s="83">
        <v>0</v>
      </c>
      <c r="H28" s="83">
        <v>0</v>
      </c>
      <c r="I28" s="83">
        <v>0.13696739007766279</v>
      </c>
      <c r="J28" s="83">
        <v>1.3822843602216375</v>
      </c>
      <c r="K28" s="83">
        <v>0.68004431967207124</v>
      </c>
      <c r="L28" s="83">
        <v>0.97873407034342308</v>
      </c>
      <c r="M28" s="83">
        <v>1.216856409817733</v>
      </c>
      <c r="N28" s="83">
        <v>1.6398819529328477</v>
      </c>
      <c r="O28" s="83">
        <v>1.4897319187049218</v>
      </c>
      <c r="P28" s="83">
        <v>1.5299302470787228</v>
      </c>
      <c r="Q28" s="83">
        <v>0.47135670090024856</v>
      </c>
    </row>
    <row r="29" spans="1:17" x14ac:dyDescent="0.25">
      <c r="A29" s="154" t="s">
        <v>30</v>
      </c>
      <c r="B29" s="83">
        <v>21.181588579932434</v>
      </c>
      <c r="C29" s="83">
        <v>21.205470852713184</v>
      </c>
      <c r="D29" s="83">
        <v>18.646170542635662</v>
      </c>
      <c r="E29" s="83">
        <v>21.203620310077518</v>
      </c>
      <c r="F29" s="83">
        <v>16.325398294573645</v>
      </c>
      <c r="G29" s="83">
        <v>18.021226312042973</v>
      </c>
      <c r="H29" s="83">
        <v>18.867880930232563</v>
      </c>
      <c r="I29" s="83">
        <v>8.6698239534883736</v>
      </c>
      <c r="J29" s="83">
        <v>3.29915</v>
      </c>
      <c r="K29" s="83">
        <v>4.1510243410852716</v>
      </c>
      <c r="L29" s="83">
        <v>10.31213850433171</v>
      </c>
      <c r="M29" s="83">
        <v>6.8373416217424428</v>
      </c>
      <c r="N29" s="83">
        <v>6.7369093768523882</v>
      </c>
      <c r="O29" s="83">
        <v>6.70237687301025</v>
      </c>
      <c r="P29" s="83">
        <v>3.2960799436783326</v>
      </c>
      <c r="Q29" s="83">
        <v>5.8512338624407745</v>
      </c>
    </row>
    <row r="30" spans="1:17" x14ac:dyDescent="0.25">
      <c r="A30" s="154" t="s">
        <v>125</v>
      </c>
      <c r="B30" s="83">
        <v>28.188558867842318</v>
      </c>
      <c r="C30" s="83">
        <v>21.408541696112113</v>
      </c>
      <c r="D30" s="83">
        <v>21.264732596874737</v>
      </c>
      <c r="E30" s="83">
        <v>25.586372578142388</v>
      </c>
      <c r="F30" s="83">
        <v>33.564111673082415</v>
      </c>
      <c r="G30" s="83">
        <v>28.696131647584913</v>
      </c>
      <c r="H30" s="83">
        <v>25.407273851927943</v>
      </c>
      <c r="I30" s="83">
        <v>27.662257508206242</v>
      </c>
      <c r="J30" s="83">
        <v>31.327275839918983</v>
      </c>
      <c r="K30" s="83">
        <v>19.859081839424341</v>
      </c>
      <c r="L30" s="83">
        <v>47.296321576214467</v>
      </c>
      <c r="M30" s="83">
        <v>23.739310261449049</v>
      </c>
      <c r="N30" s="83">
        <v>13.272997327613783</v>
      </c>
      <c r="O30" s="83">
        <v>19.840600220938747</v>
      </c>
      <c r="P30" s="83">
        <v>20.431675484564582</v>
      </c>
      <c r="Q30" s="83">
        <v>18.912977378046897</v>
      </c>
    </row>
    <row r="31" spans="1:17" x14ac:dyDescent="0.25">
      <c r="A31" s="154" t="s">
        <v>29</v>
      </c>
      <c r="B31" s="83">
        <v>49.680007758009019</v>
      </c>
      <c r="C31" s="83">
        <v>49.68732</v>
      </c>
      <c r="D31" s="83">
        <v>22.900359999999999</v>
      </c>
      <c r="E31" s="83">
        <v>22.899709999999999</v>
      </c>
      <c r="F31" s="83">
        <v>20.099309999999999</v>
      </c>
      <c r="G31" s="83">
        <v>19.105148979729453</v>
      </c>
      <c r="H31" s="83">
        <v>20.08991</v>
      </c>
      <c r="I31" s="83">
        <v>12.433160000000001</v>
      </c>
      <c r="J31" s="83">
        <v>35.850459183183048</v>
      </c>
      <c r="K31" s="83">
        <v>44.391536727540881</v>
      </c>
      <c r="L31" s="83">
        <v>10.530949997509291</v>
      </c>
      <c r="M31" s="83">
        <v>11.810968394949084</v>
      </c>
      <c r="N31" s="83">
        <v>9.7556467681258745</v>
      </c>
      <c r="O31" s="83">
        <v>18.367860369704186</v>
      </c>
      <c r="P31" s="83">
        <v>21.375571754432535</v>
      </c>
      <c r="Q31" s="83">
        <v>15.728741702240834</v>
      </c>
    </row>
    <row r="32" spans="1:17" x14ac:dyDescent="0.25">
      <c r="A32" s="154" t="s">
        <v>26</v>
      </c>
      <c r="B32" s="83">
        <v>69.174571687677641</v>
      </c>
      <c r="C32" s="83">
        <v>73.310941214993861</v>
      </c>
      <c r="D32" s="83">
        <v>79.711294670228455</v>
      </c>
      <c r="E32" s="83">
        <v>82.624240170667008</v>
      </c>
      <c r="F32" s="83">
        <v>62.561297313001056</v>
      </c>
      <c r="G32" s="83">
        <v>69.31510209230369</v>
      </c>
      <c r="H32" s="83">
        <v>69.506294719564636</v>
      </c>
      <c r="I32" s="83">
        <v>80.468534932623299</v>
      </c>
      <c r="J32" s="83">
        <v>62.082827772620448</v>
      </c>
      <c r="K32" s="83">
        <v>52.472178193197422</v>
      </c>
      <c r="L32" s="83">
        <v>62.776588196887104</v>
      </c>
      <c r="M32" s="83">
        <v>306.19221966511606</v>
      </c>
      <c r="N32" s="83">
        <v>255.12007480420465</v>
      </c>
      <c r="O32" s="83">
        <v>248.31778705785359</v>
      </c>
      <c r="P32" s="83">
        <v>243.45938596422397</v>
      </c>
      <c r="Q32" s="83">
        <v>241.24016495924204</v>
      </c>
    </row>
    <row r="33" spans="1:17" x14ac:dyDescent="0.25">
      <c r="A33" s="152" t="s">
        <v>331</v>
      </c>
      <c r="B33" s="151">
        <v>87.759520831227235</v>
      </c>
      <c r="C33" s="151">
        <v>93.804954694730043</v>
      </c>
      <c r="D33" s="151">
        <v>98.57821745305047</v>
      </c>
      <c r="E33" s="151">
        <v>100.21393516345334</v>
      </c>
      <c r="F33" s="151">
        <v>76.223427690462714</v>
      </c>
      <c r="G33" s="151">
        <v>79.816557972694881</v>
      </c>
      <c r="H33" s="151">
        <v>83.185087811834265</v>
      </c>
      <c r="I33" s="151">
        <v>80.758538742635693</v>
      </c>
      <c r="J33" s="151">
        <v>84.879721900277403</v>
      </c>
      <c r="K33" s="151">
        <v>74.941078187857627</v>
      </c>
      <c r="L33" s="151">
        <v>86.569217807264238</v>
      </c>
      <c r="M33" s="151">
        <v>56.146121748061148</v>
      </c>
      <c r="N33" s="151">
        <v>54.493817416971346</v>
      </c>
      <c r="O33" s="151">
        <v>53.094461406038981</v>
      </c>
      <c r="P33" s="151">
        <v>52.006199244916537</v>
      </c>
      <c r="Q33" s="151">
        <v>52.28066721863911</v>
      </c>
    </row>
    <row r="34" spans="1:17" x14ac:dyDescent="0.25">
      <c r="A34" s="156" t="s">
        <v>322</v>
      </c>
      <c r="B34" s="204">
        <v>181.78757886468495</v>
      </c>
      <c r="C34" s="204">
        <v>194.31026329622651</v>
      </c>
      <c r="D34" s="204">
        <v>204.19773615274732</v>
      </c>
      <c r="E34" s="204">
        <v>207.58600855286764</v>
      </c>
      <c r="F34" s="204">
        <v>157.8913859302441</v>
      </c>
      <c r="G34" s="204">
        <v>165.33429865772507</v>
      </c>
      <c r="H34" s="204">
        <v>172.31196761022801</v>
      </c>
      <c r="I34" s="204">
        <v>167.28554453831677</v>
      </c>
      <c r="J34" s="204">
        <v>175.82228107914599</v>
      </c>
      <c r="K34" s="204">
        <v>155.23509053199075</v>
      </c>
      <c r="L34" s="204">
        <v>179.32195117219015</v>
      </c>
      <c r="M34" s="204">
        <v>116.30268076384087</v>
      </c>
      <c r="N34" s="204">
        <v>112.88005036372637</v>
      </c>
      <c r="O34" s="204">
        <v>109.98138434108074</v>
      </c>
      <c r="P34" s="204">
        <v>107.72712700732708</v>
      </c>
      <c r="Q34" s="204">
        <v>108.29566781003817</v>
      </c>
    </row>
    <row r="35" spans="1:17" x14ac:dyDescent="0.25">
      <c r="A35" s="152" t="s">
        <v>330</v>
      </c>
      <c r="B35" s="151">
        <v>18.178757886468496</v>
      </c>
      <c r="C35" s="151">
        <v>19.43102632962265</v>
      </c>
      <c r="D35" s="151">
        <v>20.419773615274735</v>
      </c>
      <c r="E35" s="151">
        <v>20.758600855286762</v>
      </c>
      <c r="F35" s="151">
        <v>15.789138593024333</v>
      </c>
      <c r="G35" s="151">
        <v>16.533429865772447</v>
      </c>
      <c r="H35" s="151">
        <v>17.231196761022673</v>
      </c>
      <c r="I35" s="151">
        <v>16.728554453831677</v>
      </c>
      <c r="J35" s="151">
        <v>17.582228107914581</v>
      </c>
      <c r="K35" s="151">
        <v>15.523509053199065</v>
      </c>
      <c r="L35" s="151">
        <v>17.932195117218985</v>
      </c>
      <c r="M35" s="151">
        <v>11.630268076384025</v>
      </c>
      <c r="N35" s="151">
        <v>11.288005036372635</v>
      </c>
      <c r="O35" s="151">
        <v>10.998138434108071</v>
      </c>
      <c r="P35" s="151">
        <v>10.772712700732678</v>
      </c>
      <c r="Q35" s="151">
        <v>10.829566781003816</v>
      </c>
    </row>
    <row r="36" spans="1:17" x14ac:dyDescent="0.25">
      <c r="A36" s="154" t="s">
        <v>33</v>
      </c>
      <c r="B36" s="83">
        <v>0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3.972054312252217E-2</v>
      </c>
      <c r="J36" s="83">
        <v>0.40086246446427448</v>
      </c>
      <c r="K36" s="83">
        <v>0.19721285270490052</v>
      </c>
      <c r="L36" s="83">
        <v>0.29332004150628166</v>
      </c>
      <c r="M36" s="83">
        <v>0.67058928844376331</v>
      </c>
      <c r="N36" s="83">
        <v>0.9781676091972592</v>
      </c>
      <c r="O36" s="83">
        <v>0.43202225642442693</v>
      </c>
      <c r="P36" s="83">
        <v>0.46892665882744194</v>
      </c>
      <c r="Q36" s="83">
        <v>0.136693443261072</v>
      </c>
    </row>
    <row r="37" spans="1:17" x14ac:dyDescent="0.25">
      <c r="A37" s="154" t="s">
        <v>30</v>
      </c>
      <c r="B37" s="83">
        <v>5.1867990268627784</v>
      </c>
      <c r="C37" s="83">
        <v>5.1931491472868174</v>
      </c>
      <c r="D37" s="83">
        <v>4.4503894573643379</v>
      </c>
      <c r="E37" s="83">
        <v>5.1922296899224767</v>
      </c>
      <c r="F37" s="83">
        <v>3.4585917054263535</v>
      </c>
      <c r="G37" s="83">
        <v>3.9518423318429905</v>
      </c>
      <c r="H37" s="83">
        <v>4.1965090697674388</v>
      </c>
      <c r="I37" s="83">
        <v>1.2356360465116272</v>
      </c>
      <c r="J37" s="83">
        <v>0</v>
      </c>
      <c r="K37" s="83">
        <v>0.24718565891472855</v>
      </c>
      <c r="L37" s="83">
        <v>1.7733968985265753</v>
      </c>
      <c r="M37" s="83">
        <v>1.951705365940485</v>
      </c>
      <c r="N37" s="83">
        <v>2.052456580025769</v>
      </c>
      <c r="O37" s="83">
        <v>0.98796490662542646</v>
      </c>
      <c r="P37" s="83">
        <v>0</v>
      </c>
      <c r="Q37" s="83">
        <v>0.74099232350666877</v>
      </c>
    </row>
    <row r="38" spans="1:17" x14ac:dyDescent="0.25">
      <c r="A38" s="154" t="s">
        <v>125</v>
      </c>
      <c r="B38" s="83">
        <v>0.18974675832365878</v>
      </c>
      <c r="C38" s="83">
        <v>0.23788492297158381</v>
      </c>
      <c r="D38" s="83">
        <v>0.35213167162238462</v>
      </c>
      <c r="E38" s="83">
        <v>0.30524219135162095</v>
      </c>
      <c r="F38" s="83">
        <v>2.2839561813711038</v>
      </c>
      <c r="G38" s="83">
        <v>1.0535424382860685</v>
      </c>
      <c r="H38" s="83">
        <v>0.80847008060509795</v>
      </c>
      <c r="I38" s="83">
        <v>2.1608511847637533</v>
      </c>
      <c r="J38" s="83">
        <v>4.0236539253040444</v>
      </c>
      <c r="K38" s="83">
        <v>1.4761196332272637</v>
      </c>
      <c r="L38" s="83">
        <v>7.564438391777756</v>
      </c>
      <c r="M38" s="83">
        <v>3.5844286483559906</v>
      </c>
      <c r="N38" s="83">
        <v>5.3796315867346914E-2</v>
      </c>
      <c r="O38" s="83">
        <v>1.8173644202649781</v>
      </c>
      <c r="P38" s="83">
        <v>2.0007566771870291</v>
      </c>
      <c r="Q38" s="83">
        <v>2.1548615188128419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5.95938086312308</v>
      </c>
      <c r="K39" s="83">
        <v>8.7263368509868489</v>
      </c>
      <c r="L39" s="83">
        <v>1.4381187111266291</v>
      </c>
      <c r="M39" s="83">
        <v>1.2445958700340662</v>
      </c>
      <c r="N39" s="83">
        <v>2.3998851667539558</v>
      </c>
      <c r="O39" s="83">
        <v>4.4956638756901182</v>
      </c>
      <c r="P39" s="83">
        <v>4.7946921834929412</v>
      </c>
      <c r="Q39" s="83">
        <v>4.2842728653474875</v>
      </c>
    </row>
    <row r="40" spans="1:17" x14ac:dyDescent="0.25">
      <c r="A40" s="154" t="s">
        <v>26</v>
      </c>
      <c r="B40" s="83">
        <v>12.802212101282059</v>
      </c>
      <c r="C40" s="83">
        <v>13.999992259364248</v>
      </c>
      <c r="D40" s="83">
        <v>15.617252486288013</v>
      </c>
      <c r="E40" s="83">
        <v>15.261128974012665</v>
      </c>
      <c r="F40" s="83">
        <v>10.046590706226876</v>
      </c>
      <c r="G40" s="83">
        <v>11.528045095643391</v>
      </c>
      <c r="H40" s="83">
        <v>12.226217610650137</v>
      </c>
      <c r="I40" s="83">
        <v>13.292346679433775</v>
      </c>
      <c r="J40" s="83">
        <v>7.1983308550231824</v>
      </c>
      <c r="K40" s="83">
        <v>4.8766540573653234</v>
      </c>
      <c r="L40" s="83">
        <v>6.8629210742817435</v>
      </c>
      <c r="M40" s="83">
        <v>4.1789489036097205</v>
      </c>
      <c r="N40" s="83">
        <v>5.8036993645283035</v>
      </c>
      <c r="O40" s="83">
        <v>3.2651229751031221</v>
      </c>
      <c r="P40" s="83">
        <v>3.5083371812252646</v>
      </c>
      <c r="Q40" s="83">
        <v>3.5127466300757462</v>
      </c>
    </row>
    <row r="41" spans="1:17" x14ac:dyDescent="0.25">
      <c r="A41" s="152" t="s">
        <v>329</v>
      </c>
      <c r="B41" s="151">
        <v>154.51944203498221</v>
      </c>
      <c r="C41" s="151">
        <v>165.16372380179254</v>
      </c>
      <c r="D41" s="151">
        <v>173.56807572983524</v>
      </c>
      <c r="E41" s="151">
        <v>176.44810726993748</v>
      </c>
      <c r="F41" s="151">
        <v>134.20767804070755</v>
      </c>
      <c r="G41" s="151">
        <v>140.53415385906635</v>
      </c>
      <c r="H41" s="151">
        <v>146.46517246869391</v>
      </c>
      <c r="I41" s="151">
        <v>142.19271285756926</v>
      </c>
      <c r="J41" s="151">
        <v>149.44893891727412</v>
      </c>
      <c r="K41" s="151">
        <v>131.94982695219215</v>
      </c>
      <c r="L41" s="151">
        <v>152.42365849636167</v>
      </c>
      <c r="M41" s="151">
        <v>98.857278649264799</v>
      </c>
      <c r="N41" s="151">
        <v>95.948042809167418</v>
      </c>
      <c r="O41" s="151">
        <v>93.484176689918627</v>
      </c>
      <c r="P41" s="151">
        <v>91.568057956228046</v>
      </c>
      <c r="Q41" s="151">
        <v>92.051317638532439</v>
      </c>
    </row>
    <row r="42" spans="1:17" x14ac:dyDescent="0.25">
      <c r="A42" s="150" t="s">
        <v>33</v>
      </c>
      <c r="B42" s="87">
        <v>5.898768162744501</v>
      </c>
      <c r="C42" s="87">
        <v>5.3471952027597967</v>
      </c>
      <c r="D42" s="87">
        <v>5.4385997536118582</v>
      </c>
      <c r="E42" s="87">
        <v>1.5931039408753738</v>
      </c>
      <c r="F42" s="87">
        <v>1.60386369693442</v>
      </c>
      <c r="G42" s="87">
        <v>1.7243026245299049</v>
      </c>
      <c r="H42" s="87">
        <v>1.5840768410348682</v>
      </c>
      <c r="I42" s="87">
        <v>1.9265849298335089</v>
      </c>
      <c r="J42" s="87">
        <v>0.91961646854352996</v>
      </c>
      <c r="K42" s="87">
        <v>0.19104848177752995</v>
      </c>
      <c r="L42" s="87">
        <v>1.2867444670771113E-2</v>
      </c>
      <c r="M42" s="87">
        <v>8.1707470227447995E-2</v>
      </c>
      <c r="N42" s="87">
        <v>5.3511249297494824E-2</v>
      </c>
      <c r="O42" s="87">
        <v>0.39618289431063541</v>
      </c>
      <c r="P42" s="87">
        <v>2.6065220353091084E-2</v>
      </c>
      <c r="Q42" s="87">
        <v>2.9296970071106515E-2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6.3273299807891803</v>
      </c>
      <c r="C45" s="87">
        <v>5.0059992769340633</v>
      </c>
      <c r="D45" s="87">
        <v>5.3474651441317382</v>
      </c>
      <c r="E45" s="87">
        <v>6.5822045071583695</v>
      </c>
      <c r="F45" s="87">
        <v>6.4920310976153734</v>
      </c>
      <c r="G45" s="87">
        <v>6.2129638951235382</v>
      </c>
      <c r="H45" s="87">
        <v>4.0860875536162196</v>
      </c>
      <c r="I45" s="87">
        <v>0.64728240269187587</v>
      </c>
      <c r="J45" s="87">
        <v>0.65146124710226549</v>
      </c>
      <c r="K45" s="87">
        <v>0.27620278919835684</v>
      </c>
      <c r="L45" s="87">
        <v>4.3707615848347092E-3</v>
      </c>
      <c r="M45" s="87">
        <v>1.1857142038412684E-2</v>
      </c>
      <c r="N45" s="87">
        <v>1.1561203670382809E-3</v>
      </c>
      <c r="O45" s="87">
        <v>0.18438090205066232</v>
      </c>
      <c r="P45" s="87">
        <v>1.1986752285512655E-2</v>
      </c>
      <c r="Q45" s="87">
        <v>4.0652146889901319E-2</v>
      </c>
    </row>
    <row r="46" spans="1:17" x14ac:dyDescent="0.25">
      <c r="A46" s="150" t="s">
        <v>29</v>
      </c>
      <c r="B46" s="87">
        <v>34.477212583532868</v>
      </c>
      <c r="C46" s="87">
        <v>54.028760379967842</v>
      </c>
      <c r="D46" s="87">
        <v>61.111617585495566</v>
      </c>
      <c r="E46" s="87">
        <v>61.947762009119039</v>
      </c>
      <c r="F46" s="87">
        <v>8.3573258973505951</v>
      </c>
      <c r="G46" s="87">
        <v>0</v>
      </c>
      <c r="H46" s="87">
        <v>1.914524937846392</v>
      </c>
      <c r="I46" s="87">
        <v>29.388968625171309</v>
      </c>
      <c r="J46" s="87">
        <v>15.398359332320496</v>
      </c>
      <c r="K46" s="87">
        <v>9.0007346596213882</v>
      </c>
      <c r="L46" s="87">
        <v>6.4941178700492291E-2</v>
      </c>
      <c r="M46" s="87">
        <v>0.1561791995330436</v>
      </c>
      <c r="N46" s="87">
        <v>0.13503208216349319</v>
      </c>
      <c r="O46" s="87">
        <v>4.2846008892617746</v>
      </c>
      <c r="P46" s="87">
        <v>0.27402136474624145</v>
      </c>
      <c r="Q46" s="87">
        <v>0.94597733287060215</v>
      </c>
    </row>
    <row r="47" spans="1:17" x14ac:dyDescent="0.25">
      <c r="A47" s="150" t="s">
        <v>28</v>
      </c>
      <c r="B47" s="87">
        <v>0.13428625164621522</v>
      </c>
      <c r="C47" s="87">
        <v>0.12147419432583607</v>
      </c>
      <c r="D47" s="87">
        <v>0.12125809892906508</v>
      </c>
      <c r="E47" s="87">
        <v>0.12502420224596184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96.61097610085703</v>
      </c>
      <c r="C48" s="87">
        <v>90.149261292032733</v>
      </c>
      <c r="D48" s="87">
        <v>91.254928420278731</v>
      </c>
      <c r="E48" s="87">
        <v>95.763433439877815</v>
      </c>
      <c r="F48" s="87">
        <v>25.389792914204829</v>
      </c>
      <c r="G48" s="87">
        <v>45.878285020941782</v>
      </c>
      <c r="H48" s="87">
        <v>34.495182459047243</v>
      </c>
      <c r="I48" s="87">
        <v>3.1457046597073774</v>
      </c>
      <c r="J48" s="87">
        <v>1.1616471752159589</v>
      </c>
      <c r="K48" s="87">
        <v>0.74510644873485454</v>
      </c>
      <c r="L48" s="87">
        <v>4.2746410119725402E-3</v>
      </c>
      <c r="M48" s="87">
        <v>1.4574710157195052E-2</v>
      </c>
      <c r="N48" s="87">
        <v>1.9793138684183337E-2</v>
      </c>
      <c r="O48" s="87">
        <v>0.33570618501294064</v>
      </c>
      <c r="P48" s="87">
        <v>2.135620161441049E-2</v>
      </c>
      <c r="Q48" s="87">
        <v>6.771166454806081E-2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11.070868955412408</v>
      </c>
      <c r="C50" s="87">
        <v>10.511033455772273</v>
      </c>
      <c r="D50" s="87">
        <v>10.294206727388296</v>
      </c>
      <c r="E50" s="87">
        <v>10.436579170660913</v>
      </c>
      <c r="F50" s="87">
        <v>15.346137533240725</v>
      </c>
      <c r="G50" s="87">
        <v>14.120817236849099</v>
      </c>
      <c r="H50" s="87">
        <v>13.95836599364301</v>
      </c>
      <c r="I50" s="87">
        <v>15.436460875064308</v>
      </c>
      <c r="J50" s="87">
        <v>14.255348025403061</v>
      </c>
      <c r="K50" s="87">
        <v>17.513998437375847</v>
      </c>
      <c r="L50" s="87">
        <v>4.4617866702978013</v>
      </c>
      <c r="M50" s="87">
        <v>24.006876249196136</v>
      </c>
      <c r="N50" s="87">
        <v>25.039051708460217</v>
      </c>
      <c r="O50" s="87">
        <v>24.297353601693555</v>
      </c>
      <c r="P50" s="87">
        <v>44.512395827766845</v>
      </c>
      <c r="Q50" s="87">
        <v>37.856737154867396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77.018526901361597</v>
      </c>
      <c r="G51" s="87">
        <v>72.597785081622035</v>
      </c>
      <c r="H51" s="87">
        <v>90.426934683506175</v>
      </c>
      <c r="I51" s="87">
        <v>91.647711365100875</v>
      </c>
      <c r="J51" s="87">
        <v>117.06250666868883</v>
      </c>
      <c r="K51" s="87">
        <v>104.22273613548418</v>
      </c>
      <c r="L51" s="87">
        <v>147.87541780009579</v>
      </c>
      <c r="M51" s="87">
        <v>74.586083878112561</v>
      </c>
      <c r="N51" s="87">
        <v>70.699498510194985</v>
      </c>
      <c r="O51" s="87">
        <v>63.985952217589059</v>
      </c>
      <c r="P51" s="87">
        <v>46.722232589461946</v>
      </c>
      <c r="Q51" s="87">
        <v>53.110942369285368</v>
      </c>
    </row>
    <row r="52" spans="1:17" x14ac:dyDescent="0.25">
      <c r="A52" s="152" t="s">
        <v>328</v>
      </c>
      <c r="B52" s="151">
        <v>9.089378943234248</v>
      </c>
      <c r="C52" s="151">
        <v>9.7155131648113251</v>
      </c>
      <c r="D52" s="151">
        <v>10.209886807637369</v>
      </c>
      <c r="E52" s="151">
        <v>10.379300427643383</v>
      </c>
      <c r="F52" s="151">
        <v>7.8945692965122092</v>
      </c>
      <c r="G52" s="151">
        <v>8.2667149328862557</v>
      </c>
      <c r="H52" s="151">
        <v>8.6155983805114058</v>
      </c>
      <c r="I52" s="151">
        <v>8.3642772269158385</v>
      </c>
      <c r="J52" s="151">
        <v>8.7911140539573029</v>
      </c>
      <c r="K52" s="151">
        <v>7.7617545265995398</v>
      </c>
      <c r="L52" s="151">
        <v>8.9660975586095102</v>
      </c>
      <c r="M52" s="151">
        <v>5.8151340381920473</v>
      </c>
      <c r="N52" s="151">
        <v>5.6440025181863174</v>
      </c>
      <c r="O52" s="151">
        <v>5.4990692170540365</v>
      </c>
      <c r="P52" s="151">
        <v>5.3863563503663556</v>
      </c>
      <c r="Q52" s="151">
        <v>5.414783390501908</v>
      </c>
    </row>
    <row r="53" spans="1:17" x14ac:dyDescent="0.25">
      <c r="A53" s="156" t="s">
        <v>321</v>
      </c>
      <c r="B53" s="204">
        <v>94.028058033457739</v>
      </c>
      <c r="C53" s="204">
        <v>100.50530860149647</v>
      </c>
      <c r="D53" s="204">
        <v>105.6195186996969</v>
      </c>
      <c r="E53" s="204">
        <v>107.37207338941428</v>
      </c>
      <c r="F53" s="204">
        <v>81.66795823978147</v>
      </c>
      <c r="G53" s="204">
        <v>85.517740685030219</v>
      </c>
      <c r="H53" s="204">
        <v>89.126879798393844</v>
      </c>
      <c r="I53" s="204">
        <v>86.527005795681092</v>
      </c>
      <c r="J53" s="204">
        <v>90.942559178868635</v>
      </c>
      <c r="K53" s="204">
        <v>80.294012344133151</v>
      </c>
      <c r="L53" s="204">
        <v>92.752733364925959</v>
      </c>
      <c r="M53" s="204">
        <v>60.156559015779791</v>
      </c>
      <c r="N53" s="204">
        <v>58.386232946755001</v>
      </c>
      <c r="O53" s="204">
        <v>56.886922935041753</v>
      </c>
      <c r="P53" s="204">
        <v>55.720927762410568</v>
      </c>
      <c r="Q53" s="204">
        <v>56.015000591399044</v>
      </c>
    </row>
    <row r="54" spans="1:17" x14ac:dyDescent="0.25">
      <c r="A54" s="152" t="s">
        <v>327</v>
      </c>
      <c r="B54" s="151">
        <v>4.7014029016728873</v>
      </c>
      <c r="C54" s="151">
        <v>5.025265430074823</v>
      </c>
      <c r="D54" s="151">
        <v>5.2809759349848457</v>
      </c>
      <c r="E54" s="151">
        <v>5.3686036694707147</v>
      </c>
      <c r="F54" s="151">
        <v>4.0833979119890742</v>
      </c>
      <c r="G54" s="151">
        <v>4.2758870342515118</v>
      </c>
      <c r="H54" s="151">
        <v>4.4563439899196933</v>
      </c>
      <c r="I54" s="151">
        <v>4.3263502897840551</v>
      </c>
      <c r="J54" s="151">
        <v>4.5471279589434319</v>
      </c>
      <c r="K54" s="151">
        <v>4.0147006172066577</v>
      </c>
      <c r="L54" s="151">
        <v>4.6376366682462979</v>
      </c>
      <c r="M54" s="151">
        <v>3.00782795078899</v>
      </c>
      <c r="N54" s="151">
        <v>2.9193116473377505</v>
      </c>
      <c r="O54" s="151">
        <v>2.8443461467520881</v>
      </c>
      <c r="P54" s="151">
        <v>2.7860463881205284</v>
      </c>
      <c r="Q54" s="151">
        <v>2.8007500295699521</v>
      </c>
    </row>
    <row r="55" spans="1:17" x14ac:dyDescent="0.25">
      <c r="A55" s="152" t="s">
        <v>326</v>
      </c>
      <c r="B55" s="151">
        <v>26.327856249368168</v>
      </c>
      <c r="C55" s="151">
        <v>28.141486408419013</v>
      </c>
      <c r="D55" s="151">
        <v>29.573465235915137</v>
      </c>
      <c r="E55" s="151">
        <v>30.064180549035996</v>
      </c>
      <c r="F55" s="151">
        <v>22.867028307138813</v>
      </c>
      <c r="G55" s="151">
        <v>23.944967391808461</v>
      </c>
      <c r="H55" s="151">
        <v>24.955526343550282</v>
      </c>
      <c r="I55" s="151">
        <v>24.227561622790709</v>
      </c>
      <c r="J55" s="151">
        <v>25.463916570083221</v>
      </c>
      <c r="K55" s="151">
        <v>22.482323456357289</v>
      </c>
      <c r="L55" s="151">
        <v>25.97076534217927</v>
      </c>
      <c r="M55" s="151">
        <v>16.843836524418343</v>
      </c>
      <c r="N55" s="151">
        <v>16.348145225091404</v>
      </c>
      <c r="O55" s="151">
        <v>15.928338421811691</v>
      </c>
      <c r="P55" s="151">
        <v>15.60185977347496</v>
      </c>
      <c r="Q55" s="151">
        <v>15.684200165591735</v>
      </c>
    </row>
    <row r="56" spans="1:17" x14ac:dyDescent="0.25">
      <c r="A56" s="150" t="s">
        <v>33</v>
      </c>
      <c r="B56" s="87">
        <v>1.0050639465933835</v>
      </c>
      <c r="C56" s="87">
        <v>0.91108396963858607</v>
      </c>
      <c r="D56" s="87">
        <v>0.92665797018944451</v>
      </c>
      <c r="E56" s="87">
        <v>0.27144164509844093</v>
      </c>
      <c r="F56" s="87">
        <v>0.27327495039044891</v>
      </c>
      <c r="G56" s="87">
        <v>0.29379598470692092</v>
      </c>
      <c r="H56" s="87">
        <v>0.26990355912155972</v>
      </c>
      <c r="I56" s="87">
        <v>0.32826193530631803</v>
      </c>
      <c r="J56" s="87">
        <v>0.15668921573561159</v>
      </c>
      <c r="K56" s="87">
        <v>3.2551871134508158E-2</v>
      </c>
      <c r="L56" s="87">
        <v>2.1924246497865589E-3</v>
      </c>
      <c r="M56" s="87">
        <v>1.3921759633074304E-2</v>
      </c>
      <c r="N56" s="87">
        <v>9.1175353772607812E-3</v>
      </c>
      <c r="O56" s="87">
        <v>6.7503779152319227E-2</v>
      </c>
      <c r="P56" s="87">
        <v>4.4411328796341801E-3</v>
      </c>
      <c r="Q56" s="87">
        <v>4.991775833616526E-3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1.0780846214732072</v>
      </c>
      <c r="C59" s="87">
        <v>0.85294916686097622</v>
      </c>
      <c r="D59" s="87">
        <v>0.91112996370601629</v>
      </c>
      <c r="E59" s="87">
        <v>1.1215115184610609</v>
      </c>
      <c r="F59" s="87">
        <v>1.1061472864091104</v>
      </c>
      <c r="G59" s="87">
        <v>1.0585983107309882</v>
      </c>
      <c r="H59" s="87">
        <v>0.69620964402385888</v>
      </c>
      <c r="I59" s="87">
        <v>0.11028746820713506</v>
      </c>
      <c r="J59" s="87">
        <v>0.11099948226488905</v>
      </c>
      <c r="K59" s="87">
        <v>4.7060921486129781E-2</v>
      </c>
      <c r="L59" s="87">
        <v>7.4471394143228319E-4</v>
      </c>
      <c r="M59" s="87">
        <v>2.0202838361595651E-3</v>
      </c>
      <c r="N59" s="87">
        <v>1.9698602602680648E-4</v>
      </c>
      <c r="O59" s="87">
        <v>3.1415812925467822E-2</v>
      </c>
      <c r="P59" s="87">
        <v>2.0423675293774098E-3</v>
      </c>
      <c r="Q59" s="87">
        <v>6.9265321272854175E-3</v>
      </c>
    </row>
    <row r="60" spans="1:17" x14ac:dyDescent="0.25">
      <c r="A60" s="150" t="s">
        <v>29</v>
      </c>
      <c r="B60" s="87">
        <v>5.8744135030765943</v>
      </c>
      <c r="C60" s="87">
        <v>9.2057117077429993</v>
      </c>
      <c r="D60" s="87">
        <v>10.412527134242653</v>
      </c>
      <c r="E60" s="87">
        <v>10.554993932588234</v>
      </c>
      <c r="F60" s="87">
        <v>1.4239662786560854</v>
      </c>
      <c r="G60" s="87">
        <v>0</v>
      </c>
      <c r="H60" s="87">
        <v>0.32620708880141369</v>
      </c>
      <c r="I60" s="87">
        <v>5.0074510436397368</v>
      </c>
      <c r="J60" s="87">
        <v>2.6236555454663724</v>
      </c>
      <c r="K60" s="87">
        <v>1.5335937351079043</v>
      </c>
      <c r="L60" s="87">
        <v>1.1065028419556497E-2</v>
      </c>
      <c r="M60" s="87">
        <v>2.6610654687171727E-2</v>
      </c>
      <c r="N60" s="87">
        <v>2.3007494729682408E-2</v>
      </c>
      <c r="O60" s="87">
        <v>0.73003341723730042</v>
      </c>
      <c r="P60" s="87">
        <v>4.6689238618020851E-2</v>
      </c>
      <c r="Q60" s="87">
        <v>0.16118072203069084</v>
      </c>
    </row>
    <row r="61" spans="1:17" x14ac:dyDescent="0.25">
      <c r="A61" s="150" t="s">
        <v>28</v>
      </c>
      <c r="B61" s="87">
        <v>2.2880416101992044E-2</v>
      </c>
      <c r="C61" s="87">
        <v>2.0697428647809796E-2</v>
      </c>
      <c r="D61" s="87">
        <v>2.0660609148157136E-2</v>
      </c>
      <c r="E61" s="87">
        <v>2.1302298151441773E-2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16.461099376210935</v>
      </c>
      <c r="C62" s="87">
        <v>15.360117542658722</v>
      </c>
      <c r="D62" s="87">
        <v>15.548507073637756</v>
      </c>
      <c r="E62" s="87">
        <v>16.316690484685061</v>
      </c>
      <c r="F62" s="87">
        <v>4.3260499083026493</v>
      </c>
      <c r="G62" s="87">
        <v>7.8169897398764894</v>
      </c>
      <c r="H62" s="87">
        <v>5.8774753074238717</v>
      </c>
      <c r="I62" s="87">
        <v>0.53598213268847827</v>
      </c>
      <c r="J62" s="87">
        <v>0.19792771342422019</v>
      </c>
      <c r="K62" s="87">
        <v>0.12695525698524909</v>
      </c>
      <c r="L62" s="87">
        <v>7.283363996058689E-4</v>
      </c>
      <c r="M62" s="87">
        <v>2.483317754978467E-3</v>
      </c>
      <c r="N62" s="87">
        <v>3.3724617636336717E-3</v>
      </c>
      <c r="O62" s="87">
        <v>5.7199431117823558E-2</v>
      </c>
      <c r="P62" s="87">
        <v>3.6387848592504689E-3</v>
      </c>
      <c r="Q62" s="87">
        <v>1.1537078746525575E-2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1.886314385912053</v>
      </c>
      <c r="C64" s="87">
        <v>1.7909265928699205</v>
      </c>
      <c r="D64" s="87">
        <v>1.7539824849911094</v>
      </c>
      <c r="E64" s="87">
        <v>1.7782406700517579</v>
      </c>
      <c r="F64" s="87">
        <v>2.6147577135744848</v>
      </c>
      <c r="G64" s="87">
        <v>2.4059810302136393</v>
      </c>
      <c r="H64" s="87">
        <v>2.3783017108844073</v>
      </c>
      <c r="I64" s="87">
        <v>2.6301474918973673</v>
      </c>
      <c r="J64" s="87">
        <v>2.4289031118333817</v>
      </c>
      <c r="K64" s="87">
        <v>2.9841295511958852</v>
      </c>
      <c r="L64" s="87">
        <v>0.76022328662274918</v>
      </c>
      <c r="M64" s="87">
        <v>4.0904211053397068</v>
      </c>
      <c r="N64" s="87">
        <v>4.2662887292305438</v>
      </c>
      <c r="O64" s="87">
        <v>4.1399142039396724</v>
      </c>
      <c r="P64" s="87">
        <v>7.584262169436947</v>
      </c>
      <c r="Q64" s="87">
        <v>6.4502351338922139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13.122832169806035</v>
      </c>
      <c r="G65" s="87">
        <v>12.369602326280427</v>
      </c>
      <c r="H65" s="87">
        <v>15.407429033295172</v>
      </c>
      <c r="I65" s="87">
        <v>15.615431551051673</v>
      </c>
      <c r="J65" s="87">
        <v>19.945741501358746</v>
      </c>
      <c r="K65" s="87">
        <v>17.758032120447613</v>
      </c>
      <c r="L65" s="87">
        <v>25.195811552146139</v>
      </c>
      <c r="M65" s="87">
        <v>12.708379403167251</v>
      </c>
      <c r="N65" s="87">
        <v>12.046162017964257</v>
      </c>
      <c r="O65" s="87">
        <v>10.902271777439109</v>
      </c>
      <c r="P65" s="87">
        <v>7.9607860801517312</v>
      </c>
      <c r="Q65" s="87">
        <v>9.0493289229614025</v>
      </c>
    </row>
    <row r="66" spans="1:17" x14ac:dyDescent="0.25">
      <c r="A66" s="152" t="s">
        <v>325</v>
      </c>
      <c r="B66" s="151">
        <v>62.998798882416679</v>
      </c>
      <c r="C66" s="151">
        <v>67.338556763002629</v>
      </c>
      <c r="D66" s="151">
        <v>70.765077528796922</v>
      </c>
      <c r="E66" s="151">
        <v>71.939289170907571</v>
      </c>
      <c r="F66" s="151">
        <v>54.717532020653579</v>
      </c>
      <c r="G66" s="151">
        <v>57.296886258970247</v>
      </c>
      <c r="H66" s="151">
        <v>59.715009464923874</v>
      </c>
      <c r="I66" s="151">
        <v>57.973093883106323</v>
      </c>
      <c r="J66" s="151">
        <v>60.931514649841986</v>
      </c>
      <c r="K66" s="151">
        <v>53.796988270569209</v>
      </c>
      <c r="L66" s="151">
        <v>62.144331354500387</v>
      </c>
      <c r="M66" s="151">
        <v>40.304894540572462</v>
      </c>
      <c r="N66" s="151">
        <v>39.118776074325851</v>
      </c>
      <c r="O66" s="151">
        <v>38.11423836647797</v>
      </c>
      <c r="P66" s="151">
        <v>37.33302160081508</v>
      </c>
      <c r="Q66" s="151">
        <v>37.530050396237357</v>
      </c>
    </row>
    <row r="67" spans="1:17" x14ac:dyDescent="0.25">
      <c r="A67" s="156" t="s">
        <v>333</v>
      </c>
      <c r="B67" s="204">
        <v>64.246605969487703</v>
      </c>
      <c r="C67" s="204">
        <v>48.039247335984484</v>
      </c>
      <c r="D67" s="204">
        <v>46.784466057814967</v>
      </c>
      <c r="E67" s="204">
        <v>57.245564361112301</v>
      </c>
      <c r="F67" s="204">
        <v>59.939601639953523</v>
      </c>
      <c r="G67" s="204">
        <v>58.480862271948155</v>
      </c>
      <c r="H67" s="204">
        <v>52.778707304802339</v>
      </c>
      <c r="I67" s="204">
        <v>47.1591085612786</v>
      </c>
      <c r="J67" s="204">
        <v>40.722749974605989</v>
      </c>
      <c r="K67" s="204">
        <v>34.461032990161556</v>
      </c>
      <c r="L67" s="204">
        <v>51.463352433432881</v>
      </c>
      <c r="M67" s="204">
        <v>40.214950638586245</v>
      </c>
      <c r="N67" s="204">
        <v>30.759886934999411</v>
      </c>
      <c r="O67" s="204">
        <v>31.672261501897466</v>
      </c>
      <c r="P67" s="204">
        <v>32.442581565863854</v>
      </c>
      <c r="Q67" s="204">
        <v>26.792314305454369</v>
      </c>
    </row>
    <row r="68" spans="1:17" x14ac:dyDescent="0.25">
      <c r="A68" s="72" t="s">
        <v>319</v>
      </c>
      <c r="B68" s="306">
        <v>1205.7266935592661</v>
      </c>
      <c r="C68" s="306">
        <v>1203.8468311767288</v>
      </c>
      <c r="D68" s="306">
        <v>1256.2294189088009</v>
      </c>
      <c r="E68" s="306">
        <v>1308.8232970616439</v>
      </c>
      <c r="F68" s="306">
        <v>1385.0088503290028</v>
      </c>
      <c r="G68" s="306">
        <v>1386.2218754632136</v>
      </c>
      <c r="H68" s="306">
        <v>1433.0199328398646</v>
      </c>
      <c r="I68" s="306">
        <v>1512.9792581892239</v>
      </c>
      <c r="J68" s="306">
        <v>1436.5511394423943</v>
      </c>
      <c r="K68" s="306">
        <v>1324.8334870577405</v>
      </c>
      <c r="L68" s="306">
        <v>1334.6400378249116</v>
      </c>
      <c r="M68" s="306">
        <v>1364.4151702148106</v>
      </c>
      <c r="N68" s="306">
        <v>1330.6619069507285</v>
      </c>
      <c r="O68" s="306">
        <v>1260.5269367471483</v>
      </c>
      <c r="P68" s="306">
        <v>1223.1160479557857</v>
      </c>
      <c r="Q68" s="306">
        <v>1241.7857443254779</v>
      </c>
    </row>
    <row r="70" spans="1:17" ht="12.75" x14ac:dyDescent="0.25">
      <c r="A70" s="98" t="str">
        <f>FBT_fec!$A$81</f>
        <v>Market shares of energy uses (%)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</v>
      </c>
      <c r="C72" s="77">
        <f t="shared" si="0"/>
        <v>1.0000000000000002</v>
      </c>
      <c r="D72" s="77">
        <f t="shared" si="0"/>
        <v>1</v>
      </c>
      <c r="E72" s="77">
        <f t="shared" si="0"/>
        <v>1</v>
      </c>
      <c r="F72" s="77">
        <f t="shared" si="0"/>
        <v>1</v>
      </c>
      <c r="G72" s="77">
        <f t="shared" si="0"/>
        <v>1</v>
      </c>
      <c r="H72" s="77">
        <f t="shared" si="0"/>
        <v>1</v>
      </c>
      <c r="I72" s="77">
        <f t="shared" si="0"/>
        <v>0.99999999999999989</v>
      </c>
      <c r="J72" s="77">
        <f t="shared" si="0"/>
        <v>1.0000000000000002</v>
      </c>
      <c r="K72" s="77">
        <f t="shared" si="0"/>
        <v>1</v>
      </c>
      <c r="L72" s="77">
        <f t="shared" si="0"/>
        <v>1</v>
      </c>
      <c r="M72" s="77">
        <f t="shared" si="0"/>
        <v>1</v>
      </c>
      <c r="N72" s="77">
        <f t="shared" si="0"/>
        <v>1</v>
      </c>
      <c r="O72" s="77">
        <f t="shared" si="0"/>
        <v>1</v>
      </c>
      <c r="P72" s="77">
        <f t="shared" si="0"/>
        <v>1</v>
      </c>
      <c r="Q72" s="77">
        <f t="shared" si="0"/>
        <v>0.99999999999999989</v>
      </c>
    </row>
    <row r="73" spans="1:17" x14ac:dyDescent="0.25">
      <c r="A73" s="132" t="s">
        <v>83</v>
      </c>
      <c r="B73" s="203">
        <f t="shared" ref="B73:Q73" si="1">IF(B$6=0,0,B$6/B$5)</f>
        <v>1.17787568436975E-2</v>
      </c>
      <c r="C73" s="203">
        <f t="shared" si="1"/>
        <v>1.1405240138006919E-2</v>
      </c>
      <c r="D73" s="203">
        <f t="shared" si="1"/>
        <v>1.1158850102801703E-2</v>
      </c>
      <c r="E73" s="203">
        <f t="shared" si="1"/>
        <v>1.1378772259281312E-2</v>
      </c>
      <c r="F73" s="203">
        <f t="shared" si="1"/>
        <v>1.2206734774156004E-2</v>
      </c>
      <c r="G73" s="203">
        <f t="shared" si="1"/>
        <v>1.2135717074465403E-2</v>
      </c>
      <c r="H73" s="203">
        <f t="shared" si="1"/>
        <v>1.2024883434274504E-2</v>
      </c>
      <c r="I73" s="203">
        <f t="shared" si="1"/>
        <v>1.204976330978922E-2</v>
      </c>
      <c r="J73" s="203">
        <f t="shared" si="1"/>
        <v>1.1890837176203777E-2</v>
      </c>
      <c r="K73" s="203">
        <f t="shared" si="1"/>
        <v>1.1992716454243926E-2</v>
      </c>
      <c r="L73" s="203">
        <f t="shared" si="1"/>
        <v>1.1737711198743485E-2</v>
      </c>
      <c r="M73" s="203">
        <f t="shared" si="1"/>
        <v>1.5683565386104326E-2</v>
      </c>
      <c r="N73" s="203">
        <f t="shared" si="1"/>
        <v>1.5114644596255717E-2</v>
      </c>
      <c r="O73" s="203">
        <f t="shared" si="1"/>
        <v>1.496205434997464E-2</v>
      </c>
      <c r="P73" s="203">
        <f t="shared" si="1"/>
        <v>1.4981010494208115E-2</v>
      </c>
      <c r="Q73" s="203">
        <f t="shared" si="1"/>
        <v>1.4882064531355798E-2</v>
      </c>
    </row>
    <row r="74" spans="1:17" x14ac:dyDescent="0.25">
      <c r="A74" s="76" t="s">
        <v>82</v>
      </c>
      <c r="B74" s="202">
        <f t="shared" ref="B74:Q74" si="2">IF(B$7=0,0,B$7/B$5)</f>
        <v>7.9542034433061921E-3</v>
      </c>
      <c r="C74" s="202">
        <f t="shared" si="2"/>
        <v>7.64084614735837E-3</v>
      </c>
      <c r="D74" s="202">
        <f t="shared" si="2"/>
        <v>7.4316156693544234E-3</v>
      </c>
      <c r="E74" s="202">
        <f t="shared" si="2"/>
        <v>7.630133942315518E-3</v>
      </c>
      <c r="F74" s="202">
        <f t="shared" si="2"/>
        <v>8.1923500795909217E-3</v>
      </c>
      <c r="G74" s="202">
        <f t="shared" si="2"/>
        <v>8.1728051960581385E-3</v>
      </c>
      <c r="H74" s="202">
        <f t="shared" si="2"/>
        <v>8.0484741250875548E-3</v>
      </c>
      <c r="I74" s="202">
        <f t="shared" si="2"/>
        <v>8.0957788402671975E-3</v>
      </c>
      <c r="J74" s="202">
        <f t="shared" si="2"/>
        <v>7.9967919518207278E-3</v>
      </c>
      <c r="K74" s="202">
        <f t="shared" si="2"/>
        <v>8.1387776481896615E-3</v>
      </c>
      <c r="L74" s="202">
        <f t="shared" si="2"/>
        <v>7.9765333027944675E-3</v>
      </c>
      <c r="M74" s="202">
        <f t="shared" si="2"/>
        <v>1.1509233981597934E-2</v>
      </c>
      <c r="N74" s="202">
        <f t="shared" si="2"/>
        <v>1.120906103124958E-2</v>
      </c>
      <c r="O74" s="202">
        <f t="shared" si="2"/>
        <v>1.1085124104117196E-2</v>
      </c>
      <c r="P74" s="202">
        <f t="shared" si="2"/>
        <v>1.104919445224911E-2</v>
      </c>
      <c r="Q74" s="202">
        <f t="shared" si="2"/>
        <v>1.1020781128983791E-2</v>
      </c>
    </row>
    <row r="75" spans="1:17" x14ac:dyDescent="0.25">
      <c r="A75" s="76" t="s">
        <v>81</v>
      </c>
      <c r="B75" s="202">
        <f t="shared" ref="B75:Q75" si="3">IF(B$8=0,0,B$8/B$5)</f>
        <v>2.0297368110422608E-2</v>
      </c>
      <c r="C75" s="202">
        <f t="shared" si="3"/>
        <v>1.950377129702241E-2</v>
      </c>
      <c r="D75" s="202">
        <f t="shared" si="3"/>
        <v>1.8995611306315486E-2</v>
      </c>
      <c r="E75" s="202">
        <f t="shared" si="3"/>
        <v>1.9377722761005817E-2</v>
      </c>
      <c r="F75" s="202">
        <f t="shared" si="3"/>
        <v>2.1941093881974984E-2</v>
      </c>
      <c r="G75" s="202">
        <f t="shared" si="3"/>
        <v>2.1547012485457376E-2</v>
      </c>
      <c r="H75" s="202">
        <f t="shared" si="3"/>
        <v>2.1501957396428597E-2</v>
      </c>
      <c r="I75" s="202">
        <f t="shared" si="3"/>
        <v>2.1394255351256358E-2</v>
      </c>
      <c r="J75" s="202">
        <f t="shared" si="3"/>
        <v>2.0847976481174008E-2</v>
      </c>
      <c r="K75" s="202">
        <f t="shared" si="3"/>
        <v>2.0721129160547958E-2</v>
      </c>
      <c r="L75" s="202">
        <f t="shared" si="3"/>
        <v>1.986533929271482E-2</v>
      </c>
      <c r="M75" s="202">
        <f t="shared" si="3"/>
        <v>2.6898117558814837E-2</v>
      </c>
      <c r="N75" s="202">
        <f t="shared" si="3"/>
        <v>2.4613447774574922E-2</v>
      </c>
      <c r="O75" s="202">
        <f t="shared" si="3"/>
        <v>2.4264480213527197E-2</v>
      </c>
      <c r="P75" s="202">
        <f t="shared" si="3"/>
        <v>2.4619616966888445E-2</v>
      </c>
      <c r="Q75" s="202">
        <f t="shared" si="3"/>
        <v>2.4077741730814339E-2</v>
      </c>
    </row>
    <row r="76" spans="1:17" x14ac:dyDescent="0.25">
      <c r="A76" s="76" t="s">
        <v>80</v>
      </c>
      <c r="B76" s="202">
        <f t="shared" ref="B76:Q76" si="4">IF(B$9=0,0,B$9/B$5)</f>
        <v>1.142847350744956E-2</v>
      </c>
      <c r="C76" s="202">
        <f t="shared" si="4"/>
        <v>1.0493330584313515E-2</v>
      </c>
      <c r="D76" s="202">
        <f t="shared" si="4"/>
        <v>9.885274703888865E-3</v>
      </c>
      <c r="E76" s="202">
        <f t="shared" si="4"/>
        <v>1.0386956532824091E-2</v>
      </c>
      <c r="F76" s="202">
        <f t="shared" si="4"/>
        <v>1.2921898744378367E-2</v>
      </c>
      <c r="G76" s="202">
        <f t="shared" si="4"/>
        <v>1.26043801893766E-2</v>
      </c>
      <c r="H76" s="202">
        <f t="shared" si="4"/>
        <v>1.2436299064387981E-2</v>
      </c>
      <c r="I76" s="202">
        <f t="shared" si="4"/>
        <v>1.2406343010640605E-2</v>
      </c>
      <c r="J76" s="202">
        <f t="shared" si="4"/>
        <v>1.1888601024478423E-2</v>
      </c>
      <c r="K76" s="202">
        <f t="shared" si="4"/>
        <v>1.1946433793530321E-2</v>
      </c>
      <c r="L76" s="202">
        <f t="shared" si="4"/>
        <v>1.1127606955812226E-2</v>
      </c>
      <c r="M76" s="202">
        <f t="shared" si="4"/>
        <v>2.0230447451221788E-2</v>
      </c>
      <c r="N76" s="202">
        <f t="shared" si="4"/>
        <v>1.8187965901783794E-2</v>
      </c>
      <c r="O76" s="202">
        <f t="shared" si="4"/>
        <v>1.7791710585644539E-2</v>
      </c>
      <c r="P76" s="202">
        <f t="shared" si="4"/>
        <v>1.8020061450523803E-2</v>
      </c>
      <c r="Q76" s="202">
        <f t="shared" si="4"/>
        <v>1.7581802253458494E-2</v>
      </c>
    </row>
    <row r="77" spans="1:17" x14ac:dyDescent="0.25">
      <c r="A77" s="129" t="s">
        <v>79</v>
      </c>
      <c r="B77" s="201">
        <f t="shared" ref="B77:Q77" si="5">IF(B$10=0,0,B$10/B$5)</f>
        <v>1.2592163363085659E-2</v>
      </c>
      <c r="C77" s="201">
        <f t="shared" si="5"/>
        <v>1.2032847050818515E-2</v>
      </c>
      <c r="D77" s="201">
        <f t="shared" si="5"/>
        <v>1.1659998066853637E-2</v>
      </c>
      <c r="E77" s="201">
        <f t="shared" si="5"/>
        <v>1.2010950859490084E-2</v>
      </c>
      <c r="F77" s="201">
        <f t="shared" si="5"/>
        <v>1.3046435804098026E-2</v>
      </c>
      <c r="G77" s="201">
        <f t="shared" si="5"/>
        <v>1.3001880368397537E-2</v>
      </c>
      <c r="H77" s="201">
        <f t="shared" si="5"/>
        <v>1.2787531458123462E-2</v>
      </c>
      <c r="I77" s="201">
        <f t="shared" si="5"/>
        <v>1.2865582298315774E-2</v>
      </c>
      <c r="J77" s="201">
        <f t="shared" si="5"/>
        <v>1.2680604441096338E-2</v>
      </c>
      <c r="K77" s="201">
        <f t="shared" si="5"/>
        <v>1.2920386882767067E-2</v>
      </c>
      <c r="L77" s="201">
        <f t="shared" si="5"/>
        <v>1.2618310029932547E-2</v>
      </c>
      <c r="M77" s="201">
        <f t="shared" si="5"/>
        <v>1.8870172783003944E-2</v>
      </c>
      <c r="N77" s="201">
        <f t="shared" si="5"/>
        <v>1.8291610869737483E-2</v>
      </c>
      <c r="O77" s="201">
        <f t="shared" si="5"/>
        <v>1.8069409257882165E-2</v>
      </c>
      <c r="P77" s="201">
        <f t="shared" si="5"/>
        <v>1.8017796911474159E-2</v>
      </c>
      <c r="Q77" s="201">
        <f t="shared" si="5"/>
        <v>1.7953895015303079E-2</v>
      </c>
    </row>
    <row r="78" spans="1:17" x14ac:dyDescent="0.25">
      <c r="A78" s="127" t="s">
        <v>324</v>
      </c>
      <c r="B78" s="200">
        <f t="shared" ref="B78:Q78" si="6">IF(B$15=0,0,B$15/B$5)</f>
        <v>0.33409781133787025</v>
      </c>
      <c r="C78" s="200">
        <f t="shared" si="6"/>
        <v>0.36515126730873121</v>
      </c>
      <c r="D78" s="200">
        <f t="shared" si="6"/>
        <v>0.37447462840096191</v>
      </c>
      <c r="E78" s="200">
        <f t="shared" si="6"/>
        <v>0.36375891727158172</v>
      </c>
      <c r="F78" s="200">
        <f t="shared" si="6"/>
        <v>0.22150130458692857</v>
      </c>
      <c r="G78" s="200">
        <f t="shared" si="6"/>
        <v>0.24479390048175187</v>
      </c>
      <c r="H78" s="200">
        <f t="shared" si="6"/>
        <v>0.25221902897603499</v>
      </c>
      <c r="I78" s="200">
        <f t="shared" si="6"/>
        <v>0.21041135730639504</v>
      </c>
      <c r="J78" s="200">
        <f t="shared" si="6"/>
        <v>0.26209036825942816</v>
      </c>
      <c r="K78" s="200">
        <f t="shared" si="6"/>
        <v>0.24059474641890441</v>
      </c>
      <c r="L78" s="200">
        <f t="shared" si="6"/>
        <v>0.29904686716841866</v>
      </c>
      <c r="M78" s="200">
        <f t="shared" si="6"/>
        <v>3.7644278963084844E-2</v>
      </c>
      <c r="N78" s="200">
        <f t="shared" si="6"/>
        <v>3.5459332028537509E-2</v>
      </c>
      <c r="O78" s="200">
        <f t="shared" si="6"/>
        <v>3.8788482023699881E-2</v>
      </c>
      <c r="P78" s="200">
        <f t="shared" si="6"/>
        <v>4.5529752971665151E-2</v>
      </c>
      <c r="Q78" s="200">
        <f t="shared" si="6"/>
        <v>4.163322353222261E-2</v>
      </c>
    </row>
    <row r="79" spans="1:17" x14ac:dyDescent="0.25">
      <c r="A79" s="127" t="s">
        <v>323</v>
      </c>
      <c r="B79" s="200">
        <f t="shared" ref="B79:Q79" si="7">IF(B$26=0,0,B$26/B$5)</f>
        <v>8.5896975270803963E-2</v>
      </c>
      <c r="C79" s="200">
        <f t="shared" si="7"/>
        <v>8.2792707853285352E-2</v>
      </c>
      <c r="D79" s="200">
        <f t="shared" si="7"/>
        <v>7.4030429705779971E-2</v>
      </c>
      <c r="E79" s="200">
        <f t="shared" si="7"/>
        <v>7.5156297117841539E-2</v>
      </c>
      <c r="F79" s="200">
        <f t="shared" si="7"/>
        <v>7.8313200847262579E-2</v>
      </c>
      <c r="G79" s="200">
        <f t="shared" si="7"/>
        <v>7.737912166293473E-2</v>
      </c>
      <c r="H79" s="200">
        <f t="shared" si="7"/>
        <v>7.5249173819835286E-2</v>
      </c>
      <c r="I79" s="200">
        <f t="shared" si="7"/>
        <v>7.5034870471699489E-2</v>
      </c>
      <c r="J79" s="200">
        <f t="shared" si="7"/>
        <v>7.4982683154437679E-2</v>
      </c>
      <c r="K79" s="200">
        <f t="shared" si="7"/>
        <v>7.6092414043139933E-2</v>
      </c>
      <c r="L79" s="200">
        <f t="shared" si="7"/>
        <v>7.4227609406895212E-2</v>
      </c>
      <c r="M79" s="200">
        <f t="shared" si="7"/>
        <v>0.17756680640171582</v>
      </c>
      <c r="N79" s="200">
        <f t="shared" si="7"/>
        <v>0.15963870066240726</v>
      </c>
      <c r="O79" s="200">
        <f t="shared" si="7"/>
        <v>0.16843931817804461</v>
      </c>
      <c r="P79" s="200">
        <f t="shared" si="7"/>
        <v>0.16856878092130365</v>
      </c>
      <c r="Q79" s="200">
        <f t="shared" si="7"/>
        <v>0.16519171505611144</v>
      </c>
    </row>
    <row r="80" spans="1:17" x14ac:dyDescent="0.25">
      <c r="A80" s="142" t="s">
        <v>332</v>
      </c>
      <c r="B80" s="199">
        <f t="shared" ref="B80:Q80" si="8">IF(B$27=0,0,B$27/B$5)</f>
        <v>5.6604556028363652E-2</v>
      </c>
      <c r="C80" s="199">
        <f t="shared" si="8"/>
        <v>5.3015565202571162E-2</v>
      </c>
      <c r="D80" s="199">
        <f t="shared" si="8"/>
        <v>4.3936563060863888E-2</v>
      </c>
      <c r="E80" s="199">
        <f t="shared" si="8"/>
        <v>4.533104241918505E-2</v>
      </c>
      <c r="F80" s="199">
        <f t="shared" si="8"/>
        <v>4.9720973787000945E-2</v>
      </c>
      <c r="G80" s="199">
        <f t="shared" si="8"/>
        <v>4.8646786597475476E-2</v>
      </c>
      <c r="H80" s="199">
        <f t="shared" si="8"/>
        <v>4.6410550459671476E-2</v>
      </c>
      <c r="I80" s="199">
        <f t="shared" si="8"/>
        <v>4.619687882597126E-2</v>
      </c>
      <c r="J80" s="199">
        <f t="shared" si="8"/>
        <v>4.5897319412047631E-2</v>
      </c>
      <c r="K80" s="199">
        <f t="shared" si="8"/>
        <v>4.707157795657179E-2</v>
      </c>
      <c r="L80" s="199">
        <f t="shared" si="8"/>
        <v>4.4813941469594873E-2</v>
      </c>
      <c r="M80" s="199">
        <f t="shared" si="8"/>
        <v>0.1530074667950195</v>
      </c>
      <c r="N80" s="199">
        <f t="shared" si="8"/>
        <v>0.1341289377213685</v>
      </c>
      <c r="O80" s="199">
        <f t="shared" si="8"/>
        <v>0.14272665199845311</v>
      </c>
      <c r="P80" s="199">
        <f t="shared" si="8"/>
        <v>0.14294279066818932</v>
      </c>
      <c r="Q80" s="199">
        <f t="shared" si="8"/>
        <v>0.13937193413820928</v>
      </c>
    </row>
    <row r="81" spans="1:17" x14ac:dyDescent="0.25">
      <c r="A81" s="142" t="s">
        <v>331</v>
      </c>
      <c r="B81" s="199">
        <f t="shared" ref="B81:Q81" si="9">IF(B$33=0,0,B$33/B$5)</f>
        <v>2.9292419242440314E-2</v>
      </c>
      <c r="C81" s="199">
        <f t="shared" si="9"/>
        <v>2.9777142650714187E-2</v>
      </c>
      <c r="D81" s="199">
        <f t="shared" si="9"/>
        <v>3.0093866644916083E-2</v>
      </c>
      <c r="E81" s="199">
        <f t="shared" si="9"/>
        <v>2.9825254698656489E-2</v>
      </c>
      <c r="F81" s="199">
        <f t="shared" si="9"/>
        <v>2.8592227060261644E-2</v>
      </c>
      <c r="G81" s="199">
        <f t="shared" si="9"/>
        <v>2.8732335065459254E-2</v>
      </c>
      <c r="H81" s="199">
        <f t="shared" si="9"/>
        <v>2.8838623360163806E-2</v>
      </c>
      <c r="I81" s="199">
        <f t="shared" si="9"/>
        <v>2.8837991645728225E-2</v>
      </c>
      <c r="J81" s="199">
        <f t="shared" si="9"/>
        <v>2.9085363742390041E-2</v>
      </c>
      <c r="K81" s="199">
        <f t="shared" si="9"/>
        <v>2.9020836086568143E-2</v>
      </c>
      <c r="L81" s="199">
        <f t="shared" si="9"/>
        <v>2.9413667937300346E-2</v>
      </c>
      <c r="M81" s="199">
        <f t="shared" si="9"/>
        <v>2.4559339606696328E-2</v>
      </c>
      <c r="N81" s="199">
        <f t="shared" si="9"/>
        <v>2.5509762941038756E-2</v>
      </c>
      <c r="O81" s="199">
        <f t="shared" si="9"/>
        <v>2.5712666179591503E-2</v>
      </c>
      <c r="P81" s="199">
        <f t="shared" si="9"/>
        <v>2.5625990253114312E-2</v>
      </c>
      <c r="Q81" s="199">
        <f t="shared" si="9"/>
        <v>2.5819780917902158E-2</v>
      </c>
    </row>
    <row r="82" spans="1:17" x14ac:dyDescent="0.25">
      <c r="A82" s="127" t="s">
        <v>322</v>
      </c>
      <c r="B82" s="200">
        <f t="shared" ref="B82:Q82" si="10">IF(B$34=0,0,B$34/B$5)</f>
        <v>6.0677154145054923E-2</v>
      </c>
      <c r="C82" s="200">
        <f t="shared" si="10"/>
        <v>6.1681224062193667E-2</v>
      </c>
      <c r="D82" s="200">
        <f t="shared" si="10"/>
        <v>6.2337295193040432E-2</v>
      </c>
      <c r="E82" s="200">
        <f t="shared" si="10"/>
        <v>6.17808847329313E-2</v>
      </c>
      <c r="F82" s="200">
        <f t="shared" si="10"/>
        <v>5.9226756053399082E-2</v>
      </c>
      <c r="G82" s="200">
        <f t="shared" si="10"/>
        <v>5.9516979778451294E-2</v>
      </c>
      <c r="H82" s="200">
        <f t="shared" si="10"/>
        <v>5.9737148388910706E-2</v>
      </c>
      <c r="I82" s="200">
        <f t="shared" si="10"/>
        <v>5.9735839837579886E-2</v>
      </c>
      <c r="J82" s="200">
        <f t="shared" si="10"/>
        <v>6.0248253466379346E-2</v>
      </c>
      <c r="K82" s="200">
        <f t="shared" si="10"/>
        <v>6.0114589036462558E-2</v>
      </c>
      <c r="L82" s="200">
        <f t="shared" si="10"/>
        <v>6.0928312155836412E-2</v>
      </c>
      <c r="M82" s="200">
        <f t="shared" si="10"/>
        <v>5.0872917756728073E-2</v>
      </c>
      <c r="N82" s="200">
        <f t="shared" si="10"/>
        <v>5.2841651806437427E-2</v>
      </c>
      <c r="O82" s="200">
        <f t="shared" si="10"/>
        <v>5.3261951372010972E-2</v>
      </c>
      <c r="P82" s="200">
        <f t="shared" si="10"/>
        <v>5.3082408381451056E-2</v>
      </c>
      <c r="Q82" s="200">
        <f t="shared" si="10"/>
        <v>5.348383190136876E-2</v>
      </c>
    </row>
    <row r="83" spans="1:17" x14ac:dyDescent="0.25">
      <c r="A83" s="142" t="s">
        <v>330</v>
      </c>
      <c r="B83" s="199">
        <f t="shared" ref="B83:Q83" si="11">IF(B$35=0,0,B$35/B$5)</f>
        <v>6.0677154145054929E-3</v>
      </c>
      <c r="C83" s="199">
        <f t="shared" si="11"/>
        <v>6.168122406219367E-3</v>
      </c>
      <c r="D83" s="199">
        <f t="shared" si="11"/>
        <v>6.2337295193040437E-3</v>
      </c>
      <c r="E83" s="199">
        <f t="shared" si="11"/>
        <v>6.1780884732931295E-3</v>
      </c>
      <c r="F83" s="199">
        <f t="shared" si="11"/>
        <v>5.9226756053398794E-3</v>
      </c>
      <c r="G83" s="199">
        <f t="shared" si="11"/>
        <v>5.9516979778451084E-3</v>
      </c>
      <c r="H83" s="199">
        <f t="shared" si="11"/>
        <v>5.9737148388910258E-3</v>
      </c>
      <c r="I83" s="199">
        <f t="shared" si="11"/>
        <v>5.9735839837579885E-3</v>
      </c>
      <c r="J83" s="199">
        <f t="shared" si="11"/>
        <v>6.0248253466379286E-3</v>
      </c>
      <c r="K83" s="199">
        <f t="shared" si="11"/>
        <v>6.0114589036462523E-3</v>
      </c>
      <c r="L83" s="199">
        <f t="shared" si="11"/>
        <v>6.0928312155836307E-3</v>
      </c>
      <c r="M83" s="199">
        <f t="shared" si="11"/>
        <v>5.0872917756727802E-3</v>
      </c>
      <c r="N83" s="199">
        <f t="shared" si="11"/>
        <v>5.2841651806437417E-3</v>
      </c>
      <c r="O83" s="199">
        <f t="shared" si="11"/>
        <v>5.3261951372010957E-3</v>
      </c>
      <c r="P83" s="199">
        <f t="shared" si="11"/>
        <v>5.3082408381450903E-3</v>
      </c>
      <c r="Q83" s="199">
        <f t="shared" si="11"/>
        <v>5.3483831901368758E-3</v>
      </c>
    </row>
    <row r="84" spans="1:17" x14ac:dyDescent="0.25">
      <c r="A84" s="142" t="s">
        <v>329</v>
      </c>
      <c r="B84" s="199">
        <f t="shared" ref="B84:Q84" si="12">IF(B$41=0,0,B$41/B$5)</f>
        <v>5.1575581023296686E-2</v>
      </c>
      <c r="C84" s="199">
        <f t="shared" si="12"/>
        <v>5.2429040452864624E-2</v>
      </c>
      <c r="D84" s="199">
        <f t="shared" si="12"/>
        <v>5.2986700914084375E-2</v>
      </c>
      <c r="E84" s="199">
        <f t="shared" si="12"/>
        <v>5.2513752022991599E-2</v>
      </c>
      <c r="F84" s="199">
        <f t="shared" si="12"/>
        <v>5.0342742645389245E-2</v>
      </c>
      <c r="G84" s="199">
        <f t="shared" si="12"/>
        <v>5.058943281168362E-2</v>
      </c>
      <c r="H84" s="199">
        <f t="shared" si="12"/>
        <v>5.0776576130574132E-2</v>
      </c>
      <c r="I84" s="199">
        <f t="shared" si="12"/>
        <v>5.0775463861942906E-2</v>
      </c>
      <c r="J84" s="199">
        <f t="shared" si="12"/>
        <v>5.1211015446422453E-2</v>
      </c>
      <c r="K84" s="199">
        <f t="shared" si="12"/>
        <v>5.1097400680993187E-2</v>
      </c>
      <c r="L84" s="199">
        <f t="shared" si="12"/>
        <v>5.1789065332460964E-2</v>
      </c>
      <c r="M84" s="199">
        <f t="shared" si="12"/>
        <v>4.3241980093218883E-2</v>
      </c>
      <c r="N84" s="199">
        <f t="shared" si="12"/>
        <v>4.4915404035471812E-2</v>
      </c>
      <c r="O84" s="199">
        <f t="shared" si="12"/>
        <v>4.5272658666209324E-2</v>
      </c>
      <c r="P84" s="199">
        <f t="shared" si="12"/>
        <v>4.5120047124233412E-2</v>
      </c>
      <c r="Q84" s="199">
        <f t="shared" si="12"/>
        <v>4.5461257116163445E-2</v>
      </c>
    </row>
    <row r="85" spans="1:17" x14ac:dyDescent="0.25">
      <c r="A85" s="142" t="s">
        <v>328</v>
      </c>
      <c r="B85" s="199">
        <f t="shared" ref="B85:Q85" si="13">IF(B$52=0,0,B$52/B$5)</f>
        <v>3.0338577072527464E-3</v>
      </c>
      <c r="C85" s="199">
        <f t="shared" si="13"/>
        <v>3.0840612031096835E-3</v>
      </c>
      <c r="D85" s="199">
        <f t="shared" si="13"/>
        <v>3.1168647596520227E-3</v>
      </c>
      <c r="E85" s="199">
        <f t="shared" si="13"/>
        <v>3.0890442366465652E-3</v>
      </c>
      <c r="F85" s="199">
        <f t="shared" si="13"/>
        <v>2.9613378026699558E-3</v>
      </c>
      <c r="G85" s="199">
        <f t="shared" si="13"/>
        <v>2.9758489889225655E-3</v>
      </c>
      <c r="H85" s="199">
        <f t="shared" si="13"/>
        <v>2.9868574194455372E-3</v>
      </c>
      <c r="I85" s="199">
        <f t="shared" si="13"/>
        <v>2.9867919918789942E-3</v>
      </c>
      <c r="J85" s="199">
        <f t="shared" si="13"/>
        <v>3.0124126733189686E-3</v>
      </c>
      <c r="K85" s="199">
        <f t="shared" si="13"/>
        <v>3.0057294518231288E-3</v>
      </c>
      <c r="L85" s="199">
        <f t="shared" si="13"/>
        <v>3.0464156077918214E-3</v>
      </c>
      <c r="M85" s="199">
        <f t="shared" si="13"/>
        <v>2.5436458878364053E-3</v>
      </c>
      <c r="N85" s="199">
        <f t="shared" si="13"/>
        <v>2.6420825903218708E-3</v>
      </c>
      <c r="O85" s="199">
        <f t="shared" si="13"/>
        <v>2.6630975686005483E-3</v>
      </c>
      <c r="P85" s="199">
        <f t="shared" si="13"/>
        <v>2.6541204190725538E-3</v>
      </c>
      <c r="Q85" s="199">
        <f t="shared" si="13"/>
        <v>2.6741915950684379E-3</v>
      </c>
    </row>
    <row r="86" spans="1:17" x14ac:dyDescent="0.25">
      <c r="A86" s="127" t="s">
        <v>321</v>
      </c>
      <c r="B86" s="200">
        <f t="shared" ref="B86:Q86" si="14">IF(B$53=0,0,B$53/B$5)</f>
        <v>3.1384734902614619E-2</v>
      </c>
      <c r="C86" s="200">
        <f t="shared" si="14"/>
        <v>3.1904081411479483E-2</v>
      </c>
      <c r="D86" s="200">
        <f t="shared" si="14"/>
        <v>3.2243428548124363E-2</v>
      </c>
      <c r="E86" s="200">
        <f t="shared" si="14"/>
        <v>3.1955630034274804E-2</v>
      </c>
      <c r="F86" s="200">
        <f t="shared" si="14"/>
        <v>3.0634528993137473E-2</v>
      </c>
      <c r="G86" s="200">
        <f t="shared" si="14"/>
        <v>3.0784644712992054E-2</v>
      </c>
      <c r="H86" s="200">
        <f t="shared" si="14"/>
        <v>3.0898525028746932E-2</v>
      </c>
      <c r="I86" s="200">
        <f t="shared" si="14"/>
        <v>3.0897848191851669E-2</v>
      </c>
      <c r="J86" s="200">
        <f t="shared" si="14"/>
        <v>3.1162889723989326E-2</v>
      </c>
      <c r="K86" s="200">
        <f t="shared" si="14"/>
        <v>3.1093752949894429E-2</v>
      </c>
      <c r="L86" s="200">
        <f t="shared" si="14"/>
        <v>3.151464421853608E-2</v>
      </c>
      <c r="M86" s="200">
        <f t="shared" si="14"/>
        <v>2.6313578150031776E-2</v>
      </c>
      <c r="N86" s="200">
        <f t="shared" si="14"/>
        <v>2.7331888865398661E-2</v>
      </c>
      <c r="O86" s="200">
        <f t="shared" si="14"/>
        <v>2.7549285192419462E-2</v>
      </c>
      <c r="P86" s="200">
        <f t="shared" si="14"/>
        <v>2.7456418128336758E-2</v>
      </c>
      <c r="Q86" s="200">
        <f t="shared" si="14"/>
        <v>2.7664050983466599E-2</v>
      </c>
    </row>
    <row r="87" spans="1:17" x14ac:dyDescent="0.25">
      <c r="A87" s="142" t="s">
        <v>327</v>
      </c>
      <c r="B87" s="199">
        <f t="shared" ref="B87:Q87" si="15">IF(B$54=0,0,B$54/B$5)</f>
        <v>1.5692367451307311E-3</v>
      </c>
      <c r="C87" s="199">
        <f t="shared" si="15"/>
        <v>1.595204070573974E-3</v>
      </c>
      <c r="D87" s="199">
        <f t="shared" si="15"/>
        <v>1.6121714274062184E-3</v>
      </c>
      <c r="E87" s="199">
        <f t="shared" si="15"/>
        <v>1.5977815017137404E-3</v>
      </c>
      <c r="F87" s="199">
        <f t="shared" si="15"/>
        <v>1.531726449656874E-3</v>
      </c>
      <c r="G87" s="199">
        <f t="shared" si="15"/>
        <v>1.5392322356496031E-3</v>
      </c>
      <c r="H87" s="199">
        <f t="shared" si="15"/>
        <v>1.5449262514373469E-3</v>
      </c>
      <c r="I87" s="199">
        <f t="shared" si="15"/>
        <v>1.5448924095925836E-3</v>
      </c>
      <c r="J87" s="199">
        <f t="shared" si="15"/>
        <v>1.5581444861994663E-3</v>
      </c>
      <c r="K87" s="199">
        <f t="shared" si="15"/>
        <v>1.5546876474947216E-3</v>
      </c>
      <c r="L87" s="199">
        <f t="shared" si="15"/>
        <v>1.5757322109268041E-3</v>
      </c>
      <c r="M87" s="199">
        <f t="shared" si="15"/>
        <v>1.3156789075015889E-3</v>
      </c>
      <c r="N87" s="199">
        <f t="shared" si="15"/>
        <v>1.3665944432699332E-3</v>
      </c>
      <c r="O87" s="199">
        <f t="shared" si="15"/>
        <v>1.3774642596209733E-3</v>
      </c>
      <c r="P87" s="199">
        <f t="shared" si="15"/>
        <v>1.3728209064168379E-3</v>
      </c>
      <c r="Q87" s="199">
        <f t="shared" si="15"/>
        <v>1.3832025491733299E-3</v>
      </c>
    </row>
    <row r="88" spans="1:17" x14ac:dyDescent="0.25">
      <c r="A88" s="142" t="s">
        <v>326</v>
      </c>
      <c r="B88" s="199">
        <f t="shared" ref="B88:Q88" si="16">IF(B$55=0,0,B$55/B$5)</f>
        <v>8.7877257727320933E-3</v>
      </c>
      <c r="C88" s="199">
        <f t="shared" si="16"/>
        <v>8.9331427952142554E-3</v>
      </c>
      <c r="D88" s="199">
        <f t="shared" si="16"/>
        <v>9.0281599934748241E-3</v>
      </c>
      <c r="E88" s="199">
        <f t="shared" si="16"/>
        <v>8.9475764095969454E-3</v>
      </c>
      <c r="F88" s="199">
        <f t="shared" si="16"/>
        <v>8.5776681180784933E-3</v>
      </c>
      <c r="G88" s="199">
        <f t="shared" si="16"/>
        <v>8.6197005196377748E-3</v>
      </c>
      <c r="H88" s="199">
        <f t="shared" si="16"/>
        <v>8.6515870080491435E-3</v>
      </c>
      <c r="I88" s="199">
        <f t="shared" si="16"/>
        <v>8.6513974937184688E-3</v>
      </c>
      <c r="J88" s="199">
        <f t="shared" si="16"/>
        <v>8.7256091227170124E-3</v>
      </c>
      <c r="K88" s="199">
        <f t="shared" si="16"/>
        <v>8.7062508259704435E-3</v>
      </c>
      <c r="L88" s="199">
        <f t="shared" si="16"/>
        <v>8.8241003811901034E-3</v>
      </c>
      <c r="M88" s="199">
        <f t="shared" si="16"/>
        <v>7.3678018820088976E-3</v>
      </c>
      <c r="N88" s="199">
        <f t="shared" si="16"/>
        <v>7.6529288823116264E-3</v>
      </c>
      <c r="O88" s="199">
        <f t="shared" si="16"/>
        <v>7.71379985387745E-3</v>
      </c>
      <c r="P88" s="199">
        <f t="shared" si="16"/>
        <v>7.6877970759342924E-3</v>
      </c>
      <c r="Q88" s="199">
        <f t="shared" si="16"/>
        <v>7.7459342753706485E-3</v>
      </c>
    </row>
    <row r="89" spans="1:17" x14ac:dyDescent="0.25">
      <c r="A89" s="142" t="s">
        <v>325</v>
      </c>
      <c r="B89" s="199">
        <f t="shared" ref="B89:Q89" si="17">IF(B$66=0,0,B$66/B$5)</f>
        <v>2.1027772384751793E-2</v>
      </c>
      <c r="C89" s="199">
        <f t="shared" si="17"/>
        <v>2.1375734545691253E-2</v>
      </c>
      <c r="D89" s="199">
        <f t="shared" si="17"/>
        <v>2.1603097127243325E-2</v>
      </c>
      <c r="E89" s="199">
        <f t="shared" si="17"/>
        <v>2.1410272122964119E-2</v>
      </c>
      <c r="F89" s="199">
        <f t="shared" si="17"/>
        <v>2.0525134425402103E-2</v>
      </c>
      <c r="G89" s="199">
        <f t="shared" si="17"/>
        <v>2.0625711957704677E-2</v>
      </c>
      <c r="H89" s="199">
        <f t="shared" si="17"/>
        <v>2.0702011769260443E-2</v>
      </c>
      <c r="I89" s="199">
        <f t="shared" si="17"/>
        <v>2.0701558288540613E-2</v>
      </c>
      <c r="J89" s="199">
        <f t="shared" si="17"/>
        <v>2.0879136115072847E-2</v>
      </c>
      <c r="K89" s="199">
        <f t="shared" si="17"/>
        <v>2.0832814476429266E-2</v>
      </c>
      <c r="L89" s="199">
        <f t="shared" si="17"/>
        <v>2.1114811626419171E-2</v>
      </c>
      <c r="M89" s="199">
        <f t="shared" si="17"/>
        <v>1.7630097360521291E-2</v>
      </c>
      <c r="N89" s="199">
        <f t="shared" si="17"/>
        <v>1.8312365539817101E-2</v>
      </c>
      <c r="O89" s="199">
        <f t="shared" si="17"/>
        <v>1.8458021078921038E-2</v>
      </c>
      <c r="P89" s="199">
        <f t="shared" si="17"/>
        <v>1.8395800145985627E-2</v>
      </c>
      <c r="Q89" s="199">
        <f t="shared" si="17"/>
        <v>1.8534914158922618E-2</v>
      </c>
    </row>
    <row r="90" spans="1:17" x14ac:dyDescent="0.25">
      <c r="A90" s="127" t="s">
        <v>320</v>
      </c>
      <c r="B90" s="200">
        <f t="shared" ref="B90:Q90" si="18">IF(B$67=0,0,B$67/B$5)</f>
        <v>2.1444266093718883E-2</v>
      </c>
      <c r="C90" s="200">
        <f t="shared" si="18"/>
        <v>1.5249423928743875E-2</v>
      </c>
      <c r="D90" s="200">
        <f t="shared" si="18"/>
        <v>1.4282318335366884E-2</v>
      </c>
      <c r="E90" s="200">
        <f t="shared" si="18"/>
        <v>1.7037186840869207E-2</v>
      </c>
      <c r="F90" s="200">
        <f t="shared" si="18"/>
        <v>2.248398887217215E-2</v>
      </c>
      <c r="G90" s="200">
        <f t="shared" si="18"/>
        <v>2.1051919205654225E-2</v>
      </c>
      <c r="H90" s="200">
        <f t="shared" si="18"/>
        <v>1.8297333109059788E-2</v>
      </c>
      <c r="I90" s="200">
        <f t="shared" si="18"/>
        <v>1.6840002306680639E-2</v>
      </c>
      <c r="J90" s="200">
        <f t="shared" si="18"/>
        <v>1.3954286949636543E-2</v>
      </c>
      <c r="K90" s="200">
        <f t="shared" si="18"/>
        <v>1.3344990677533855E-2</v>
      </c>
      <c r="L90" s="200">
        <f t="shared" si="18"/>
        <v>1.7485729890587411E-2</v>
      </c>
      <c r="M90" s="200">
        <f t="shared" si="18"/>
        <v>1.7590754254253986E-2</v>
      </c>
      <c r="N90" s="200">
        <f t="shared" si="18"/>
        <v>1.4399384388890569E-2</v>
      </c>
      <c r="O90" s="200">
        <f t="shared" si="18"/>
        <v>1.5338290766772697E-2</v>
      </c>
      <c r="P90" s="200">
        <f t="shared" si="18"/>
        <v>1.5986041876997148E-2</v>
      </c>
      <c r="Q90" s="200">
        <f t="shared" si="18"/>
        <v>1.3231883264943818E-2</v>
      </c>
    </row>
    <row r="91" spans="1:17" x14ac:dyDescent="0.25">
      <c r="A91" s="72" t="s">
        <v>319</v>
      </c>
      <c r="B91" s="71">
        <f t="shared" ref="B91:Q91" si="19">IF(B$68=0,0,B$68/B$5)</f>
        <v>0.40244809298197581</v>
      </c>
      <c r="C91" s="71">
        <f t="shared" si="19"/>
        <v>0.38214526021804668</v>
      </c>
      <c r="D91" s="71">
        <f t="shared" si="19"/>
        <v>0.38350054996751232</v>
      </c>
      <c r="E91" s="71">
        <f t="shared" si="19"/>
        <v>0.38952654764758471</v>
      </c>
      <c r="F91" s="71">
        <f t="shared" si="19"/>
        <v>0.51953170736290188</v>
      </c>
      <c r="G91" s="71">
        <f t="shared" si="19"/>
        <v>0.49901163884446076</v>
      </c>
      <c r="H91" s="71">
        <f t="shared" si="19"/>
        <v>0.49679964519911018</v>
      </c>
      <c r="I91" s="71">
        <f t="shared" si="19"/>
        <v>0.54026835907552406</v>
      </c>
      <c r="J91" s="71">
        <f t="shared" si="19"/>
        <v>0.4922567073713558</v>
      </c>
      <c r="K91" s="71">
        <f t="shared" si="19"/>
        <v>0.51304006293478588</v>
      </c>
      <c r="L91" s="71">
        <f t="shared" si="19"/>
        <v>0.4534713363797287</v>
      </c>
      <c r="M91" s="71">
        <f t="shared" si="19"/>
        <v>0.59682012731344269</v>
      </c>
      <c r="N91" s="71">
        <f t="shared" si="19"/>
        <v>0.62291231207472708</v>
      </c>
      <c r="O91" s="71">
        <f t="shared" si="19"/>
        <v>0.61044989395590676</v>
      </c>
      <c r="P91" s="71">
        <f t="shared" si="19"/>
        <v>0.60268891744490261</v>
      </c>
      <c r="Q91" s="71">
        <f t="shared" si="19"/>
        <v>0.61327901060197121</v>
      </c>
    </row>
    <row r="93" spans="1:17" ht="12.75" x14ac:dyDescent="0.25">
      <c r="A93" s="98" t="str">
        <f>FBT_fec!$A$110</f>
        <v>Energy intensity (toe/physical output index)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 t="shared" ref="B95:Q95" si="20">SUM(B$96:B$106)</f>
        <v>117.48344982270672</v>
      </c>
      <c r="C95" s="230">
        <f t="shared" si="20"/>
        <v>118.44841672092159</v>
      </c>
      <c r="D95" s="230">
        <f t="shared" si="20"/>
        <v>118.18640865766099</v>
      </c>
      <c r="E95" s="230">
        <f t="shared" si="20"/>
        <v>117.87638960323139</v>
      </c>
      <c r="F95" s="230">
        <f t="shared" si="20"/>
        <v>112.50732131797997</v>
      </c>
      <c r="G95" s="230">
        <f t="shared" si="20"/>
        <v>112.5740511267183</v>
      </c>
      <c r="H95" s="230">
        <f t="shared" si="20"/>
        <v>109.04467048516545</v>
      </c>
      <c r="I95" s="230">
        <f t="shared" si="20"/>
        <v>106.69456838117672</v>
      </c>
      <c r="J95" s="230">
        <f t="shared" si="20"/>
        <v>106.85109123908322</v>
      </c>
      <c r="K95" s="230">
        <f t="shared" si="20"/>
        <v>106.59823653556029</v>
      </c>
      <c r="L95" s="230">
        <f t="shared" si="20"/>
        <v>106.21975675394867</v>
      </c>
      <c r="M95" s="230">
        <f t="shared" si="20"/>
        <v>98.815009523890382</v>
      </c>
      <c r="N95" s="230">
        <f t="shared" si="20"/>
        <v>97.865901409838983</v>
      </c>
      <c r="O95" s="230">
        <f t="shared" si="20"/>
        <v>98.546696596246761</v>
      </c>
      <c r="P95" s="230">
        <f t="shared" si="20"/>
        <v>98.942700365709982</v>
      </c>
      <c r="Q95" s="230">
        <f t="shared" si="20"/>
        <v>98.513082450138768</v>
      </c>
    </row>
    <row r="96" spans="1:17" x14ac:dyDescent="0.25">
      <c r="A96" s="132" t="s">
        <v>83</v>
      </c>
      <c r="B96" s="275">
        <f>IF(B$6=0,0,B$6/OIS!B$5*1000)</f>
        <v>1.3838089886203988</v>
      </c>
      <c r="C96" s="275">
        <f>IF(C$6=0,0,C$6/OIS!C$5*1000)</f>
        <v>1.3509326366688248</v>
      </c>
      <c r="D96" s="275">
        <f>IF(D$6=0,0,D$6/OIS!D$5*1000)</f>
        <v>1.3188244183993045</v>
      </c>
      <c r="E96" s="275">
        <f>IF(E$6=0,0,E$6/OIS!E$5*1000)</f>
        <v>1.3412885920414854</v>
      </c>
      <c r="F96" s="275">
        <f>IF(F$6=0,0,F$6/OIS!F$5*1000)</f>
        <v>1.3733470314793295</v>
      </c>
      <c r="G96" s="275">
        <f>IF(G$6=0,0,G$6/OIS!G$5*1000)</f>
        <v>1.3661668344002567</v>
      </c>
      <c r="H96" s="275">
        <f>IF(H$6=0,0,H$6/OIS!H$5*1000)</f>
        <v>1.311249451712988</v>
      </c>
      <c r="I96" s="275">
        <f>IF(I$6=0,0,I$6/OIS!I$5*1000)</f>
        <v>1.2856442954333003</v>
      </c>
      <c r="J96" s="275">
        <f>IF(J$6=0,0,J$6/OIS!J$5*1000)</f>
        <v>1.2705489280236322</v>
      </c>
      <c r="K96" s="275">
        <f>IF(K$6=0,0,K$6/OIS!K$5*1000)</f>
        <v>1.2784024252933999</v>
      </c>
      <c r="L96" s="275">
        <f>IF(L$6=0,0,L$6/OIS!L$5*1000)</f>
        <v>1.2467768283786322</v>
      </c>
      <c r="M96" s="275">
        <f>IF(M$6=0,0,M$6/OIS!M$5*1000)</f>
        <v>1.5497716629964562</v>
      </c>
      <c r="N96" s="275">
        <f>IF(N$6=0,0,N$6/OIS!N$5*1000)</f>
        <v>1.4792083179019175</v>
      </c>
      <c r="O96" s="275">
        <f>IF(O$6=0,0,O$6/OIS!O$5*1000)</f>
        <v>1.4744610304835051</v>
      </c>
      <c r="P96" s="275">
        <f>IF(P$6=0,0,P$6/OIS!P$5*1000)</f>
        <v>1.4822616325039903</v>
      </c>
      <c r="Q96" s="275">
        <f>IF(Q$6=0,0,Q$6/OIS!Q$5*1000)</f>
        <v>1.4660780502057396</v>
      </c>
    </row>
    <row r="97" spans="1:17" x14ac:dyDescent="0.25">
      <c r="A97" s="76" t="s">
        <v>82</v>
      </c>
      <c r="B97" s="274">
        <f>IF(B$7=0,0,B$7/OIS!B$5*1000)</f>
        <v>0.9344872611112639</v>
      </c>
      <c r="C97" s="274">
        <f>IF(C$7=0,0,C$7/OIS!C$5*1000)</f>
        <v>0.90504612856275257</v>
      </c>
      <c r="D97" s="274">
        <f>IF(D$7=0,0,D$7/OIS!D$5*1000)</f>
        <v>0.87831596648499877</v>
      </c>
      <c r="E97" s="274">
        <f>IF(E$7=0,0,E$7/OIS!E$5*1000)</f>
        <v>0.89941264130922383</v>
      </c>
      <c r="F97" s="274">
        <f>IF(F$7=0,0,F$7/OIS!F$5*1000)</f>
        <v>0.92169936275391462</v>
      </c>
      <c r="G97" s="274">
        <f>IF(G$7=0,0,G$7/OIS!G$5*1000)</f>
        <v>0.92004578998975772</v>
      </c>
      <c r="H97" s="274">
        <f>IF(H$7=0,0,H$7/OIS!H$5*1000)</f>
        <v>0.87764320887855285</v>
      </c>
      <c r="I97" s="274">
        <f>IF(I$7=0,0,I$7/OIS!I$5*1000)</f>
        <v>0.86377562907177208</v>
      </c>
      <c r="J97" s="274">
        <f>IF(J$7=0,0,J$7/OIS!J$5*1000)</f>
        <v>0.85446594646396279</v>
      </c>
      <c r="K97" s="274">
        <f>IF(K$7=0,0,K$7/OIS!K$5*1000)</f>
        <v>0.86757934485205246</v>
      </c>
      <c r="L97" s="274">
        <f>IF(L$7=0,0,L$7/OIS!L$5*1000)</f>
        <v>0.84726542716259912</v>
      </c>
      <c r="M97" s="274">
        <f>IF(M$7=0,0,M$7/OIS!M$5*1000)</f>
        <v>1.1372850655042825</v>
      </c>
      <c r="N97" s="274">
        <f>IF(N$7=0,0,N$7/OIS!N$5*1000)</f>
        <v>1.0969848617811395</v>
      </c>
      <c r="O97" s="274">
        <f>IF(O$7=0,0,O$7/OIS!O$5*1000)</f>
        <v>1.092402361820179</v>
      </c>
      <c r="P97" s="274">
        <f>IF(P$7=0,0,P$7/OIS!P$5*1000)</f>
        <v>1.0932371359713486</v>
      </c>
      <c r="Q97" s="274">
        <f>IF(Q$7=0,0,Q$7/OIS!Q$5*1000)</f>
        <v>1.0856911200245134</v>
      </c>
    </row>
    <row r="98" spans="1:17" x14ac:dyDescent="0.25">
      <c r="A98" s="76" t="s">
        <v>81</v>
      </c>
      <c r="B98" s="274">
        <f>IF(B$8=0,0,B$8/OIS!B$5*1000)</f>
        <v>2.3846048279338419</v>
      </c>
      <c r="C98" s="274">
        <f>IF(C$8=0,0,C$8/OIS!C$5*1000)</f>
        <v>2.31019083021926</v>
      </c>
      <c r="D98" s="274">
        <f>IF(D$8=0,0,D$8/OIS!D$5*1000)</f>
        <v>2.2450230805502875</v>
      </c>
      <c r="E98" s="274">
        <f>IF(E$8=0,0,E$8/OIS!E$5*1000)</f>
        <v>2.2841759977997262</v>
      </c>
      <c r="F98" s="274">
        <f>IF(F$8=0,0,F$8/OIS!F$5*1000)</f>
        <v>2.4685336994473244</v>
      </c>
      <c r="G98" s="274">
        <f>IF(G$8=0,0,G$8/OIS!G$5*1000)</f>
        <v>2.4256344851659164</v>
      </c>
      <c r="H98" s="274">
        <f>IF(H$8=0,0,H$8/OIS!H$5*1000)</f>
        <v>2.3446738590796223</v>
      </c>
      <c r="I98" s="274">
        <f>IF(I$8=0,0,I$8/OIS!I$5*1000)</f>
        <v>2.2826508405389774</v>
      </c>
      <c r="J98" s="274">
        <f>IF(J$8=0,0,J$8/OIS!J$5*1000)</f>
        <v>2.2276290371401846</v>
      </c>
      <c r="K98" s="274">
        <f>IF(K$8=0,0,K$8/OIS!K$5*1000)</f>
        <v>2.2088358275399869</v>
      </c>
      <c r="L98" s="274">
        <f>IF(L$8=0,0,L$8/OIS!L$5*1000)</f>
        <v>2.1100915075068269</v>
      </c>
      <c r="M98" s="274">
        <f>IF(M$8=0,0,M$8/OIS!M$5*1000)</f>
        <v>2.6579377427490112</v>
      </c>
      <c r="N98" s="274">
        <f>IF(N$8=0,0,N$8/OIS!N$5*1000)</f>
        <v>2.4088172532627699</v>
      </c>
      <c r="O98" s="274">
        <f>IF(O$8=0,0,O$8/OIS!O$5*1000)</f>
        <v>2.3911843696680974</v>
      </c>
      <c r="P98" s="274">
        <f>IF(P$8=0,0,P$8/OIS!P$5*1000)</f>
        <v>2.4359313846733932</v>
      </c>
      <c r="Q98" s="274">
        <f>IF(Q$8=0,0,Q$8/OIS!Q$5*1000)</f>
        <v>2.3719725563408596</v>
      </c>
    </row>
    <row r="99" spans="1:17" x14ac:dyDescent="0.25">
      <c r="A99" s="76" t="s">
        <v>80</v>
      </c>
      <c r="B99" s="274">
        <f>IF(B$9=0,0,B$9/OIS!B$5*1000)</f>
        <v>1.3426564938625833</v>
      </c>
      <c r="C99" s="274">
        <f>IF(C$9=0,0,C$9/OIS!C$5*1000)</f>
        <v>1.242918393841159</v>
      </c>
      <c r="D99" s="274">
        <f>IF(D$9=0,0,D$9/OIS!D$5*1000)</f>
        <v>1.1683051158470483</v>
      </c>
      <c r="E99" s="274">
        <f>IF(E$9=0,0,E$9/OIS!E$5*1000)</f>
        <v>1.224376935055002</v>
      </c>
      <c r="F99" s="274">
        <f>IF(F$9=0,0,F$9/OIS!F$5*1000)</f>
        <v>1.4538082140721791</v>
      </c>
      <c r="G99" s="274">
        <f>IF(G$9=0,0,G$9/OIS!G$5*1000)</f>
        <v>1.4189261398594766</v>
      </c>
      <c r="H99" s="274">
        <f>IF(H$9=0,0,H$9/OIS!H$5*1000)</f>
        <v>1.3561121335311588</v>
      </c>
      <c r="I99" s="274">
        <f>IF(I$9=0,0,I$9/OIS!I$5*1000)</f>
        <v>1.3236894127091279</v>
      </c>
      <c r="J99" s="274">
        <f>IF(J$9=0,0,J$9/OIS!J$5*1000)</f>
        <v>1.2703099927716019</v>
      </c>
      <c r="K99" s="274">
        <f>IF(K$9=0,0,K$9/OIS!K$5*1000)</f>
        <v>1.2734687752791558</v>
      </c>
      <c r="L99" s="274">
        <f>IF(L$9=0,0,L$9/OIS!L$5*1000)</f>
        <v>1.1819717040999218</v>
      </c>
      <c r="M99" s="274">
        <f>IF(M$9=0,0,M$9/OIS!M$5*1000)</f>
        <v>1.9990718575650448</v>
      </c>
      <c r="N99" s="274">
        <f>IF(N$9=0,0,N$9/OIS!N$5*1000)</f>
        <v>1.7799816777894859</v>
      </c>
      <c r="O99" s="274">
        <f>IF(O$9=0,0,O$9/OIS!O$5*1000)</f>
        <v>1.7533143050117441</v>
      </c>
      <c r="P99" s="274">
        <f>IF(P$9=0,0,P$9/OIS!P$5*1000)</f>
        <v>1.7829535406708577</v>
      </c>
      <c r="Q99" s="274">
        <f>IF(Q$9=0,0,Q$9/OIS!Q$5*1000)</f>
        <v>1.7320375350169921</v>
      </c>
    </row>
    <row r="100" spans="1:17" x14ac:dyDescent="0.25">
      <c r="A100" s="129" t="s">
        <v>79</v>
      </c>
      <c r="B100" s="273">
        <f>IF(B$10=0,0,B$10/OIS!B$5*1000)</f>
        <v>1.4793707926263999</v>
      </c>
      <c r="C100" s="273">
        <f>IF(C$10=0,0,C$10/OIS!C$5*1000)</f>
        <v>1.425271681814464</v>
      </c>
      <c r="D100" s="273">
        <f>IF(D$10=0,0,D$10/OIS!D$5*1000)</f>
        <v>1.3780532964767009</v>
      </c>
      <c r="E100" s="273">
        <f>IF(E$10=0,0,E$10/OIS!E$5*1000)</f>
        <v>1.4158075230185201</v>
      </c>
      <c r="F100" s="273">
        <f>IF(F$10=0,0,F$10/OIS!F$5*1000)</f>
        <v>1.4678195450660552</v>
      </c>
      <c r="G100" s="273">
        <f>IF(G$10=0,0,G$10/OIS!G$5*1000)</f>
        <v>1.4636743453354593</v>
      </c>
      <c r="H100" s="273">
        <f>IF(H$10=0,0,H$10/OIS!H$5*1000)</f>
        <v>1.3944121541697603</v>
      </c>
      <c r="I100" s="273">
        <f>IF(I$10=0,0,I$10/OIS!I$5*1000)</f>
        <v>1.3726877502913089</v>
      </c>
      <c r="J100" s="273">
        <f>IF(J$10=0,0,J$10/OIS!J$5*1000)</f>
        <v>1.3549364221023086</v>
      </c>
      <c r="K100" s="273">
        <f>IF(K$10=0,0,K$10/OIS!K$5*1000)</f>
        <v>1.3772904570601541</v>
      </c>
      <c r="L100" s="273">
        <f>IF(L$10=0,0,L$10/OIS!L$5*1000)</f>
        <v>1.3403138220253457</v>
      </c>
      <c r="M100" s="273">
        <f>IF(M$10=0,0,M$10/OIS!M$5*1000)</f>
        <v>1.8646563032699917</v>
      </c>
      <c r="N100" s="273">
        <f>IF(N$10=0,0,N$10/OIS!N$5*1000)</f>
        <v>1.7901249860048678</v>
      </c>
      <c r="O100" s="273">
        <f>IF(O$10=0,0,O$10/OIS!O$5*1000)</f>
        <v>1.7806805918099262</v>
      </c>
      <c r="P100" s="273">
        <f>IF(P$10=0,0,P$10/OIS!P$5*1000)</f>
        <v>1.7827294810622025</v>
      </c>
      <c r="Q100" s="273">
        <f>IF(Q$10=0,0,Q$10/OIS!Q$5*1000)</f>
        <v>1.7686935399436878</v>
      </c>
    </row>
    <row r="101" spans="1:17" x14ac:dyDescent="0.25">
      <c r="A101" s="127" t="s">
        <v>324</v>
      </c>
      <c r="B101" s="296">
        <f>IF(B$15=0,0,B$15/OIS!B$5*1000)</f>
        <v>39.250963454188813</v>
      </c>
      <c r="C101" s="296">
        <f>IF(C$15=0,0,C$15/OIS!C$5*1000)</f>
        <v>43.251589476357225</v>
      </c>
      <c r="D101" s="296">
        <f>IF(D$15=0,0,D$15/OIS!D$5*1000)</f>
        <v>44.257811464121822</v>
      </c>
      <c r="E101" s="296">
        <f>IF(E$15=0,0,E$15/OIS!E$5*1000)</f>
        <v>42.878587853954578</v>
      </c>
      <c r="F101" s="296">
        <f>IF(F$15=0,0,F$15/OIS!F$5*1000)</f>
        <v>24.920518447513327</v>
      </c>
      <c r="G101" s="296">
        <f>IF(G$15=0,0,G$15/OIS!G$5*1000)</f>
        <v>27.557441068341525</v>
      </c>
      <c r="H101" s="296">
        <f>IF(H$15=0,0,H$15/OIS!H$5*1000)</f>
        <v>27.503140904780132</v>
      </c>
      <c r="I101" s="296">
        <f>IF(I$15=0,0,I$15/OIS!I$5*1000)</f>
        <v>22.449748950303373</v>
      </c>
      <c r="J101" s="296">
        <f>IF(J$15=0,0,J$15/OIS!J$5*1000)</f>
        <v>28.004641851773073</v>
      </c>
      <c r="K101" s="296">
        <f>IF(K$15=0,0,K$15/OIS!K$5*1000)</f>
        <v>25.64697568797552</v>
      </c>
      <c r="L101" s="296">
        <f>IF(L$15=0,0,L$15/OIS!L$5*1000)</f>
        <v>31.764685488659829</v>
      </c>
      <c r="M101" s="296">
        <f>IF(M$15=0,0,M$15/OIS!M$5*1000)</f>
        <v>3.7198197842572154</v>
      </c>
      <c r="N101" s="296">
        <f>IF(N$15=0,0,N$15/OIS!N$5*1000)</f>
        <v>3.4702594923635974</v>
      </c>
      <c r="O101" s="296">
        <f>IF(O$15=0,0,O$15/OIS!O$5*1000)</f>
        <v>3.8224767694185235</v>
      </c>
      <c r="P101" s="296">
        <f>IF(P$15=0,0,P$15/OIS!P$5*1000)</f>
        <v>4.5048367060002592</v>
      </c>
      <c r="Q101" s="296">
        <f>IF(Q$15=0,0,Q$15/OIS!Q$5*1000)</f>
        <v>4.1014171824949033</v>
      </c>
    </row>
    <row r="102" spans="1:17" x14ac:dyDescent="0.25">
      <c r="A102" s="127" t="s">
        <v>323</v>
      </c>
      <c r="B102" s="296">
        <f>IF(B$26=0,0,B$26/OIS!B$5*1000)</f>
        <v>10.091472984149778</v>
      </c>
      <c r="C102" s="296">
        <f>IF(C$26=0,0,C$26/OIS!C$5*1000)</f>
        <v>9.8066651612594598</v>
      </c>
      <c r="D102" s="296">
        <f>IF(D$26=0,0,D$26/OIS!D$5*1000)</f>
        <v>8.7493906183095582</v>
      </c>
      <c r="E102" s="296">
        <f>IF(E$26=0,0,E$26/OIS!E$5*1000)</f>
        <v>8.8591529601989052</v>
      </c>
      <c r="F102" s="296">
        <f>IF(F$26=0,0,F$26/OIS!F$5*1000)</f>
        <v>8.8108084511624742</v>
      </c>
      <c r="G102" s="296">
        <f>IF(G$26=0,0,G$26/OIS!G$5*1000)</f>
        <v>8.7108811982237686</v>
      </c>
      <c r="H102" s="296">
        <f>IF(H$26=0,0,H$26/OIS!H$5*1000)</f>
        <v>8.2055213634648787</v>
      </c>
      <c r="I102" s="296">
        <f>IF(I$26=0,0,I$26/OIS!I$5*1000)</f>
        <v>8.0058131185154799</v>
      </c>
      <c r="J102" s="296">
        <f>IF(J$26=0,0,J$26/OIS!J$5*1000)</f>
        <v>8.0119815190860884</v>
      </c>
      <c r="K102" s="296">
        <f>IF(K$26=0,0,K$26/OIS!K$5*1000)</f>
        <v>8.11131715073242</v>
      </c>
      <c r="L102" s="296">
        <f>IF(L$26=0,0,L$26/OIS!L$5*1000)</f>
        <v>7.8844386156275217</v>
      </c>
      <c r="M102" s="296">
        <f>IF(M$26=0,0,M$26/OIS!M$5*1000)</f>
        <v>17.546265665712347</v>
      </c>
      <c r="N102" s="296">
        <f>IF(N$26=0,0,N$26/OIS!N$5*1000)</f>
        <v>15.623185340221946</v>
      </c>
      <c r="O102" s="296">
        <f>IF(O$26=0,0,O$26/OIS!O$5*1000)</f>
        <v>16.599138383370434</v>
      </c>
      <c r="P102" s="296">
        <f>IF(P$26=0,0,P$26/OIS!P$5*1000)</f>
        <v>16.678650381709556</v>
      </c>
      <c r="Q102" s="296">
        <f>IF(Q$26=0,0,Q$26/OIS!Q$5*1000)</f>
        <v>16.273545045402535</v>
      </c>
    </row>
    <row r="103" spans="1:17" x14ac:dyDescent="0.25">
      <c r="A103" s="127" t="s">
        <v>322</v>
      </c>
      <c r="B103" s="296">
        <f>IF(B$34=0,0,B$34/OIS!B$5*1000)</f>
        <v>7.1285613943852013</v>
      </c>
      <c r="C103" s="296">
        <f>IF(C$34=0,0,C$34/OIS!C$5*1000)</f>
        <v>7.3060433315752515</v>
      </c>
      <c r="D103" s="296">
        <f>IF(D$34=0,0,D$34/OIS!D$5*1000)</f>
        <v>7.3674210442979229</v>
      </c>
      <c r="E103" s="296">
        <f>IF(E$34=0,0,E$34/OIS!E$5*1000)</f>
        <v>7.2825076388113397</v>
      </c>
      <c r="F103" s="296">
        <f>IF(F$34=0,0,F$34/OIS!F$5*1000)</f>
        <v>6.6634436739213863</v>
      </c>
      <c r="G103" s="296">
        <f>IF(G$34=0,0,G$34/OIS!G$5*1000)</f>
        <v>6.7000675244872356</v>
      </c>
      <c r="H103" s="296">
        <f>IF(H$34=0,0,H$34/OIS!H$5*1000)</f>
        <v>6.5140176617922005</v>
      </c>
      <c r="I103" s="296">
        <f>IF(I$34=0,0,I$34/OIS!I$5*1000)</f>
        <v>6.3734896483576877</v>
      </c>
      <c r="J103" s="296">
        <f>IF(J$34=0,0,J$34/OIS!J$5*1000)</f>
        <v>6.4375916281315106</v>
      </c>
      <c r="K103" s="296">
        <f>IF(K$34=0,0,K$34/OIS!K$5*1000)</f>
        <v>6.4081091813468349</v>
      </c>
      <c r="L103" s="296">
        <f>IF(L$34=0,0,L$34/OIS!L$5*1000)</f>
        <v>6.4717904966215967</v>
      </c>
      <c r="M103" s="296">
        <f>IF(M$34=0,0,M$34/OIS!M$5*1000)</f>
        <v>5.0270078526391764</v>
      </c>
      <c r="N103" s="296">
        <f>IF(N$34=0,0,N$34/OIS!N$5*1000)</f>
        <v>5.1713958860218447</v>
      </c>
      <c r="O103" s="296">
        <f>IF(O$34=0,0,O$34/OIS!O$5*1000)</f>
        <v>5.2487893619816139</v>
      </c>
      <c r="P103" s="296">
        <f>IF(P$34=0,0,P$34/OIS!P$5*1000)</f>
        <v>5.2521168271761649</v>
      </c>
      <c r="Q103" s="296">
        <f>IF(Q$34=0,0,Q$34/OIS!Q$5*1000)</f>
        <v>5.268857141848903</v>
      </c>
    </row>
    <row r="104" spans="1:17" x14ac:dyDescent="0.25">
      <c r="A104" s="127" t="s">
        <v>321</v>
      </c>
      <c r="B104" s="296">
        <f>IF(B$53=0,0,B$53/OIS!B$5*1000)</f>
        <v>3.6871869281302763</v>
      </c>
      <c r="C104" s="296">
        <f>IF(C$53=0,0,C$53/OIS!C$5*1000)</f>
        <v>3.7789879301251301</v>
      </c>
      <c r="D104" s="296">
        <f>IF(D$53=0,0,D$53/OIS!D$5*1000)</f>
        <v>3.810735022912719</v>
      </c>
      <c r="E104" s="296">
        <f>IF(E$53=0,0,E$53/OIS!E$5*1000)</f>
        <v>3.7668142959368995</v>
      </c>
      <c r="F104" s="296">
        <f>IF(F$53=0,0,F$53/OIS!F$5*1000)</f>
        <v>3.4466087968558914</v>
      </c>
      <c r="G104" s="296">
        <f>IF(G$53=0,0,G$53/OIS!G$5*1000)</f>
        <v>3.4655521678382257</v>
      </c>
      <c r="H104" s="296">
        <f>IF(H$53=0,0,H$53/OIS!H$5*1000)</f>
        <v>3.3693194802373467</v>
      </c>
      <c r="I104" s="296">
        <f>IF(I$53=0,0,I$53/OIS!I$5*1000)</f>
        <v>3.296632576736735</v>
      </c>
      <c r="J104" s="296">
        <f>IF(J$53=0,0,J$53/OIS!J$5*1000)</f>
        <v>3.3297887731714715</v>
      </c>
      <c r="K104" s="296">
        <f>IF(K$53=0,0,K$53/OIS!K$5*1000)</f>
        <v>3.3145392317311217</v>
      </c>
      <c r="L104" s="296">
        <f>IF(L$53=0,0,L$53/OIS!L$5*1000)</f>
        <v>3.3474778430801373</v>
      </c>
      <c r="M104" s="296">
        <f>IF(M$53=0,0,M$53/OIS!M$5*1000)</f>
        <v>2.6001764755030239</v>
      </c>
      <c r="N104" s="296">
        <f>IF(N$53=0,0,N$53/OIS!N$5*1000)</f>
        <v>2.674859941045781</v>
      </c>
      <c r="O104" s="296">
        <f>IF(O$53=0,0,O$53/OIS!O$5*1000)</f>
        <v>2.7148910493008342</v>
      </c>
      <c r="P104" s="296">
        <f>IF(P$53=0,0,P$53/OIS!P$5*1000)</f>
        <v>2.7166121519876718</v>
      </c>
      <c r="Q104" s="296">
        <f>IF(Q$53=0,0,Q$53/OIS!Q$5*1000)</f>
        <v>2.7252709354390876</v>
      </c>
    </row>
    <row r="105" spans="1:17" x14ac:dyDescent="0.25">
      <c r="A105" s="127" t="s">
        <v>320</v>
      </c>
      <c r="B105" s="296">
        <f>IF(B$67=0,0,B$67/OIS!B$5*1000)</f>
        <v>2.5193463596061934</v>
      </c>
      <c r="C105" s="296">
        <f>IF(C$67=0,0,C$67/OIS!C$5*1000)</f>
        <v>1.8062701202658478</v>
      </c>
      <c r="D105" s="296">
        <f>IF(D$67=0,0,D$67/OIS!D$5*1000)</f>
        <v>1.687975911362475</v>
      </c>
      <c r="E105" s="296">
        <f>IF(E$67=0,0,E$67/OIS!E$5*1000)</f>
        <v>2.0082820737973455</v>
      </c>
      <c r="F105" s="296">
        <f>IF(F$67=0,0,F$67/OIS!F$5*1000)</f>
        <v>2.5296133605513589</v>
      </c>
      <c r="G105" s="296">
        <f>IF(G$67=0,0,G$67/OIS!G$5*1000)</f>
        <v>2.3698998289728612</v>
      </c>
      <c r="H105" s="296">
        <f>IF(H$67=0,0,H$67/OIS!H$5*1000)</f>
        <v>1.9952266596347323</v>
      </c>
      <c r="I105" s="296">
        <f>IF(I$67=0,0,I$67/OIS!I$5*1000)</f>
        <v>1.7967367776493111</v>
      </c>
      <c r="J105" s="296">
        <f>IF(J$67=0,0,J$67/OIS!J$5*1000)</f>
        <v>1.4910307880319622</v>
      </c>
      <c r="K105" s="296">
        <f>IF(K$67=0,0,K$67/OIS!K$5*1000)</f>
        <v>1.4225524728086008</v>
      </c>
      <c r="L105" s="296">
        <f>IF(L$67=0,0,L$67/OIS!L$5*1000)</f>
        <v>1.8573299756434443</v>
      </c>
      <c r="M105" s="296">
        <f>IF(M$67=0,0,M$67/OIS!M$5*1000)</f>
        <v>1.7382305491665229</v>
      </c>
      <c r="N105" s="296">
        <f>IF(N$67=0,0,N$67/OIS!N$5*1000)</f>
        <v>1.4092087329655389</v>
      </c>
      <c r="O105" s="296">
        <f>IF(O$67=0,0,O$67/OIS!O$5*1000)</f>
        <v>1.5115378864981621</v>
      </c>
      <c r="P105" s="296">
        <f>IF(P$67=0,0,P$67/OIS!P$5*1000)</f>
        <v>1.5817021514694207</v>
      </c>
      <c r="Q105" s="296">
        <f>IF(Q$67=0,0,Q$67/OIS!Q$5*1000)</f>
        <v>1.3035136070500217</v>
      </c>
    </row>
    <row r="106" spans="1:17" x14ac:dyDescent="0.25">
      <c r="A106" s="72" t="s">
        <v>319</v>
      </c>
      <c r="B106" s="295">
        <f>IF(B$68=0,0,B$68/OIS!B$5*1000)</f>
        <v>47.280990338091968</v>
      </c>
      <c r="C106" s="295">
        <f>IF(C$68=0,0,C$68/OIS!C$5*1000)</f>
        <v>45.264501030232211</v>
      </c>
      <c r="D106" s="295">
        <f>IF(D$68=0,0,D$68/OIS!D$5*1000)</f>
        <v>45.324552718898147</v>
      </c>
      <c r="E106" s="295">
        <f>IF(E$68=0,0,E$68/OIS!E$5*1000)</f>
        <v>45.915983091308362</v>
      </c>
      <c r="F106" s="295">
        <f>IF(F$68=0,0,F$68/OIS!F$5*1000)</f>
        <v>58.451120735156742</v>
      </c>
      <c r="G106" s="295">
        <f>IF(G$68=0,0,G$68/OIS!G$5*1000)</f>
        <v>56.175761744103809</v>
      </c>
      <c r="H106" s="295">
        <f>IF(H$68=0,0,H$68/OIS!H$5*1000)</f>
        <v>54.173353607884081</v>
      </c>
      <c r="I106" s="295">
        <f>IF(I$68=0,0,I$68/OIS!I$5*1000)</f>
        <v>57.643699381569647</v>
      </c>
      <c r="J106" s="295">
        <f>IF(J$68=0,0,J$68/OIS!J$5*1000)</f>
        <v>52.598166352387416</v>
      </c>
      <c r="K106" s="295">
        <f>IF(K$68=0,0,K$68/OIS!K$5*1000)</f>
        <v>54.689165980941034</v>
      </c>
      <c r="L106" s="295">
        <f>IF(L$68=0,0,L$68/OIS!L$5*1000)</f>
        <v>48.167615045142817</v>
      </c>
      <c r="M106" s="295">
        <f>IF(M$68=0,0,M$68/OIS!M$5*1000)</f>
        <v>58.974786564527307</v>
      </c>
      <c r="N106" s="295">
        <f>IF(N$68=0,0,N$68/OIS!N$5*1000)</f>
        <v>60.961874920480092</v>
      </c>
      <c r="O106" s="295">
        <f>IF(O$68=0,0,O$68/OIS!O$5*1000)</f>
        <v>60.15782048688375</v>
      </c>
      <c r="P106" s="295">
        <f>IF(P$68=0,0,P$68/OIS!P$5*1000)</f>
        <v>59.631668972485116</v>
      </c>
      <c r="Q106" s="295">
        <f>IF(Q$68=0,0,Q$68/OIS!Q$5*1000)</f>
        <v>60.416005736371524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1233.6177702861678</v>
      </c>
      <c r="C5" s="96">
        <v>1286.5652060485345</v>
      </c>
      <c r="D5" s="96">
        <v>1340.7683151276283</v>
      </c>
      <c r="E5" s="96">
        <v>1378.908456698349</v>
      </c>
      <c r="F5" s="96">
        <v>1146.2464705516934</v>
      </c>
      <c r="G5" s="96">
        <v>1193.7189366065768</v>
      </c>
      <c r="H5" s="96">
        <v>1279.63118489315</v>
      </c>
      <c r="I5" s="96">
        <v>1269.6950753236495</v>
      </c>
      <c r="J5" s="96">
        <v>1321.2006910951714</v>
      </c>
      <c r="K5" s="96">
        <v>1171.8669394167378</v>
      </c>
      <c r="L5" s="96">
        <v>1340.3780625417967</v>
      </c>
      <c r="M5" s="96">
        <v>1119.1762029539636</v>
      </c>
      <c r="N5" s="96">
        <v>1055.9119731572066</v>
      </c>
      <c r="O5" s="96">
        <v>1013.6274026460414</v>
      </c>
      <c r="P5" s="96">
        <v>992.22234996531142</v>
      </c>
      <c r="Q5" s="96">
        <v>994.28975802550053</v>
      </c>
    </row>
    <row r="6" spans="1:17" x14ac:dyDescent="0.25">
      <c r="A6" s="132" t="s">
        <v>83</v>
      </c>
      <c r="B6" s="160">
        <v>15.6221325118417</v>
      </c>
      <c r="C6" s="160">
        <v>15.905563109367156</v>
      </c>
      <c r="D6" s="160">
        <v>16.181704686818922</v>
      </c>
      <c r="E6" s="160">
        <v>16.92548877804424</v>
      </c>
      <c r="F6" s="160">
        <v>14.405948497693153</v>
      </c>
      <c r="G6" s="160">
        <v>14.924142070679567</v>
      </c>
      <c r="H6" s="160">
        <v>15.80964378785978</v>
      </c>
      <c r="I6" s="160">
        <v>15.713543346908745</v>
      </c>
      <c r="J6" s="160">
        <v>16.158984037796273</v>
      </c>
      <c r="K6" s="160">
        <v>14.421145336198189</v>
      </c>
      <c r="L6" s="160">
        <v>16.086808767339431</v>
      </c>
      <c r="M6" s="160">
        <v>18.419865627535742</v>
      </c>
      <c r="N6" s="160">
        <v>16.587362259947223</v>
      </c>
      <c r="O6" s="160">
        <v>15.872009561978668</v>
      </c>
      <c r="P6" s="160">
        <v>15.619033178956055</v>
      </c>
      <c r="Q6" s="160">
        <v>15.480690652503224</v>
      </c>
    </row>
    <row r="7" spans="1:17" x14ac:dyDescent="0.25">
      <c r="A7" s="76" t="s">
        <v>82</v>
      </c>
      <c r="B7" s="159">
        <v>2.7621081797597156</v>
      </c>
      <c r="C7" s="159">
        <v>2.7899036101598904</v>
      </c>
      <c r="D7" s="159">
        <v>2.8215723942731654</v>
      </c>
      <c r="E7" s="159">
        <v>2.9715367395013992</v>
      </c>
      <c r="F7" s="159">
        <v>2.53136039180057</v>
      </c>
      <c r="G7" s="159">
        <v>2.6314686930351687</v>
      </c>
      <c r="H7" s="159">
        <v>2.7704983148924489</v>
      </c>
      <c r="I7" s="159">
        <v>2.7641230705193367</v>
      </c>
      <c r="J7" s="159">
        <v>2.8452507436618335</v>
      </c>
      <c r="K7" s="159">
        <v>2.562385689279735</v>
      </c>
      <c r="L7" s="159">
        <v>2.8622251316840366</v>
      </c>
      <c r="M7" s="159">
        <v>3.5390867373506616</v>
      </c>
      <c r="N7" s="159">
        <v>3.2207109673114869</v>
      </c>
      <c r="O7" s="159">
        <v>3.0788205495116654</v>
      </c>
      <c r="P7" s="159">
        <v>3.0161072765023906</v>
      </c>
      <c r="Q7" s="159">
        <v>3.0015297679024866</v>
      </c>
    </row>
    <row r="8" spans="1:17" x14ac:dyDescent="0.25">
      <c r="A8" s="76" t="s">
        <v>81</v>
      </c>
      <c r="B8" s="159">
        <v>38.650776498440621</v>
      </c>
      <c r="C8" s="159">
        <v>39.051781032925284</v>
      </c>
      <c r="D8" s="159">
        <v>39.549020885605927</v>
      </c>
      <c r="E8" s="159">
        <v>41.383401679087669</v>
      </c>
      <c r="F8" s="159">
        <v>37.177335403401337</v>
      </c>
      <c r="G8" s="159">
        <v>38.044215180440062</v>
      </c>
      <c r="H8" s="159">
        <v>40.587924244669004</v>
      </c>
      <c r="I8" s="159">
        <v>40.056262189413147</v>
      </c>
      <c r="J8" s="159">
        <v>40.676461172331663</v>
      </c>
      <c r="K8" s="159">
        <v>35.774472621212574</v>
      </c>
      <c r="L8" s="159">
        <v>39.089498703596981</v>
      </c>
      <c r="M8" s="159">
        <v>45.356671943606145</v>
      </c>
      <c r="N8" s="159">
        <v>38.781935242392834</v>
      </c>
      <c r="O8" s="159">
        <v>36.956370746015459</v>
      </c>
      <c r="P8" s="159">
        <v>36.852925186610882</v>
      </c>
      <c r="Q8" s="159">
        <v>35.960070544554043</v>
      </c>
    </row>
    <row r="9" spans="1:17" x14ac:dyDescent="0.25">
      <c r="A9" s="76" t="s">
        <v>80</v>
      </c>
      <c r="B9" s="159">
        <v>15.233880162299767</v>
      </c>
      <c r="C9" s="159">
        <v>14.707519020448723</v>
      </c>
      <c r="D9" s="159">
        <v>14.407048495431264</v>
      </c>
      <c r="E9" s="159">
        <v>15.528001925235866</v>
      </c>
      <c r="F9" s="159">
        <v>15.326752033814854</v>
      </c>
      <c r="G9" s="159">
        <v>15.578544323293652</v>
      </c>
      <c r="H9" s="159">
        <v>16.432884966213166</v>
      </c>
      <c r="I9" s="159">
        <v>16.260011340878677</v>
      </c>
      <c r="J9" s="159">
        <v>16.237300211289526</v>
      </c>
      <c r="K9" s="159">
        <v>14.437829763325633</v>
      </c>
      <c r="L9" s="159">
        <v>15.327442830132105</v>
      </c>
      <c r="M9" s="159">
        <v>23.87968509871747</v>
      </c>
      <c r="N9" s="159">
        <v>20.060648546129055</v>
      </c>
      <c r="O9" s="159">
        <v>18.96879932134102</v>
      </c>
      <c r="P9" s="159">
        <v>18.882120072767769</v>
      </c>
      <c r="Q9" s="159">
        <v>18.381120756941179</v>
      </c>
    </row>
    <row r="10" spans="1:17" x14ac:dyDescent="0.25">
      <c r="A10" s="129" t="s">
        <v>79</v>
      </c>
      <c r="B10" s="158">
        <v>26.774402580818098</v>
      </c>
      <c r="C10" s="158">
        <v>26.899104186905191</v>
      </c>
      <c r="D10" s="158">
        <v>27.055126817618302</v>
      </c>
      <c r="E10" s="158">
        <v>28.571310143303752</v>
      </c>
      <c r="F10" s="158">
        <v>24.710958111894129</v>
      </c>
      <c r="G10" s="158">
        <v>25.663397584785535</v>
      </c>
      <c r="H10" s="158">
        <v>26.955966371740502</v>
      </c>
      <c r="I10" s="158">
        <v>26.912878727870275</v>
      </c>
      <c r="J10" s="158">
        <v>27.627432183153523</v>
      </c>
      <c r="K10" s="158">
        <v>24.941831953245089</v>
      </c>
      <c r="L10" s="158">
        <v>27.994287534431425</v>
      </c>
      <c r="M10" s="158">
        <v>33.661638912697846</v>
      </c>
      <c r="N10" s="158">
        <v>30.579819743312214</v>
      </c>
      <c r="O10" s="158">
        <v>29.254979491139938</v>
      </c>
      <c r="P10" s="158">
        <v>28.682165872847094</v>
      </c>
      <c r="Q10" s="158">
        <v>28.541982702239192</v>
      </c>
    </row>
    <row r="11" spans="1:17" x14ac:dyDescent="0.25">
      <c r="A11" s="92" t="s">
        <v>125</v>
      </c>
      <c r="B11" s="91">
        <v>4.2961201365226005</v>
      </c>
      <c r="C11" s="91">
        <v>3.7472773635382297</v>
      </c>
      <c r="D11" s="91">
        <v>3.7801053918826715</v>
      </c>
      <c r="E11" s="91">
        <v>4.5957713275604544</v>
      </c>
      <c r="F11" s="91">
        <v>3.9606771088593047</v>
      </c>
      <c r="G11" s="91">
        <v>4.1130624603499708</v>
      </c>
      <c r="H11" s="91">
        <v>4.3247711582334212</v>
      </c>
      <c r="I11" s="91">
        <v>4.3157896200000216</v>
      </c>
      <c r="J11" s="91">
        <v>4.4327861715326584</v>
      </c>
      <c r="K11" s="91">
        <v>3.9966205162368817</v>
      </c>
      <c r="L11" s="91">
        <v>3.3385097123226535</v>
      </c>
      <c r="M11" s="91">
        <v>4.4353082504563091</v>
      </c>
      <c r="N11" s="91">
        <v>3.8193493215119578</v>
      </c>
      <c r="O11" s="91">
        <v>3.5104494752180044</v>
      </c>
      <c r="P11" s="91">
        <v>3.3866263393527758</v>
      </c>
      <c r="Q11" s="91">
        <v>3.2891291563153833</v>
      </c>
    </row>
    <row r="12" spans="1:17" x14ac:dyDescent="0.25">
      <c r="A12" s="92" t="s">
        <v>26</v>
      </c>
      <c r="B12" s="91">
        <v>5.1893811355836812</v>
      </c>
      <c r="C12" s="91">
        <v>6.1126667184158894</v>
      </c>
      <c r="D12" s="91">
        <v>6.3497463154165406</v>
      </c>
      <c r="E12" s="91">
        <v>5.8382621793304557</v>
      </c>
      <c r="F12" s="91">
        <v>4.6739812394542257</v>
      </c>
      <c r="G12" s="91">
        <v>4.8469168214168175</v>
      </c>
      <c r="H12" s="91">
        <v>5.2117782656060267</v>
      </c>
      <c r="I12" s="91">
        <v>5.1485442054397952</v>
      </c>
      <c r="J12" s="91">
        <v>5.3491965867411428</v>
      </c>
      <c r="K12" s="91">
        <v>4.689487629610241</v>
      </c>
      <c r="L12" s="91">
        <v>3.474093014374001</v>
      </c>
      <c r="M12" s="91">
        <v>13.565164871958729</v>
      </c>
      <c r="N12" s="91">
        <v>11.926535212857843</v>
      </c>
      <c r="O12" s="91">
        <v>10.923905146228652</v>
      </c>
      <c r="P12" s="91">
        <v>10.617831991970117</v>
      </c>
      <c r="Q12" s="91">
        <v>10.392748363258173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7.0505173420973772</v>
      </c>
      <c r="M13" s="91">
        <v>8.0389663081645129</v>
      </c>
      <c r="N13" s="91">
        <v>8.1191616678987941</v>
      </c>
      <c r="O13" s="91">
        <v>9.0212907421097697</v>
      </c>
      <c r="P13" s="91">
        <v>9.181669244191724</v>
      </c>
      <c r="Q13" s="91">
        <v>9.6227101249170897</v>
      </c>
    </row>
    <row r="14" spans="1:17" x14ac:dyDescent="0.25">
      <c r="A14" s="92" t="s">
        <v>21</v>
      </c>
      <c r="B14" s="157">
        <v>17.288901308711818</v>
      </c>
      <c r="C14" s="157">
        <v>17.039160104951073</v>
      </c>
      <c r="D14" s="157">
        <v>16.925275110319088</v>
      </c>
      <c r="E14" s="157">
        <v>18.137276636412842</v>
      </c>
      <c r="F14" s="157">
        <v>16.076299763580597</v>
      </c>
      <c r="G14" s="157">
        <v>16.703418303018747</v>
      </c>
      <c r="H14" s="157">
        <v>17.419416947901055</v>
      </c>
      <c r="I14" s="157">
        <v>17.448544902430459</v>
      </c>
      <c r="J14" s="157">
        <v>17.845449424879721</v>
      </c>
      <c r="K14" s="157">
        <v>16.255723807397967</v>
      </c>
      <c r="L14" s="157">
        <v>14.131167465637393</v>
      </c>
      <c r="M14" s="157">
        <v>7.6221994821182948</v>
      </c>
      <c r="N14" s="157">
        <v>6.7147735410436198</v>
      </c>
      <c r="O14" s="157">
        <v>5.7993341275835109</v>
      </c>
      <c r="P14" s="157">
        <v>5.4960382973324746</v>
      </c>
      <c r="Q14" s="157">
        <v>5.2373950577485457</v>
      </c>
    </row>
    <row r="15" spans="1:17" x14ac:dyDescent="0.25">
      <c r="A15" s="156" t="s">
        <v>324</v>
      </c>
      <c r="B15" s="204">
        <v>380.55601415091695</v>
      </c>
      <c r="C15" s="204">
        <v>431.59487368015306</v>
      </c>
      <c r="D15" s="204">
        <v>458.84256606876545</v>
      </c>
      <c r="E15" s="204">
        <v>458.997036640592</v>
      </c>
      <c r="F15" s="204">
        <v>238.02961956534085</v>
      </c>
      <c r="G15" s="204">
        <v>276.25490808420943</v>
      </c>
      <c r="H15" s="204">
        <v>306.28074081052677</v>
      </c>
      <c r="I15" s="204">
        <v>246.59887045474076</v>
      </c>
      <c r="J15" s="204">
        <v>328.41725421861599</v>
      </c>
      <c r="K15" s="204">
        <v>266.76588167610788</v>
      </c>
      <c r="L15" s="204">
        <v>391.88518249801257</v>
      </c>
      <c r="M15" s="204">
        <v>40.390239306013356</v>
      </c>
      <c r="N15" s="204">
        <v>35.415627154241633</v>
      </c>
      <c r="O15" s="204">
        <v>37.071596843835252</v>
      </c>
      <c r="P15" s="204">
        <v>41.340416146215432</v>
      </c>
      <c r="Q15" s="204">
        <v>38.084449345380222</v>
      </c>
    </row>
    <row r="16" spans="1:17" x14ac:dyDescent="0.25">
      <c r="A16" s="88" t="s">
        <v>33</v>
      </c>
      <c r="B16" s="87">
        <v>12.677251733378236</v>
      </c>
      <c r="C16" s="87">
        <v>12.355820485805252</v>
      </c>
      <c r="D16" s="87">
        <v>12.752263135968521</v>
      </c>
      <c r="E16" s="87">
        <v>3.6612497912024562</v>
      </c>
      <c r="F16" s="87">
        <v>2.2972589196931645</v>
      </c>
      <c r="G16" s="87">
        <v>2.7220316728895511</v>
      </c>
      <c r="H16" s="87">
        <v>2.6117727586584065</v>
      </c>
      <c r="I16" s="87">
        <v>2.7110557306571752</v>
      </c>
      <c r="J16" s="87">
        <v>1.6193235897006129</v>
      </c>
      <c r="K16" s="87">
        <v>0.31373732280381295</v>
      </c>
      <c r="L16" s="87">
        <v>2.5922614048158727E-2</v>
      </c>
      <c r="M16" s="87">
        <v>2.731049705151126E-2</v>
      </c>
      <c r="N16" s="87">
        <v>1.6214001179653468E-2</v>
      </c>
      <c r="O16" s="87">
        <v>0.12991103323543055</v>
      </c>
      <c r="P16" s="87">
        <v>9.5141762865374648E-3</v>
      </c>
      <c r="Q16" s="87">
        <v>1.0183716186935149E-2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15.527294982755416</v>
      </c>
      <c r="C19" s="87">
        <v>13.208328654810606</v>
      </c>
      <c r="D19" s="87">
        <v>14.317251769466298</v>
      </c>
      <c r="E19" s="87">
        <v>17.273015086108114</v>
      </c>
      <c r="F19" s="87">
        <v>10.617801779675302</v>
      </c>
      <c r="G19" s="87">
        <v>11.199278576310315</v>
      </c>
      <c r="H19" s="87">
        <v>7.6926919911097347</v>
      </c>
      <c r="I19" s="87">
        <v>1.0400533557545744</v>
      </c>
      <c r="J19" s="87">
        <v>1.3098664592534874</v>
      </c>
      <c r="K19" s="87">
        <v>0.51791941106400929</v>
      </c>
      <c r="L19" s="87">
        <v>1.0054376281385828E-2</v>
      </c>
      <c r="M19" s="87">
        <v>4.5254252443706275E-3</v>
      </c>
      <c r="N19" s="87">
        <v>3.9999972691597669E-4</v>
      </c>
      <c r="O19" s="87">
        <v>6.9036344083248338E-2</v>
      </c>
      <c r="P19" s="87">
        <v>4.9960049105698574E-3</v>
      </c>
      <c r="Q19" s="87">
        <v>1.6135357747478606E-2</v>
      </c>
    </row>
    <row r="20" spans="1:17" x14ac:dyDescent="0.25">
      <c r="A20" s="88" t="s">
        <v>29</v>
      </c>
      <c r="B20" s="87">
        <v>76.462566634176781</v>
      </c>
      <c r="C20" s="87">
        <v>128.83192418378135</v>
      </c>
      <c r="D20" s="87">
        <v>147.86891454676757</v>
      </c>
      <c r="E20" s="87">
        <v>146.91421124123465</v>
      </c>
      <c r="F20" s="87">
        <v>12.352724789017911</v>
      </c>
      <c r="G20" s="87">
        <v>0</v>
      </c>
      <c r="H20" s="87">
        <v>3.2574151309281425</v>
      </c>
      <c r="I20" s="87">
        <v>42.676379694061268</v>
      </c>
      <c r="J20" s="87">
        <v>27.980423992205459</v>
      </c>
      <c r="K20" s="87">
        <v>15.252937582743751</v>
      </c>
      <c r="L20" s="87">
        <v>0.13500802680193888</v>
      </c>
      <c r="M20" s="87">
        <v>5.3869627345405569E-2</v>
      </c>
      <c r="N20" s="87">
        <v>4.2221631693381986E-2</v>
      </c>
      <c r="O20" s="87">
        <v>1.4498184718698772</v>
      </c>
      <c r="P20" s="87">
        <v>0.10321603146683453</v>
      </c>
      <c r="Q20" s="87">
        <v>0.33932608675834353</v>
      </c>
    </row>
    <row r="21" spans="1:17" x14ac:dyDescent="0.25">
      <c r="A21" s="88" t="s">
        <v>28</v>
      </c>
      <c r="B21" s="87">
        <v>0.30264562319303523</v>
      </c>
      <c r="C21" s="87">
        <v>0.29435311636918077</v>
      </c>
      <c r="D21" s="87">
        <v>0.29816041313296848</v>
      </c>
      <c r="E21" s="87">
        <v>0.30131336774320872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251.33052018984429</v>
      </c>
      <c r="C22" s="87">
        <v>252.15216253695368</v>
      </c>
      <c r="D22" s="87">
        <v>259.00698063437534</v>
      </c>
      <c r="E22" s="87">
        <v>266.40350230130002</v>
      </c>
      <c r="F22" s="87">
        <v>44.020667259474585</v>
      </c>
      <c r="G22" s="87">
        <v>87.668148300448337</v>
      </c>
      <c r="H22" s="87">
        <v>68.845025162288138</v>
      </c>
      <c r="I22" s="87">
        <v>5.3582528754320276</v>
      </c>
      <c r="J22" s="87">
        <v>2.476031221843991</v>
      </c>
      <c r="K22" s="87">
        <v>1.481139250899713</v>
      </c>
      <c r="L22" s="87">
        <v>1.0424160894974799E-2</v>
      </c>
      <c r="M22" s="87">
        <v>5.8968861131847771E-3</v>
      </c>
      <c r="N22" s="87">
        <v>7.2596344193972288E-3</v>
      </c>
      <c r="O22" s="87">
        <v>0.13324920686956884</v>
      </c>
      <c r="P22" s="87">
        <v>9.4360183985806121E-3</v>
      </c>
      <c r="Q22" s="87">
        <v>2.8490629398766339E-2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24.255734987569234</v>
      </c>
      <c r="C24" s="87">
        <v>24.752284702432959</v>
      </c>
      <c r="D24" s="87">
        <v>24.598995569054747</v>
      </c>
      <c r="E24" s="87">
        <v>24.443744853003501</v>
      </c>
      <c r="F24" s="87">
        <v>22.400922167194306</v>
      </c>
      <c r="G24" s="87">
        <v>22.725749480649057</v>
      </c>
      <c r="H24" s="87">
        <v>23.454060792276891</v>
      </c>
      <c r="I24" s="87">
        <v>22.137182477030837</v>
      </c>
      <c r="J24" s="87">
        <v>25.581679226345209</v>
      </c>
      <c r="K24" s="87">
        <v>29.311107213963698</v>
      </c>
      <c r="L24" s="87">
        <v>9.1605090470362125</v>
      </c>
      <c r="M24" s="87">
        <v>8.1776367568609647</v>
      </c>
      <c r="N24" s="87">
        <v>7.7319192350388413</v>
      </c>
      <c r="O24" s="87">
        <v>8.1195808846473678</v>
      </c>
      <c r="P24" s="87">
        <v>16.55827478981184</v>
      </c>
      <c r="Q24" s="87">
        <v>13.448175119061215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146.3402446502856</v>
      </c>
      <c r="G25" s="87">
        <v>151.93970005391216</v>
      </c>
      <c r="H25" s="87">
        <v>200.41977497526545</v>
      </c>
      <c r="I25" s="87">
        <v>172.67594632180487</v>
      </c>
      <c r="J25" s="87">
        <v>269.44992972926724</v>
      </c>
      <c r="K25" s="87">
        <v>219.8890408946329</v>
      </c>
      <c r="L25" s="87">
        <v>382.5432642729499</v>
      </c>
      <c r="M25" s="87">
        <v>32.121000113397919</v>
      </c>
      <c r="N25" s="87">
        <v>27.617612652183443</v>
      </c>
      <c r="O25" s="87">
        <v>27.170000903129761</v>
      </c>
      <c r="P25" s="87">
        <v>24.654979125341065</v>
      </c>
      <c r="Q25" s="87">
        <v>24.242138436227481</v>
      </c>
    </row>
    <row r="26" spans="1:17" x14ac:dyDescent="0.25">
      <c r="A26" s="156" t="s">
        <v>323</v>
      </c>
      <c r="B26" s="204">
        <v>65.744998688648835</v>
      </c>
      <c r="C26" s="204">
        <v>67.081348680536536</v>
      </c>
      <c r="D26" s="204">
        <v>63.831166281458522</v>
      </c>
      <c r="E26" s="204">
        <v>66.319923332746995</v>
      </c>
      <c r="F26" s="204">
        <v>54.18544319360641</v>
      </c>
      <c r="G26" s="204">
        <v>56.010544731075058</v>
      </c>
      <c r="H26" s="204">
        <v>58.418477802305219</v>
      </c>
      <c r="I26" s="204">
        <v>58.168141045270318</v>
      </c>
      <c r="J26" s="204">
        <v>59.809313282472289</v>
      </c>
      <c r="K26" s="204">
        <v>53.352876238867992</v>
      </c>
      <c r="L26" s="204">
        <v>60.295692046862349</v>
      </c>
      <c r="M26" s="204">
        <v>118.40396394994609</v>
      </c>
      <c r="N26" s="204">
        <v>100.07245797046082</v>
      </c>
      <c r="O26" s="204">
        <v>101.43601491248685</v>
      </c>
      <c r="P26" s="204">
        <v>99.672257615133972</v>
      </c>
      <c r="Q26" s="204">
        <v>97.772470108313698</v>
      </c>
    </row>
    <row r="27" spans="1:17" x14ac:dyDescent="0.25">
      <c r="A27" s="152" t="s">
        <v>332</v>
      </c>
      <c r="B27" s="151">
        <v>38.980601165995978</v>
      </c>
      <c r="C27" s="151">
        <v>38.473249259933908</v>
      </c>
      <c r="D27" s="151">
        <v>33.767344441980697</v>
      </c>
      <c r="E27" s="151">
        <v>35.75724964652472</v>
      </c>
      <c r="F27" s="151">
        <v>30.93925748151652</v>
      </c>
      <c r="G27" s="151">
        <v>31.668546663659221</v>
      </c>
      <c r="H27" s="151">
        <v>32.29824133438855</v>
      </c>
      <c r="I27" s="151">
        <v>32.260850665444124</v>
      </c>
      <c r="J27" s="151">
        <v>32.579949838474803</v>
      </c>
      <c r="K27" s="151">
        <v>29.311823686178855</v>
      </c>
      <c r="L27" s="151">
        <v>32.52433933783712</v>
      </c>
      <c r="M27" s="151">
        <v>98.53296442487644</v>
      </c>
      <c r="N27" s="151">
        <v>80.786235052503656</v>
      </c>
      <c r="O27" s="151">
        <v>82.645046194871682</v>
      </c>
      <c r="P27" s="151">
        <v>81.266442069519726</v>
      </c>
      <c r="Q27" s="151">
        <v>79.269516010548671</v>
      </c>
    </row>
    <row r="28" spans="1:17" x14ac:dyDescent="0.25">
      <c r="A28" s="154" t="s">
        <v>33</v>
      </c>
      <c r="B28" s="83">
        <v>0.27839467624769432</v>
      </c>
      <c r="C28" s="83">
        <v>0.28610653596827434</v>
      </c>
      <c r="D28" s="83">
        <v>0.28629466439937551</v>
      </c>
      <c r="E28" s="83">
        <v>0</v>
      </c>
      <c r="F28" s="83">
        <v>0</v>
      </c>
      <c r="G28" s="83">
        <v>0</v>
      </c>
      <c r="H28" s="83">
        <v>0</v>
      </c>
      <c r="I28" s="83">
        <v>2.9461448739609229E-2</v>
      </c>
      <c r="J28" s="83">
        <v>0.29732697541467401</v>
      </c>
      <c r="K28" s="83">
        <v>0.14627635711917217</v>
      </c>
      <c r="L28" s="83">
        <v>0.21052400594610127</v>
      </c>
      <c r="M28" s="83">
        <v>0.28876374262468812</v>
      </c>
      <c r="N28" s="83">
        <v>0.38914899602862812</v>
      </c>
      <c r="O28" s="83">
        <v>0.35351793431167894</v>
      </c>
      <c r="P28" s="83">
        <v>0.3630571204102373</v>
      </c>
      <c r="Q28" s="83">
        <v>0.11185438476144348</v>
      </c>
    </row>
    <row r="29" spans="1:17" x14ac:dyDescent="0.25">
      <c r="A29" s="154" t="s">
        <v>30</v>
      </c>
      <c r="B29" s="83">
        <v>4.8056026405498278</v>
      </c>
      <c r="C29" s="83">
        <v>4.8110209647092459</v>
      </c>
      <c r="D29" s="83">
        <v>4.2303761145056757</v>
      </c>
      <c r="E29" s="83">
        <v>4.8106011202512704</v>
      </c>
      <c r="F29" s="83">
        <v>3.7038476531811213</v>
      </c>
      <c r="G29" s="83">
        <v>4.0885910149887357</v>
      </c>
      <c r="H29" s="83">
        <v>4.4073836143079017</v>
      </c>
      <c r="I29" s="83">
        <v>2.0690449251382166</v>
      </c>
      <c r="J29" s="83">
        <v>0.78733888962338328</v>
      </c>
      <c r="K29" s="83">
        <v>0.99063785990625264</v>
      </c>
      <c r="L29" s="83">
        <v>2.4609816709282883</v>
      </c>
      <c r="M29" s="83">
        <v>1.800169214736191</v>
      </c>
      <c r="N29" s="83">
        <v>1.7737269151671595</v>
      </c>
      <c r="O29" s="83">
        <v>1.764635026277668</v>
      </c>
      <c r="P29" s="83">
        <v>0.86780827581451547</v>
      </c>
      <c r="Q29" s="83">
        <v>1.5405418728665943</v>
      </c>
    </row>
    <row r="30" spans="1:17" x14ac:dyDescent="0.25">
      <c r="A30" s="154" t="s">
        <v>125</v>
      </c>
      <c r="B30" s="83">
        <v>6.3953188599336599</v>
      </c>
      <c r="C30" s="83">
        <v>4.8570929473452011</v>
      </c>
      <c r="D30" s="83">
        <v>4.8244660560984807</v>
      </c>
      <c r="E30" s="83">
        <v>5.8049441929064693</v>
      </c>
      <c r="F30" s="83">
        <v>7.6149049480021889</v>
      </c>
      <c r="G30" s="83">
        <v>6.5104751467908759</v>
      </c>
      <c r="H30" s="83">
        <v>5.9349326441737595</v>
      </c>
      <c r="I30" s="83">
        <v>6.6015704381392784</v>
      </c>
      <c r="J30" s="83">
        <v>7.4762234438347006</v>
      </c>
      <c r="K30" s="83">
        <v>4.7393502703400143</v>
      </c>
      <c r="L30" s="83">
        <v>11.287220439533563</v>
      </c>
      <c r="M30" s="83">
        <v>6.2502033503543029</v>
      </c>
      <c r="N30" s="83">
        <v>3.4945805692179182</v>
      </c>
      <c r="O30" s="83">
        <v>5.2237316336579287</v>
      </c>
      <c r="P30" s="83">
        <v>5.3793528607424035</v>
      </c>
      <c r="Q30" s="83">
        <v>4.9795024906603294</v>
      </c>
    </row>
    <row r="31" spans="1:17" x14ac:dyDescent="0.25">
      <c r="A31" s="154" t="s">
        <v>29</v>
      </c>
      <c r="B31" s="83">
        <v>10.506909713132503</v>
      </c>
      <c r="C31" s="83">
        <v>10.508456191683273</v>
      </c>
      <c r="D31" s="83">
        <v>4.8432362589444535</v>
      </c>
      <c r="E31" s="83">
        <v>4.8430987893340056</v>
      </c>
      <c r="F31" s="83">
        <v>4.2508374091832986</v>
      </c>
      <c r="G31" s="83">
        <v>4.040580596600285</v>
      </c>
      <c r="H31" s="83">
        <v>4.3746139454513857</v>
      </c>
      <c r="I31" s="83">
        <v>2.7659554462959983</v>
      </c>
      <c r="J31" s="83">
        <v>7.975508465260444</v>
      </c>
      <c r="K31" s="83">
        <v>9.8756078728971985</v>
      </c>
      <c r="L31" s="83">
        <v>2.3427783846006687</v>
      </c>
      <c r="M31" s="83">
        <v>2.8987821226275337</v>
      </c>
      <c r="N31" s="83">
        <v>2.3943417254596984</v>
      </c>
      <c r="O31" s="83">
        <v>4.5080490854066655</v>
      </c>
      <c r="P31" s="83">
        <v>5.246235803085324</v>
      </c>
      <c r="Q31" s="83">
        <v>3.8603265823131041</v>
      </c>
    </row>
    <row r="32" spans="1:17" x14ac:dyDescent="0.25">
      <c r="A32" s="154" t="s">
        <v>26</v>
      </c>
      <c r="B32" s="83">
        <v>16.994375276132295</v>
      </c>
      <c r="C32" s="83">
        <v>18.010572620227912</v>
      </c>
      <c r="D32" s="83">
        <v>19.582971348032714</v>
      </c>
      <c r="E32" s="83">
        <v>20.298605544032977</v>
      </c>
      <c r="F32" s="83">
        <v>15.369667471149913</v>
      </c>
      <c r="G32" s="83">
        <v>17.028899905279324</v>
      </c>
      <c r="H32" s="83">
        <v>17.581311130455507</v>
      </c>
      <c r="I32" s="83">
        <v>20.794818407131018</v>
      </c>
      <c r="J32" s="83">
        <v>16.043552064341597</v>
      </c>
      <c r="K32" s="83">
        <v>13.559951325916217</v>
      </c>
      <c r="L32" s="83">
        <v>16.222834836828493</v>
      </c>
      <c r="M32" s="83">
        <v>87.295045994533723</v>
      </c>
      <c r="N32" s="83">
        <v>72.73443684663026</v>
      </c>
      <c r="O32" s="83">
        <v>70.795112515217738</v>
      </c>
      <c r="P32" s="83">
        <v>69.409988009467241</v>
      </c>
      <c r="Q32" s="83">
        <v>68.7772906799472</v>
      </c>
    </row>
    <row r="33" spans="1:17" x14ac:dyDescent="0.25">
      <c r="A33" s="152" t="s">
        <v>331</v>
      </c>
      <c r="B33" s="151">
        <v>26.764397522652857</v>
      </c>
      <c r="C33" s="151">
        <v>28.608099420602628</v>
      </c>
      <c r="D33" s="151">
        <v>30.063821839477825</v>
      </c>
      <c r="E33" s="151">
        <v>30.562673686222276</v>
      </c>
      <c r="F33" s="151">
        <v>23.24618571208989</v>
      </c>
      <c r="G33" s="151">
        <v>24.341998067415833</v>
      </c>
      <c r="H33" s="151">
        <v>26.120236467916669</v>
      </c>
      <c r="I33" s="151">
        <v>25.90729037982619</v>
      </c>
      <c r="J33" s="151">
        <v>27.229363443997482</v>
      </c>
      <c r="K33" s="151">
        <v>24.041052552689138</v>
      </c>
      <c r="L33" s="151">
        <v>27.77135270902523</v>
      </c>
      <c r="M33" s="151">
        <v>19.870999525069649</v>
      </c>
      <c r="N33" s="151">
        <v>19.286222917957158</v>
      </c>
      <c r="O33" s="151">
        <v>18.790968717615165</v>
      </c>
      <c r="P33" s="151">
        <v>18.405815545614246</v>
      </c>
      <c r="Q33" s="151">
        <v>18.502954097765027</v>
      </c>
    </row>
    <row r="34" spans="1:17" x14ac:dyDescent="0.25">
      <c r="A34" s="156" t="s">
        <v>322</v>
      </c>
      <c r="B34" s="204">
        <v>41.702843009213069</v>
      </c>
      <c r="C34" s="204">
        <v>44.116429015945407</v>
      </c>
      <c r="D34" s="204">
        <v>46.269704118841283</v>
      </c>
      <c r="E34" s="204">
        <v>47.171118673282137</v>
      </c>
      <c r="F34" s="204">
        <v>37.900305471182151</v>
      </c>
      <c r="G34" s="204">
        <v>39.967414474831337</v>
      </c>
      <c r="H34" s="204">
        <v>43.102967227615935</v>
      </c>
      <c r="I34" s="204">
        <v>41.828362665379991</v>
      </c>
      <c r="J34" s="204">
        <v>44.643697105490752</v>
      </c>
      <c r="K34" s="204">
        <v>39.337304348251912</v>
      </c>
      <c r="L34" s="204">
        <v>47.002760836858847</v>
      </c>
      <c r="M34" s="204">
        <v>32.376781274499997</v>
      </c>
      <c r="N34" s="204">
        <v>31.336584631795581</v>
      </c>
      <c r="O34" s="204">
        <v>30.186454562490407</v>
      </c>
      <c r="P34" s="204">
        <v>28.621388373538693</v>
      </c>
      <c r="Q34" s="204">
        <v>29.151794856549476</v>
      </c>
    </row>
    <row r="35" spans="1:17" x14ac:dyDescent="0.25">
      <c r="A35" s="152" t="s">
        <v>330</v>
      </c>
      <c r="B35" s="151">
        <v>5.1964031110042761</v>
      </c>
      <c r="C35" s="151">
        <v>5.5614331458496</v>
      </c>
      <c r="D35" s="151">
        <v>5.8646755290746118</v>
      </c>
      <c r="E35" s="151">
        <v>5.9482204512333015</v>
      </c>
      <c r="F35" s="151">
        <v>4.4893238786812013</v>
      </c>
      <c r="G35" s="151">
        <v>4.7235018712462571</v>
      </c>
      <c r="H35" s="151">
        <v>5.0734408853411272</v>
      </c>
      <c r="I35" s="151">
        <v>5.0644564696388032</v>
      </c>
      <c r="J35" s="151">
        <v>5.0386079352980673</v>
      </c>
      <c r="K35" s="151">
        <v>4.3514666163635338</v>
      </c>
      <c r="L35" s="151">
        <v>5.2202598825328721</v>
      </c>
      <c r="M35" s="151">
        <v>3.7066548219102176</v>
      </c>
      <c r="N35" s="151">
        <v>3.6075022769126805</v>
      </c>
      <c r="O35" s="151">
        <v>3.42307252153799</v>
      </c>
      <c r="P35" s="151">
        <v>3.3512352162552226</v>
      </c>
      <c r="Q35" s="151">
        <v>3.3902945996343696</v>
      </c>
    </row>
    <row r="36" spans="1:17" x14ac:dyDescent="0.25">
      <c r="A36" s="154" t="s">
        <v>33</v>
      </c>
      <c r="B36" s="83">
        <v>0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1.0171214445817464E-2</v>
      </c>
      <c r="J36" s="83">
        <v>0.10264859865506593</v>
      </c>
      <c r="K36" s="83">
        <v>5.0500170910190358E-2</v>
      </c>
      <c r="L36" s="83">
        <v>7.5110278180582662E-2</v>
      </c>
      <c r="M36" s="83">
        <v>0.18944391225025892</v>
      </c>
      <c r="N36" s="83">
        <v>0.27633590621892451</v>
      </c>
      <c r="O36" s="83">
        <v>0.12204785827426999</v>
      </c>
      <c r="P36" s="83">
        <v>0.13247348613765231</v>
      </c>
      <c r="Q36" s="83">
        <v>3.8616394739069748E-2</v>
      </c>
    </row>
    <row r="37" spans="1:17" x14ac:dyDescent="0.25">
      <c r="A37" s="154" t="s">
        <v>30</v>
      </c>
      <c r="B37" s="83">
        <v>1.4009075114945975</v>
      </c>
      <c r="C37" s="83">
        <v>1.4026226215952313</v>
      </c>
      <c r="D37" s="83">
        <v>1.20200994632889</v>
      </c>
      <c r="E37" s="83">
        <v>1.4023742844760312</v>
      </c>
      <c r="F37" s="83">
        <v>0.93413434263237205</v>
      </c>
      <c r="G37" s="83">
        <v>1.0673568762253944</v>
      </c>
      <c r="H37" s="83">
        <v>1.1669885793001027</v>
      </c>
      <c r="I37" s="83">
        <v>0.35105157419302507</v>
      </c>
      <c r="J37" s="83">
        <v>0</v>
      </c>
      <c r="K37" s="83">
        <v>7.02269207222736E-2</v>
      </c>
      <c r="L37" s="83">
        <v>0.50383264121691718</v>
      </c>
      <c r="M37" s="83">
        <v>0.61173174883061032</v>
      </c>
      <c r="N37" s="83">
        <v>0.64331065283157274</v>
      </c>
      <c r="O37" s="83">
        <v>0.30966226289079757</v>
      </c>
      <c r="P37" s="83">
        <v>0</v>
      </c>
      <c r="Q37" s="83">
        <v>0.23225254069553769</v>
      </c>
    </row>
    <row r="38" spans="1:17" x14ac:dyDescent="0.25">
      <c r="A38" s="154" t="s">
        <v>125</v>
      </c>
      <c r="B38" s="83">
        <v>5.1248883490699421E-2</v>
      </c>
      <c r="C38" s="83">
        <v>6.4250566435340328E-2</v>
      </c>
      <c r="D38" s="83">
        <v>9.5107580080911899E-2</v>
      </c>
      <c r="E38" s="83">
        <v>8.244315549434339E-2</v>
      </c>
      <c r="F38" s="83">
        <v>0.61687591013962484</v>
      </c>
      <c r="G38" s="83">
        <v>0.28455228510482516</v>
      </c>
      <c r="H38" s="83">
        <v>0.22482385599234939</v>
      </c>
      <c r="I38" s="83">
        <v>0.61391071598285618</v>
      </c>
      <c r="J38" s="83">
        <v>1.1431440904250423</v>
      </c>
      <c r="K38" s="83">
        <v>0.41937439621043421</v>
      </c>
      <c r="L38" s="83">
        <v>2.1491020861819345</v>
      </c>
      <c r="M38" s="83">
        <v>1.1234835154335558</v>
      </c>
      <c r="N38" s="83">
        <v>1.6861620078765287E-2</v>
      </c>
      <c r="O38" s="83">
        <v>0.56962466490709251</v>
      </c>
      <c r="P38" s="83">
        <v>0.62710612087207029</v>
      </c>
      <c r="Q38" s="83">
        <v>0.67540789116801636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1.578285307664518</v>
      </c>
      <c r="K39" s="83">
        <v>2.3110872686237895</v>
      </c>
      <c r="L39" s="83">
        <v>0.380872054426657</v>
      </c>
      <c r="M39" s="83">
        <v>0.36364626922846838</v>
      </c>
      <c r="N39" s="83">
        <v>0.70119892607624457</v>
      </c>
      <c r="O39" s="83">
        <v>1.3135439667296669</v>
      </c>
      <c r="P39" s="83">
        <v>1.4009141172695543</v>
      </c>
      <c r="Q39" s="83">
        <v>1.2517796992189365</v>
      </c>
    </row>
    <row r="40" spans="1:17" x14ac:dyDescent="0.25">
      <c r="A40" s="154" t="s">
        <v>26</v>
      </c>
      <c r="B40" s="83">
        <v>3.7442467160189792</v>
      </c>
      <c r="C40" s="83">
        <v>4.0945599578190288</v>
      </c>
      <c r="D40" s="83">
        <v>4.5675580026648097</v>
      </c>
      <c r="E40" s="83">
        <v>4.463403011262927</v>
      </c>
      <c r="F40" s="83">
        <v>2.9383136259092049</v>
      </c>
      <c r="G40" s="83">
        <v>3.3715927099160377</v>
      </c>
      <c r="H40" s="83">
        <v>3.6816284500486751</v>
      </c>
      <c r="I40" s="83">
        <v>4.0893229650171046</v>
      </c>
      <c r="J40" s="83">
        <v>2.2145299385534405</v>
      </c>
      <c r="K40" s="83">
        <v>1.5002778598968463</v>
      </c>
      <c r="L40" s="83">
        <v>2.111342822526781</v>
      </c>
      <c r="M40" s="83">
        <v>1.418349376167324</v>
      </c>
      <c r="N40" s="83">
        <v>1.9697951717071738</v>
      </c>
      <c r="O40" s="83">
        <v>1.1081937687361625</v>
      </c>
      <c r="P40" s="83">
        <v>1.190741491975946</v>
      </c>
      <c r="Q40" s="83">
        <v>1.1922380738128093</v>
      </c>
    </row>
    <row r="41" spans="1:17" x14ac:dyDescent="0.25">
      <c r="A41" s="152" t="s">
        <v>329</v>
      </c>
      <c r="B41" s="151">
        <v>33.184602469949162</v>
      </c>
      <c r="C41" s="151">
        <v>35.004329155991833</v>
      </c>
      <c r="D41" s="151">
        <v>36.673686289295269</v>
      </c>
      <c r="E41" s="151">
        <v>37.4296414049413</v>
      </c>
      <c r="F41" s="151">
        <v>30.52580363557751</v>
      </c>
      <c r="G41" s="151">
        <v>32.222728951290009</v>
      </c>
      <c r="H41" s="151">
        <v>34.787638343089334</v>
      </c>
      <c r="I41" s="151">
        <v>33.548447795242616</v>
      </c>
      <c r="J41" s="151">
        <v>36.225542944300656</v>
      </c>
      <c r="K41" s="151">
        <v>32.002005642386379</v>
      </c>
      <c r="L41" s="151">
        <v>38.335686252662718</v>
      </c>
      <c r="M41" s="151">
        <v>26.20385647944962</v>
      </c>
      <c r="N41" s="151">
        <v>25.33539136727876</v>
      </c>
      <c r="O41" s="151">
        <v>24.431159051565178</v>
      </c>
      <c r="P41" s="151">
        <v>22.985733082992027</v>
      </c>
      <c r="Q41" s="151">
        <v>23.465023924753918</v>
      </c>
    </row>
    <row r="42" spans="1:17" x14ac:dyDescent="0.25">
      <c r="A42" s="150" t="s">
        <v>33</v>
      </c>
      <c r="B42" s="87">
        <v>1.1054837428324327</v>
      </c>
      <c r="C42" s="87">
        <v>1.0021138656943294</v>
      </c>
      <c r="D42" s="87">
        <v>1.0192439244116804</v>
      </c>
      <c r="E42" s="87">
        <v>0.29856242162611152</v>
      </c>
      <c r="F42" s="87">
        <v>0.30057889948588623</v>
      </c>
      <c r="G42" s="87">
        <v>0.32315026909859429</v>
      </c>
      <c r="H42" s="87">
        <v>0.30565793443117828</v>
      </c>
      <c r="I42" s="87">
        <v>0.37979522817211703</v>
      </c>
      <c r="J42" s="87">
        <v>0.18128759396633981</v>
      </c>
      <c r="K42" s="87">
        <v>3.7662135006373144E-2</v>
      </c>
      <c r="L42" s="87">
        <v>2.5366097331353719E-3</v>
      </c>
      <c r="M42" s="87">
        <v>1.7770085548669209E-2</v>
      </c>
      <c r="N42" s="87">
        <v>1.1637852392022932E-2</v>
      </c>
      <c r="O42" s="87">
        <v>8.6163528319034247E-2</v>
      </c>
      <c r="P42" s="87">
        <v>5.668774155288262E-3</v>
      </c>
      <c r="Q42" s="87">
        <v>6.3716287266164283E-3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1.3540136722539891</v>
      </c>
      <c r="C45" s="87">
        <v>1.071256198877254</v>
      </c>
      <c r="D45" s="87">
        <v>1.1443280086607623</v>
      </c>
      <c r="E45" s="87">
        <v>1.4085554133139517</v>
      </c>
      <c r="F45" s="87">
        <v>1.3892588016680161</v>
      </c>
      <c r="G45" s="87">
        <v>1.3295399615255126</v>
      </c>
      <c r="H45" s="87">
        <v>0.90028213075692021</v>
      </c>
      <c r="I45" s="87">
        <v>0.14570239080412881</v>
      </c>
      <c r="J45" s="87">
        <v>0.14664304301228423</v>
      </c>
      <c r="K45" s="87">
        <v>6.2172873178086931E-2</v>
      </c>
      <c r="L45" s="87">
        <v>9.8385250378637103E-4</v>
      </c>
      <c r="M45" s="87">
        <v>2.9445525500651159E-3</v>
      </c>
      <c r="N45" s="87">
        <v>2.8710604662711084E-4</v>
      </c>
      <c r="O45" s="87">
        <v>4.5788374091980152E-2</v>
      </c>
      <c r="P45" s="87">
        <v>2.9767394111465139E-3</v>
      </c>
      <c r="Q45" s="87">
        <v>1.0095382378189438E-2</v>
      </c>
    </row>
    <row r="46" spans="1:17" x14ac:dyDescent="0.25">
      <c r="A46" s="150" t="s">
        <v>29</v>
      </c>
      <c r="B46" s="87">
        <v>6.6677010228303599</v>
      </c>
      <c r="C46" s="87">
        <v>10.448861548042629</v>
      </c>
      <c r="D46" s="87">
        <v>11.818646710327325</v>
      </c>
      <c r="E46" s="87">
        <v>11.980352388102766</v>
      </c>
      <c r="F46" s="87">
        <v>1.6162603139357732</v>
      </c>
      <c r="G46" s="87">
        <v>0</v>
      </c>
      <c r="H46" s="87">
        <v>0.38121799731757738</v>
      </c>
      <c r="I46" s="87">
        <v>5.9785880386667376</v>
      </c>
      <c r="J46" s="87">
        <v>3.1324830787173306</v>
      </c>
      <c r="K46" s="87">
        <v>1.8310164355048679</v>
      </c>
      <c r="L46" s="87">
        <v>1.3210962220128582E-2</v>
      </c>
      <c r="M46" s="87">
        <v>3.5051280267702607E-2</v>
      </c>
      <c r="N46" s="87">
        <v>3.0305235083770882E-2</v>
      </c>
      <c r="O46" s="87">
        <v>0.96159249793688306</v>
      </c>
      <c r="P46" s="87">
        <v>6.1498584214645921E-2</v>
      </c>
      <c r="Q46" s="87">
        <v>0.21230558691860846</v>
      </c>
    </row>
    <row r="47" spans="1:17" x14ac:dyDescent="0.25">
      <c r="A47" s="150" t="s">
        <v>28</v>
      </c>
      <c r="B47" s="87">
        <v>2.6391352267494537E-2</v>
      </c>
      <c r="C47" s="87">
        <v>2.3873391464595113E-2</v>
      </c>
      <c r="D47" s="87">
        <v>2.3830922115204135E-2</v>
      </c>
      <c r="E47" s="87">
        <v>2.4571076509965688E-2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21.916564409299781</v>
      </c>
      <c r="C48" s="87">
        <v>20.45070002703455</v>
      </c>
      <c r="D48" s="87">
        <v>20.701524786388511</v>
      </c>
      <c r="E48" s="87">
        <v>21.724296159162357</v>
      </c>
      <c r="F48" s="87">
        <v>5.7597703097631472</v>
      </c>
      <c r="G48" s="87">
        <v>10.407662040387605</v>
      </c>
      <c r="H48" s="87">
        <v>8.0569904549340201</v>
      </c>
      <c r="I48" s="87">
        <v>0.75064442623438954</v>
      </c>
      <c r="J48" s="87">
        <v>0.27719829788722034</v>
      </c>
      <c r="K48" s="87">
        <v>0.17780118072055343</v>
      </c>
      <c r="L48" s="87">
        <v>1.0200370972170678E-3</v>
      </c>
      <c r="M48" s="87">
        <v>3.8369192074537636E-3</v>
      </c>
      <c r="N48" s="87">
        <v>5.210715902686255E-3</v>
      </c>
      <c r="O48" s="87">
        <v>8.8377572894737633E-2</v>
      </c>
      <c r="P48" s="87">
        <v>5.6222058132754426E-3</v>
      </c>
      <c r="Q48" s="87">
        <v>1.7825684591392291E-2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2.1144482704651066</v>
      </c>
      <c r="C50" s="87">
        <v>2.0075241248784739</v>
      </c>
      <c r="D50" s="87">
        <v>1.9661119373917846</v>
      </c>
      <c r="E50" s="87">
        <v>1.9933039462261497</v>
      </c>
      <c r="F50" s="87">
        <v>2.9309907014676386</v>
      </c>
      <c r="G50" s="87">
        <v>2.696964231467339</v>
      </c>
      <c r="H50" s="87">
        <v>2.7448482078023928</v>
      </c>
      <c r="I50" s="87">
        <v>3.1012259080021463</v>
      </c>
      <c r="J50" s="87">
        <v>2.8639372056700814</v>
      </c>
      <c r="K50" s="87">
        <v>3.5186087113036408</v>
      </c>
      <c r="L50" s="87">
        <v>0.89638476914472986</v>
      </c>
      <c r="M50" s="87">
        <v>5.3209322584379626</v>
      </c>
      <c r="N50" s="87">
        <v>5.5497056998701924</v>
      </c>
      <c r="O50" s="87">
        <v>5.3853142421331937</v>
      </c>
      <c r="P50" s="87">
        <v>9.8658167935636669</v>
      </c>
      <c r="Q50" s="87">
        <v>8.3906432405292968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18.528944609257049</v>
      </c>
      <c r="G51" s="87">
        <v>17.465412448810962</v>
      </c>
      <c r="H51" s="87">
        <v>22.398641617847243</v>
      </c>
      <c r="I51" s="87">
        <v>23.192491803363097</v>
      </c>
      <c r="J51" s="87">
        <v>29.623993725047402</v>
      </c>
      <c r="K51" s="87">
        <v>26.374744306672859</v>
      </c>
      <c r="L51" s="87">
        <v>37.421550021963718</v>
      </c>
      <c r="M51" s="87">
        <v>20.823321383437765</v>
      </c>
      <c r="N51" s="87">
        <v>19.738244757983459</v>
      </c>
      <c r="O51" s="87">
        <v>17.863922836189349</v>
      </c>
      <c r="P51" s="87">
        <v>13.044149985834004</v>
      </c>
      <c r="Q51" s="87">
        <v>14.827782401609815</v>
      </c>
    </row>
    <row r="52" spans="1:17" x14ac:dyDescent="0.25">
      <c r="A52" s="152" t="s">
        <v>328</v>
      </c>
      <c r="B52" s="151">
        <v>3.3218374282596304</v>
      </c>
      <c r="C52" s="151">
        <v>3.5506667141039778</v>
      </c>
      <c r="D52" s="151">
        <v>3.731342300471407</v>
      </c>
      <c r="E52" s="151">
        <v>3.7932568171075327</v>
      </c>
      <c r="F52" s="151">
        <v>2.8851779569234437</v>
      </c>
      <c r="G52" s="151">
        <v>3.0211836522950715</v>
      </c>
      <c r="H52" s="151">
        <v>3.241887999185475</v>
      </c>
      <c r="I52" s="151">
        <v>3.2154584004985725</v>
      </c>
      <c r="J52" s="151">
        <v>3.3795462258920281</v>
      </c>
      <c r="K52" s="151">
        <v>2.9838320895020032</v>
      </c>
      <c r="L52" s="151">
        <v>3.4468147016632567</v>
      </c>
      <c r="M52" s="151">
        <v>2.4662699731401632</v>
      </c>
      <c r="N52" s="151">
        <v>2.3936909876041415</v>
      </c>
      <c r="O52" s="151">
        <v>2.3322229893872417</v>
      </c>
      <c r="P52" s="151">
        <v>2.284420074291444</v>
      </c>
      <c r="Q52" s="151">
        <v>2.2964763321611867</v>
      </c>
    </row>
    <row r="53" spans="1:17" x14ac:dyDescent="0.25">
      <c r="A53" s="156" t="s">
        <v>321</v>
      </c>
      <c r="B53" s="204">
        <v>59.99976823009392</v>
      </c>
      <c r="C53" s="204">
        <v>63.978310957556772</v>
      </c>
      <c r="D53" s="204">
        <v>67.196756202644224</v>
      </c>
      <c r="E53" s="204">
        <v>68.360650145984778</v>
      </c>
      <c r="F53" s="204">
        <v>52.677625372840204</v>
      </c>
      <c r="G53" s="204">
        <v>55.246367498475109</v>
      </c>
      <c r="H53" s="204">
        <v>59.352204714643094</v>
      </c>
      <c r="I53" s="204">
        <v>58.551426152915354</v>
      </c>
      <c r="J53" s="204">
        <v>61.859419249608976</v>
      </c>
      <c r="K53" s="204">
        <v>54.622261057222417</v>
      </c>
      <c r="L53" s="204">
        <v>63.551380234944517</v>
      </c>
      <c r="M53" s="204">
        <v>45.065739709847179</v>
      </c>
      <c r="N53" s="204">
        <v>43.707240635675767</v>
      </c>
      <c r="O53" s="204">
        <v>42.500758124141434</v>
      </c>
      <c r="P53" s="204">
        <v>41.316344430390785</v>
      </c>
      <c r="Q53" s="204">
        <v>41.653115844672925</v>
      </c>
    </row>
    <row r="54" spans="1:17" x14ac:dyDescent="0.25">
      <c r="A54" s="152" t="s">
        <v>327</v>
      </c>
      <c r="B54" s="151">
        <v>2.2169771332369947</v>
      </c>
      <c r="C54" s="151">
        <v>2.3696966160798558</v>
      </c>
      <c r="D54" s="151">
        <v>2.4902785687374944</v>
      </c>
      <c r="E54" s="151">
        <v>2.5315999971824819</v>
      </c>
      <c r="F54" s="151">
        <v>1.9255528586087003</v>
      </c>
      <c r="G54" s="151">
        <v>2.0163223568580078</v>
      </c>
      <c r="H54" s="151">
        <v>2.1636192974305568</v>
      </c>
      <c r="I54" s="151">
        <v>2.1459803198481437</v>
      </c>
      <c r="J54" s="151">
        <v>2.2554916865529453</v>
      </c>
      <c r="K54" s="151">
        <v>1.991394116872981</v>
      </c>
      <c r="L54" s="151">
        <v>2.3003863196568455</v>
      </c>
      <c r="M54" s="151">
        <v>1.6459758350381899</v>
      </c>
      <c r="N54" s="151">
        <v>1.5975369951605869</v>
      </c>
      <c r="O54" s="151">
        <v>1.5565135708011002</v>
      </c>
      <c r="P54" s="151">
        <v>1.524610152299076</v>
      </c>
      <c r="Q54" s="151">
        <v>1.5326564364977679</v>
      </c>
    </row>
    <row r="55" spans="1:17" x14ac:dyDescent="0.25">
      <c r="A55" s="152" t="s">
        <v>326</v>
      </c>
      <c r="B55" s="151">
        <v>11.005277387820874</v>
      </c>
      <c r="C55" s="151">
        <v>11.608768026831996</v>
      </c>
      <c r="D55" s="151">
        <v>12.162390398170588</v>
      </c>
      <c r="E55" s="151">
        <v>12.413093890790714</v>
      </c>
      <c r="F55" s="151">
        <v>10.123518484209708</v>
      </c>
      <c r="G55" s="151">
        <v>10.686283514248657</v>
      </c>
      <c r="H55" s="151">
        <v>11.536905104696832</v>
      </c>
      <c r="I55" s="151">
        <v>11.125942347864996</v>
      </c>
      <c r="J55" s="151">
        <v>12.013769005895728</v>
      </c>
      <c r="K55" s="151">
        <v>10.613083262938074</v>
      </c>
      <c r="L55" s="151">
        <v>12.713572851899556</v>
      </c>
      <c r="M55" s="151">
        <v>8.6901962875143095</v>
      </c>
      <c r="N55" s="151">
        <v>8.4021801972284482</v>
      </c>
      <c r="O55" s="151">
        <v>8.1023023407294552</v>
      </c>
      <c r="P55" s="151">
        <v>7.6229440678041627</v>
      </c>
      <c r="Q55" s="151">
        <v>7.7818951556711458</v>
      </c>
    </row>
    <row r="56" spans="1:17" x14ac:dyDescent="0.25">
      <c r="A56" s="150" t="s">
        <v>33</v>
      </c>
      <c r="B56" s="87">
        <v>0.36662049059091817</v>
      </c>
      <c r="C56" s="87">
        <v>0.33233910444262932</v>
      </c>
      <c r="D56" s="87">
        <v>0.33802008398803224</v>
      </c>
      <c r="E56" s="87">
        <v>9.9014664121722121E-2</v>
      </c>
      <c r="F56" s="87">
        <v>9.9683404939494999E-2</v>
      </c>
      <c r="G56" s="87">
        <v>0.10716893030734681</v>
      </c>
      <c r="H56" s="87">
        <v>0.10136780626646558</v>
      </c>
      <c r="I56" s="87">
        <v>0.12595455498946873</v>
      </c>
      <c r="J56" s="87">
        <v>6.0121867073047633E-2</v>
      </c>
      <c r="K56" s="87">
        <v>1.2490197619152932E-2</v>
      </c>
      <c r="L56" s="87">
        <v>8.4123634637723655E-4</v>
      </c>
      <c r="M56" s="87">
        <v>5.8932368060008681E-3</v>
      </c>
      <c r="N56" s="87">
        <v>3.8595548609843947E-3</v>
      </c>
      <c r="O56" s="87">
        <v>2.8575105901088825E-2</v>
      </c>
      <c r="P56" s="87">
        <v>1.8799812980840225E-3</v>
      </c>
      <c r="Q56" s="87">
        <v>2.1130746288770931E-3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0.44904247575517081</v>
      </c>
      <c r="C59" s="87">
        <v>0.35526933410586803</v>
      </c>
      <c r="D59" s="87">
        <v>0.3795027277897558</v>
      </c>
      <c r="E59" s="87">
        <v>0.46713059328266426</v>
      </c>
      <c r="F59" s="87">
        <v>0.46073110231389686</v>
      </c>
      <c r="G59" s="87">
        <v>0.44092606165860077</v>
      </c>
      <c r="H59" s="87">
        <v>0.29856782479918331</v>
      </c>
      <c r="I59" s="87">
        <v>4.8320459114138542E-2</v>
      </c>
      <c r="J59" s="87">
        <v>4.8632415193334916E-2</v>
      </c>
      <c r="K59" s="87">
        <v>2.0618891425391344E-2</v>
      </c>
      <c r="L59" s="87">
        <v>3.2628294169490739E-4</v>
      </c>
      <c r="M59" s="87">
        <v>9.7652571326799318E-4</v>
      </c>
      <c r="N59" s="87">
        <v>9.5215294072402608E-5</v>
      </c>
      <c r="O59" s="87">
        <v>1.5185167834265286E-2</v>
      </c>
      <c r="P59" s="87">
        <v>9.8720010163123504E-4</v>
      </c>
      <c r="Q59" s="87">
        <v>3.3480130885613023E-3</v>
      </c>
    </row>
    <row r="60" spans="1:17" x14ac:dyDescent="0.25">
      <c r="A60" s="150" t="s">
        <v>29</v>
      </c>
      <c r="B60" s="87">
        <v>2.2112634726227438</v>
      </c>
      <c r="C60" s="87">
        <v>3.4652402368621993</v>
      </c>
      <c r="D60" s="87">
        <v>3.9195131390708546</v>
      </c>
      <c r="E60" s="87">
        <v>3.9731408973275899</v>
      </c>
      <c r="F60" s="87">
        <v>0.53601344484681679</v>
      </c>
      <c r="G60" s="87">
        <v>0</v>
      </c>
      <c r="H60" s="87">
        <v>0.12642639939739261</v>
      </c>
      <c r="I60" s="87">
        <v>1.9827273752222292</v>
      </c>
      <c r="J60" s="87">
        <v>1.0388506303535709</v>
      </c>
      <c r="K60" s="87">
        <v>0.60723474968964963</v>
      </c>
      <c r="L60" s="87">
        <v>4.3812579621587272E-3</v>
      </c>
      <c r="M60" s="87">
        <v>1.162433880272155E-2</v>
      </c>
      <c r="N60" s="87">
        <v>1.0050369556243487E-2</v>
      </c>
      <c r="O60" s="87">
        <v>0.31890067640334713</v>
      </c>
      <c r="P60" s="87">
        <v>2.0395271537555271E-2</v>
      </c>
      <c r="Q60" s="87">
        <v>7.0408614270405637E-2</v>
      </c>
    </row>
    <row r="61" spans="1:17" x14ac:dyDescent="0.25">
      <c r="A61" s="150" t="s">
        <v>28</v>
      </c>
      <c r="B61" s="87">
        <v>8.7523770280656214E-3</v>
      </c>
      <c r="C61" s="87">
        <v>7.9173253768468864E-3</v>
      </c>
      <c r="D61" s="87">
        <v>7.9032409239458458E-3</v>
      </c>
      <c r="E61" s="87">
        <v>8.1487042960486714E-3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7.2683670365136104</v>
      </c>
      <c r="C62" s="87">
        <v>6.7822306075970875</v>
      </c>
      <c r="D62" s="87">
        <v>6.8654136457221782</v>
      </c>
      <c r="E62" s="87">
        <v>7.204603565863346</v>
      </c>
      <c r="F62" s="87">
        <v>1.9101590867776794</v>
      </c>
      <c r="G62" s="87">
        <v>3.4515769118187318</v>
      </c>
      <c r="H62" s="87">
        <v>2.6720047331550831</v>
      </c>
      <c r="I62" s="87">
        <v>0.24894226585393114</v>
      </c>
      <c r="J62" s="87">
        <v>9.1929507440784333E-2</v>
      </c>
      <c r="K62" s="87">
        <v>5.8965639726548696E-2</v>
      </c>
      <c r="L62" s="87">
        <v>3.3828313028330328E-4</v>
      </c>
      <c r="M62" s="87">
        <v>1.2724684657869636E-3</v>
      </c>
      <c r="N62" s="87">
        <v>1.7280717450245692E-3</v>
      </c>
      <c r="O62" s="87">
        <v>2.930936736246029E-2</v>
      </c>
      <c r="P62" s="87">
        <v>1.8645374631968612E-3</v>
      </c>
      <c r="Q62" s="87">
        <v>5.9116755650072154E-3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0.70123153531036531</v>
      </c>
      <c r="C64" s="87">
        <v>0.66577141844736398</v>
      </c>
      <c r="D64" s="87">
        <v>0.65203756067582164</v>
      </c>
      <c r="E64" s="87">
        <v>0.66105546589934383</v>
      </c>
      <c r="F64" s="87">
        <v>0.97202808802622542</v>
      </c>
      <c r="G64" s="87">
        <v>0.8944160020963684</v>
      </c>
      <c r="H64" s="87">
        <v>0.91029615140586617</v>
      </c>
      <c r="I64" s="87">
        <v>1.0284845627054628</v>
      </c>
      <c r="J64" s="87">
        <v>0.94979059635389196</v>
      </c>
      <c r="K64" s="87">
        <v>1.1669045884206677</v>
      </c>
      <c r="L64" s="87">
        <v>0.2972753113311784</v>
      </c>
      <c r="M64" s="87">
        <v>1.7646236840999492</v>
      </c>
      <c r="N64" s="87">
        <v>1.8404936657942617</v>
      </c>
      <c r="O64" s="87">
        <v>1.7859752006650731</v>
      </c>
      <c r="P64" s="87">
        <v>3.2718804020302006</v>
      </c>
      <c r="Q64" s="87">
        <v>2.7826566977226959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6.1449033573055951</v>
      </c>
      <c r="G65" s="87">
        <v>5.7921956083676092</v>
      </c>
      <c r="H65" s="87">
        <v>7.428242189672841</v>
      </c>
      <c r="I65" s="87">
        <v>7.6915131299797652</v>
      </c>
      <c r="J65" s="87">
        <v>9.8244439894810984</v>
      </c>
      <c r="K65" s="87">
        <v>8.7468691960566645</v>
      </c>
      <c r="L65" s="87">
        <v>12.410410480187863</v>
      </c>
      <c r="M65" s="87">
        <v>6.9058060336265834</v>
      </c>
      <c r="N65" s="87">
        <v>6.5459533199778619</v>
      </c>
      <c r="O65" s="87">
        <v>5.9243568225632206</v>
      </c>
      <c r="P65" s="87">
        <v>4.3259366753734954</v>
      </c>
      <c r="Q65" s="87">
        <v>4.9174570803955993</v>
      </c>
    </row>
    <row r="66" spans="1:17" x14ac:dyDescent="0.25">
      <c r="A66" s="152" t="s">
        <v>325</v>
      </c>
      <c r="B66" s="151">
        <v>46.77751370903605</v>
      </c>
      <c r="C66" s="151">
        <v>49.99984631464492</v>
      </c>
      <c r="D66" s="151">
        <v>52.544087235736136</v>
      </c>
      <c r="E66" s="151">
        <v>53.415956258011583</v>
      </c>
      <c r="F66" s="151">
        <v>40.628554030021796</v>
      </c>
      <c r="G66" s="151">
        <v>42.54376162736844</v>
      </c>
      <c r="H66" s="151">
        <v>45.651680312515708</v>
      </c>
      <c r="I66" s="151">
        <v>45.279503485202213</v>
      </c>
      <c r="J66" s="151">
        <v>47.590158557160301</v>
      </c>
      <c r="K66" s="151">
        <v>42.017783677411359</v>
      </c>
      <c r="L66" s="151">
        <v>48.537421063388116</v>
      </c>
      <c r="M66" s="151">
        <v>34.729567587294682</v>
      </c>
      <c r="N66" s="151">
        <v>33.707523443286732</v>
      </c>
      <c r="O66" s="151">
        <v>32.841942212610881</v>
      </c>
      <c r="P66" s="151">
        <v>32.168790210287547</v>
      </c>
      <c r="Q66" s="151">
        <v>32.338564252504014</v>
      </c>
    </row>
    <row r="67" spans="1:17" x14ac:dyDescent="0.25">
      <c r="A67" s="156" t="s">
        <v>333</v>
      </c>
      <c r="B67" s="204">
        <v>20.804788904117153</v>
      </c>
      <c r="C67" s="204">
        <v>15.556407764364881</v>
      </c>
      <c r="D67" s="204">
        <v>15.150075644259527</v>
      </c>
      <c r="E67" s="204">
        <v>18.537662250915169</v>
      </c>
      <c r="F67" s="204">
        <v>19.410064396372206</v>
      </c>
      <c r="G67" s="204">
        <v>18.937685129646578</v>
      </c>
      <c r="H67" s="204">
        <v>17.597066264800677</v>
      </c>
      <c r="I67" s="204">
        <v>16.063827188934386</v>
      </c>
      <c r="J67" s="204">
        <v>13.871407628501546</v>
      </c>
      <c r="K67" s="204">
        <v>11.738476311247583</v>
      </c>
      <c r="L67" s="204">
        <v>17.529983608143876</v>
      </c>
      <c r="M67" s="204">
        <v>15.112537289174565</v>
      </c>
      <c r="N67" s="204">
        <v>11.559381049443314</v>
      </c>
      <c r="O67" s="204">
        <v>11.90224594036056</v>
      </c>
      <c r="P67" s="204">
        <v>12.191727600947788</v>
      </c>
      <c r="Q67" s="204">
        <v>10.068391047979128</v>
      </c>
    </row>
    <row r="68" spans="1:17" x14ac:dyDescent="0.25">
      <c r="A68" s="72" t="s">
        <v>319</v>
      </c>
      <c r="B68" s="306">
        <v>565.76605737001819</v>
      </c>
      <c r="C68" s="306">
        <v>564.88396499017153</v>
      </c>
      <c r="D68" s="306">
        <v>589.46357353191172</v>
      </c>
      <c r="E68" s="306">
        <v>614.14232638965495</v>
      </c>
      <c r="F68" s="306">
        <v>649.89105811374748</v>
      </c>
      <c r="G68" s="306">
        <v>650.46024883610528</v>
      </c>
      <c r="H68" s="306">
        <v>692.32281038788358</v>
      </c>
      <c r="I68" s="306">
        <v>746.77762914081848</v>
      </c>
      <c r="J68" s="306">
        <v>709.05417126224904</v>
      </c>
      <c r="K68" s="306">
        <v>653.91247442177882</v>
      </c>
      <c r="L68" s="306">
        <v>658.75280034979039</v>
      </c>
      <c r="M68" s="306">
        <v>742.96999310457466</v>
      </c>
      <c r="N68" s="306">
        <v>724.59020495649668</v>
      </c>
      <c r="O68" s="306">
        <v>686.39935259274023</v>
      </c>
      <c r="P68" s="306">
        <v>666.02786421140047</v>
      </c>
      <c r="Q68" s="306">
        <v>676.19414239846492</v>
      </c>
    </row>
    <row r="70" spans="1:17" ht="12.75" x14ac:dyDescent="0.25">
      <c r="A70" s="98" t="s">
        <v>90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</v>
      </c>
      <c r="C72" s="77">
        <f t="shared" si="0"/>
        <v>1</v>
      </c>
      <c r="D72" s="77">
        <f t="shared" si="0"/>
        <v>1</v>
      </c>
      <c r="E72" s="77">
        <f t="shared" si="0"/>
        <v>0.99999999999999989</v>
      </c>
      <c r="F72" s="77">
        <f t="shared" si="0"/>
        <v>1</v>
      </c>
      <c r="G72" s="77">
        <f t="shared" si="0"/>
        <v>1</v>
      </c>
      <c r="H72" s="77">
        <f t="shared" si="0"/>
        <v>1.0000000000000002</v>
      </c>
      <c r="I72" s="77">
        <f t="shared" si="0"/>
        <v>1</v>
      </c>
      <c r="J72" s="77">
        <f t="shared" si="0"/>
        <v>1</v>
      </c>
      <c r="K72" s="77">
        <f t="shared" si="0"/>
        <v>1</v>
      </c>
      <c r="L72" s="77">
        <f t="shared" si="0"/>
        <v>0.99999999999999989</v>
      </c>
      <c r="M72" s="77">
        <f t="shared" si="0"/>
        <v>1</v>
      </c>
      <c r="N72" s="77">
        <f t="shared" si="0"/>
        <v>1</v>
      </c>
      <c r="O72" s="77">
        <f t="shared" si="0"/>
        <v>1</v>
      </c>
      <c r="P72" s="77">
        <f t="shared" si="0"/>
        <v>1</v>
      </c>
      <c r="Q72" s="77">
        <f t="shared" si="0"/>
        <v>1</v>
      </c>
    </row>
    <row r="73" spans="1:17" x14ac:dyDescent="0.25">
      <c r="A73" s="132" t="s">
        <v>83</v>
      </c>
      <c r="B73" s="203">
        <f t="shared" ref="B73:Q73" si="1">IF(B$6=0,0,B$6/B$5)</f>
        <v>1.2663673374466521E-2</v>
      </c>
      <c r="C73" s="203">
        <f t="shared" si="1"/>
        <v>1.2362811487976097E-2</v>
      </c>
      <c r="D73" s="203">
        <f t="shared" si="1"/>
        <v>1.2068979035560352E-2</v>
      </c>
      <c r="E73" s="203">
        <f t="shared" si="1"/>
        <v>1.2274555787822593E-2</v>
      </c>
      <c r="F73" s="203">
        <f t="shared" si="1"/>
        <v>1.2567932698418263E-2</v>
      </c>
      <c r="G73" s="203">
        <f t="shared" si="1"/>
        <v>1.25022244458188E-2</v>
      </c>
      <c r="H73" s="203">
        <f t="shared" si="1"/>
        <v>1.2354844094534861E-2</v>
      </c>
      <c r="I73" s="203">
        <f t="shared" si="1"/>
        <v>1.2375840193680605E-2</v>
      </c>
      <c r="J73" s="203">
        <f t="shared" si="1"/>
        <v>1.2230529507520729E-2</v>
      </c>
      <c r="K73" s="203">
        <f t="shared" si="1"/>
        <v>1.2306128666259575E-2</v>
      </c>
      <c r="L73" s="203">
        <f t="shared" si="1"/>
        <v>1.2001695056716732E-2</v>
      </c>
      <c r="M73" s="203">
        <f t="shared" si="1"/>
        <v>1.6458414304126718E-2</v>
      </c>
      <c r="N73" s="203">
        <f t="shared" si="1"/>
        <v>1.5709038898716662E-2</v>
      </c>
      <c r="O73" s="203">
        <f t="shared" si="1"/>
        <v>1.5658623198766434E-2</v>
      </c>
      <c r="P73" s="203">
        <f t="shared" si="1"/>
        <v>1.5741464783072166E-2</v>
      </c>
      <c r="Q73" s="203">
        <f t="shared" si="1"/>
        <v>1.5569596817778133E-2</v>
      </c>
    </row>
    <row r="74" spans="1:17" x14ac:dyDescent="0.25">
      <c r="A74" s="76" t="s">
        <v>82</v>
      </c>
      <c r="B74" s="202">
        <f t="shared" ref="B74:Q74" si="2">IF(B$7=0,0,B$7/B$5)</f>
        <v>2.2390307972938628E-3</v>
      </c>
      <c r="C74" s="202">
        <f t="shared" si="2"/>
        <v>2.1684898651414672E-3</v>
      </c>
      <c r="D74" s="202">
        <f t="shared" si="2"/>
        <v>2.1044444162633563E-3</v>
      </c>
      <c r="E74" s="202">
        <f t="shared" si="2"/>
        <v>2.1549920337833235E-3</v>
      </c>
      <c r="F74" s="202">
        <f t="shared" si="2"/>
        <v>2.2083910021395447E-3</v>
      </c>
      <c r="G74" s="202">
        <f t="shared" si="2"/>
        <v>2.2044290430004651E-3</v>
      </c>
      <c r="H74" s="202">
        <f t="shared" si="2"/>
        <v>2.1650756464830817E-3</v>
      </c>
      <c r="I74" s="202">
        <f t="shared" si="2"/>
        <v>2.1769975518056983E-3</v>
      </c>
      <c r="J74" s="202">
        <f t="shared" si="2"/>
        <v>2.1535341018504499E-3</v>
      </c>
      <c r="K74" s="202">
        <f t="shared" si="2"/>
        <v>2.1865841616413267E-3</v>
      </c>
      <c r="L74" s="202">
        <f t="shared" si="2"/>
        <v>2.135386434373835E-3</v>
      </c>
      <c r="M74" s="202">
        <f t="shared" si="2"/>
        <v>3.1622247935665219E-3</v>
      </c>
      <c r="N74" s="202">
        <f t="shared" si="2"/>
        <v>3.050169947104085E-3</v>
      </c>
      <c r="O74" s="202">
        <f t="shared" si="2"/>
        <v>3.0374282911792877E-3</v>
      </c>
      <c r="P74" s="202">
        <f t="shared" si="2"/>
        <v>3.0397493833996332E-3</v>
      </c>
      <c r="Q74" s="202">
        <f t="shared" si="2"/>
        <v>3.0187676617156769E-3</v>
      </c>
    </row>
    <row r="75" spans="1:17" x14ac:dyDescent="0.25">
      <c r="A75" s="76" t="s">
        <v>81</v>
      </c>
      <c r="B75" s="202">
        <f t="shared" ref="B75:Q75" si="3">IF(B$8=0,0,B$8/B$5)</f>
        <v>3.133124167745624E-2</v>
      </c>
      <c r="C75" s="202">
        <f t="shared" si="3"/>
        <v>3.035351869406306E-2</v>
      </c>
      <c r="D75" s="202">
        <f t="shared" si="3"/>
        <v>2.9497281849057748E-2</v>
      </c>
      <c r="E75" s="202">
        <f t="shared" si="3"/>
        <v>3.0011710696282088E-2</v>
      </c>
      <c r="F75" s="202">
        <f t="shared" si="3"/>
        <v>3.2433980263867443E-2</v>
      </c>
      <c r="G75" s="202">
        <f t="shared" si="3"/>
        <v>3.1870328947440157E-2</v>
      </c>
      <c r="H75" s="202">
        <f t="shared" si="3"/>
        <v>3.1718455070363201E-2</v>
      </c>
      <c r="I75" s="202">
        <f t="shared" si="3"/>
        <v>3.1547938530991526E-2</v>
      </c>
      <c r="J75" s="202">
        <f t="shared" si="3"/>
        <v>3.0787496136271377E-2</v>
      </c>
      <c r="K75" s="202">
        <f t="shared" si="3"/>
        <v>3.0527759951158161E-2</v>
      </c>
      <c r="L75" s="202">
        <f t="shared" si="3"/>
        <v>2.916303973930345E-2</v>
      </c>
      <c r="M75" s="202">
        <f t="shared" si="3"/>
        <v>4.0526837350447001E-2</v>
      </c>
      <c r="N75" s="202">
        <f t="shared" si="3"/>
        <v>3.6728379096255301E-2</v>
      </c>
      <c r="O75" s="202">
        <f t="shared" si="3"/>
        <v>3.6459522157295719E-2</v>
      </c>
      <c r="P75" s="202">
        <f t="shared" si="3"/>
        <v>3.7141801117359714E-2</v>
      </c>
      <c r="Q75" s="202">
        <f t="shared" si="3"/>
        <v>3.6166590527860767E-2</v>
      </c>
    </row>
    <row r="76" spans="1:17" x14ac:dyDescent="0.25">
      <c r="A76" s="76" t="s">
        <v>80</v>
      </c>
      <c r="B76" s="202">
        <f t="shared" ref="B76:Q76" si="4">IF(B$9=0,0,B$9/B$5)</f>
        <v>1.2348946755822021E-2</v>
      </c>
      <c r="C76" s="202">
        <f t="shared" si="4"/>
        <v>1.1431615709257643E-2</v>
      </c>
      <c r="D76" s="202">
        <f t="shared" si="4"/>
        <v>1.0745367661869195E-2</v>
      </c>
      <c r="E76" s="202">
        <f t="shared" si="4"/>
        <v>1.1261082524953128E-2</v>
      </c>
      <c r="F76" s="202">
        <f t="shared" si="4"/>
        <v>1.3371253415016425E-2</v>
      </c>
      <c r="G76" s="202">
        <f t="shared" si="4"/>
        <v>1.3050429079712249E-2</v>
      </c>
      <c r="H76" s="202">
        <f t="shared" si="4"/>
        <v>1.2841891601434613E-2</v>
      </c>
      <c r="I76" s="202">
        <f t="shared" si="4"/>
        <v>1.2806233289306841E-2</v>
      </c>
      <c r="J76" s="202">
        <f t="shared" si="4"/>
        <v>1.2289806023209148E-2</v>
      </c>
      <c r="K76" s="202">
        <f t="shared" si="4"/>
        <v>1.232036614200554E-2</v>
      </c>
      <c r="L76" s="202">
        <f t="shared" si="4"/>
        <v>1.1435163897763473E-2</v>
      </c>
      <c r="M76" s="202">
        <f t="shared" si="4"/>
        <v>2.133684136214585E-2</v>
      </c>
      <c r="N76" s="202">
        <f t="shared" si="4"/>
        <v>1.8998409958499808E-2</v>
      </c>
      <c r="O76" s="202">
        <f t="shared" si="4"/>
        <v>1.8713779118267309E-2</v>
      </c>
      <c r="P76" s="202">
        <f t="shared" si="4"/>
        <v>1.9030129762172658E-2</v>
      </c>
      <c r="Q76" s="202">
        <f t="shared" si="4"/>
        <v>1.8486684197012274E-2</v>
      </c>
    </row>
    <row r="77" spans="1:17" x14ac:dyDescent="0.25">
      <c r="A77" s="129" t="s">
        <v>79</v>
      </c>
      <c r="B77" s="201">
        <f t="shared" ref="B77:Q77" si="5">IF(B$10=0,0,B$10/B$5)</f>
        <v>2.1703969597168759E-2</v>
      </c>
      <c r="C77" s="201">
        <f t="shared" si="5"/>
        <v>2.0907688207674448E-2</v>
      </c>
      <c r="D77" s="201">
        <f t="shared" si="5"/>
        <v>2.0178823225728535E-2</v>
      </c>
      <c r="E77" s="201">
        <f t="shared" si="5"/>
        <v>2.0720237086452237E-2</v>
      </c>
      <c r="F77" s="201">
        <f t="shared" si="5"/>
        <v>2.1558154155101247E-2</v>
      </c>
      <c r="G77" s="201">
        <f t="shared" si="5"/>
        <v>2.1498693534794465E-2</v>
      </c>
      <c r="H77" s="201">
        <f t="shared" si="5"/>
        <v>2.106541845023208E-2</v>
      </c>
      <c r="I77" s="201">
        <f t="shared" si="5"/>
        <v>2.1196332293413122E-2</v>
      </c>
      <c r="J77" s="201">
        <f t="shared" si="5"/>
        <v>2.0910852052501244E-2</v>
      </c>
      <c r="K77" s="201">
        <f t="shared" si="5"/>
        <v>2.1283842998130104E-2</v>
      </c>
      <c r="L77" s="201">
        <f t="shared" si="5"/>
        <v>2.0885366835491973E-2</v>
      </c>
      <c r="M77" s="201">
        <f t="shared" si="5"/>
        <v>3.0077157487669069E-2</v>
      </c>
      <c r="N77" s="201">
        <f t="shared" si="5"/>
        <v>2.8960576753266364E-2</v>
      </c>
      <c r="O77" s="201">
        <f t="shared" si="5"/>
        <v>2.886166989445112E-2</v>
      </c>
      <c r="P77" s="201">
        <f t="shared" si="5"/>
        <v>2.8906994358522398E-2</v>
      </c>
      <c r="Q77" s="201">
        <f t="shared" si="5"/>
        <v>2.8705900339272304E-2</v>
      </c>
    </row>
    <row r="78" spans="1:17" x14ac:dyDescent="0.25">
      <c r="A78" s="127" t="s">
        <v>324</v>
      </c>
      <c r="B78" s="200">
        <f t="shared" ref="B78:Q78" si="6">IF(B$15=0,0,B$15/B$5)</f>
        <v>0.3084877855339565</v>
      </c>
      <c r="C78" s="200">
        <f t="shared" si="6"/>
        <v>0.33546288338212027</v>
      </c>
      <c r="D78" s="200">
        <f t="shared" si="6"/>
        <v>0.34222360484785774</v>
      </c>
      <c r="E78" s="200">
        <f t="shared" si="6"/>
        <v>0.33286983948130394</v>
      </c>
      <c r="F78" s="200">
        <f t="shared" si="6"/>
        <v>0.20766006760376429</v>
      </c>
      <c r="G78" s="200">
        <f t="shared" si="6"/>
        <v>0.23142374608676994</v>
      </c>
      <c r="H78" s="200">
        <f t="shared" si="6"/>
        <v>0.23935079453077052</v>
      </c>
      <c r="I78" s="200">
        <f t="shared" si="6"/>
        <v>0.19421897056022044</v>
      </c>
      <c r="J78" s="200">
        <f t="shared" si="6"/>
        <v>0.24857484289262968</v>
      </c>
      <c r="K78" s="200">
        <f t="shared" si="6"/>
        <v>0.22764178483342379</v>
      </c>
      <c r="L78" s="200">
        <f t="shared" si="6"/>
        <v>0.29236914080410242</v>
      </c>
      <c r="M78" s="200">
        <f t="shared" si="6"/>
        <v>3.6089258509434882E-2</v>
      </c>
      <c r="N78" s="200">
        <f t="shared" si="6"/>
        <v>3.3540321593615335E-2</v>
      </c>
      <c r="O78" s="200">
        <f t="shared" si="6"/>
        <v>3.6573199133193374E-2</v>
      </c>
      <c r="P78" s="200">
        <f t="shared" si="6"/>
        <v>4.1664467795611247E-2</v>
      </c>
      <c r="Q78" s="200">
        <f t="shared" si="6"/>
        <v>3.8303169712830806E-2</v>
      </c>
    </row>
    <row r="79" spans="1:17" x14ac:dyDescent="0.25">
      <c r="A79" s="127" t="s">
        <v>323</v>
      </c>
      <c r="B79" s="200">
        <f t="shared" ref="B79:Q79" si="7">IF(B$26=0,0,B$26/B$5)</f>
        <v>5.3294464681225916E-2</v>
      </c>
      <c r="C79" s="200">
        <f t="shared" si="7"/>
        <v>5.2139874734033462E-2</v>
      </c>
      <c r="D79" s="200">
        <f t="shared" si="7"/>
        <v>4.7607901798740228E-2</v>
      </c>
      <c r="E79" s="200">
        <f t="shared" si="7"/>
        <v>4.8095958082339317E-2</v>
      </c>
      <c r="F79" s="200">
        <f t="shared" si="7"/>
        <v>4.7272069825895928E-2</v>
      </c>
      <c r="G79" s="200">
        <f t="shared" si="7"/>
        <v>4.692104901200448E-2</v>
      </c>
      <c r="H79" s="200">
        <f t="shared" si="7"/>
        <v>4.5652589974339519E-2</v>
      </c>
      <c r="I79" s="200">
        <f t="shared" si="7"/>
        <v>4.5812685404362195E-2</v>
      </c>
      <c r="J79" s="200">
        <f t="shared" si="7"/>
        <v>4.5268908565961372E-2</v>
      </c>
      <c r="K79" s="200">
        <f t="shared" si="7"/>
        <v>4.5528100882701594E-2</v>
      </c>
      <c r="L79" s="200">
        <f t="shared" si="7"/>
        <v>4.4984093467272904E-2</v>
      </c>
      <c r="M79" s="200">
        <f t="shared" si="7"/>
        <v>0.1057956411487571</v>
      </c>
      <c r="N79" s="200">
        <f t="shared" si="7"/>
        <v>9.4773485398826712E-2</v>
      </c>
      <c r="O79" s="200">
        <f t="shared" si="7"/>
        <v>0.10007228952935904</v>
      </c>
      <c r="P79" s="200">
        <f t="shared" si="7"/>
        <v>0.10045355017312255</v>
      </c>
      <c r="Q79" s="200">
        <f t="shared" si="7"/>
        <v>9.8333980933761292E-2</v>
      </c>
    </row>
    <row r="80" spans="1:17" x14ac:dyDescent="0.25">
      <c r="A80" s="142" t="s">
        <v>332</v>
      </c>
      <c r="B80" s="199">
        <f t="shared" ref="B80:Q80" si="8">IF(B$27=0,0,B$27/B$5)</f>
        <v>3.1598605422937021E-2</v>
      </c>
      <c r="C80" s="199">
        <f t="shared" si="8"/>
        <v>2.9903847142033264E-2</v>
      </c>
      <c r="D80" s="199">
        <f t="shared" si="8"/>
        <v>2.5185070426404259E-2</v>
      </c>
      <c r="E80" s="199">
        <f t="shared" si="8"/>
        <v>2.5931561644158514E-2</v>
      </c>
      <c r="F80" s="199">
        <f t="shared" si="8"/>
        <v>2.6991801742800848E-2</v>
      </c>
      <c r="G80" s="199">
        <f t="shared" si="8"/>
        <v>2.6529315815064822E-2</v>
      </c>
      <c r="H80" s="199">
        <f t="shared" si="8"/>
        <v>2.5240273694240634E-2</v>
      </c>
      <c r="I80" s="199">
        <f t="shared" si="8"/>
        <v>2.5408345115633946E-2</v>
      </c>
      <c r="J80" s="199">
        <f t="shared" si="8"/>
        <v>2.4659349679471171E-2</v>
      </c>
      <c r="K80" s="199">
        <f t="shared" si="8"/>
        <v>2.5012928260240836E-2</v>
      </c>
      <c r="L80" s="199">
        <f t="shared" si="8"/>
        <v>2.4265048978912934E-2</v>
      </c>
      <c r="M80" s="199">
        <f t="shared" si="8"/>
        <v>8.8040617880194072E-2</v>
      </c>
      <c r="N80" s="199">
        <f t="shared" si="8"/>
        <v>7.6508494179633679E-2</v>
      </c>
      <c r="O80" s="199">
        <f t="shared" si="8"/>
        <v>8.1533950225822105E-2</v>
      </c>
      <c r="P80" s="199">
        <f t="shared" si="8"/>
        <v>8.1903458506413243E-2</v>
      </c>
      <c r="Q80" s="199">
        <f t="shared" si="8"/>
        <v>7.9724763702650595E-2</v>
      </c>
    </row>
    <row r="81" spans="1:17" x14ac:dyDescent="0.25">
      <c r="A81" s="142" t="s">
        <v>331</v>
      </c>
      <c r="B81" s="199">
        <f t="shared" ref="B81:Q81" si="9">IF(B$33=0,0,B$33/B$5)</f>
        <v>2.1695859258288895E-2</v>
      </c>
      <c r="C81" s="199">
        <f t="shared" si="9"/>
        <v>2.2236027592000194E-2</v>
      </c>
      <c r="D81" s="199">
        <f t="shared" si="9"/>
        <v>2.2422831372335972E-2</v>
      </c>
      <c r="E81" s="199">
        <f t="shared" si="9"/>
        <v>2.2164396438180804E-2</v>
      </c>
      <c r="F81" s="199">
        <f t="shared" si="9"/>
        <v>2.0280268083095077E-2</v>
      </c>
      <c r="G81" s="199">
        <f t="shared" si="9"/>
        <v>2.0391733196939654E-2</v>
      </c>
      <c r="H81" s="199">
        <f t="shared" si="9"/>
        <v>2.0412316280098881E-2</v>
      </c>
      <c r="I81" s="199">
        <f t="shared" si="9"/>
        <v>2.040434028872825E-2</v>
      </c>
      <c r="J81" s="199">
        <f t="shared" si="9"/>
        <v>2.0609558886490201E-2</v>
      </c>
      <c r="K81" s="199">
        <f t="shared" si="9"/>
        <v>2.0515172622460758E-2</v>
      </c>
      <c r="L81" s="199">
        <f t="shared" si="9"/>
        <v>2.0719044488359973E-2</v>
      </c>
      <c r="M81" s="199">
        <f t="shared" si="9"/>
        <v>1.7755023268563035E-2</v>
      </c>
      <c r="N81" s="199">
        <f t="shared" si="9"/>
        <v>1.8264991219193023E-2</v>
      </c>
      <c r="O81" s="199">
        <f t="shared" si="9"/>
        <v>1.8538339303536933E-2</v>
      </c>
      <c r="P81" s="199">
        <f t="shared" si="9"/>
        <v>1.8550091666709304E-2</v>
      </c>
      <c r="Q81" s="199">
        <f t="shared" si="9"/>
        <v>1.8609217231110694E-2</v>
      </c>
    </row>
    <row r="82" spans="1:17" x14ac:dyDescent="0.25">
      <c r="A82" s="127" t="s">
        <v>322</v>
      </c>
      <c r="B82" s="200">
        <f t="shared" ref="B82:Q82" si="10">IF(B$34=0,0,B$34/B$5)</f>
        <v>3.3805319616577081E-2</v>
      </c>
      <c r="C82" s="200">
        <f t="shared" si="10"/>
        <v>3.4290084022590268E-2</v>
      </c>
      <c r="D82" s="200">
        <f t="shared" si="10"/>
        <v>3.450984304804134E-2</v>
      </c>
      <c r="E82" s="200">
        <f t="shared" si="10"/>
        <v>3.4209028484913646E-2</v>
      </c>
      <c r="F82" s="200">
        <f t="shared" si="10"/>
        <v>3.3064708546444263E-2</v>
      </c>
      <c r="G82" s="200">
        <f t="shared" si="10"/>
        <v>3.3481427871495439E-2</v>
      </c>
      <c r="H82" s="200">
        <f t="shared" si="10"/>
        <v>3.3683898717437911E-2</v>
      </c>
      <c r="I82" s="200">
        <f t="shared" si="10"/>
        <v>3.2943628339046523E-2</v>
      </c>
      <c r="J82" s="200">
        <f t="shared" si="10"/>
        <v>3.3790246558594091E-2</v>
      </c>
      <c r="K82" s="200">
        <f t="shared" si="10"/>
        <v>3.3568063937217049E-2</v>
      </c>
      <c r="L82" s="200">
        <f t="shared" si="10"/>
        <v>3.5066793578914734E-2</v>
      </c>
      <c r="M82" s="200">
        <f t="shared" si="10"/>
        <v>2.8929118747382614E-2</v>
      </c>
      <c r="N82" s="200">
        <f t="shared" si="10"/>
        <v>2.9677269913038592E-2</v>
      </c>
      <c r="O82" s="200">
        <f t="shared" si="10"/>
        <v>2.9780622034970294E-2</v>
      </c>
      <c r="P82" s="200">
        <f t="shared" si="10"/>
        <v>2.8845740447732617E-2</v>
      </c>
      <c r="Q82" s="200">
        <f t="shared" si="10"/>
        <v>2.9319214666799192E-2</v>
      </c>
    </row>
    <row r="83" spans="1:17" x14ac:dyDescent="0.25">
      <c r="A83" s="142" t="s">
        <v>330</v>
      </c>
      <c r="B83" s="199">
        <f t="shared" ref="B83:Q83" si="11">IF(B$35=0,0,B$35/B$5)</f>
        <v>4.2123283533754899E-3</v>
      </c>
      <c r="C83" s="199">
        <f t="shared" si="11"/>
        <v>4.3226982353506927E-3</v>
      </c>
      <c r="D83" s="199">
        <f t="shared" si="11"/>
        <v>4.3741155447250789E-3</v>
      </c>
      <c r="E83" s="199">
        <f t="shared" si="11"/>
        <v>4.3137167100096609E-3</v>
      </c>
      <c r="F83" s="199">
        <f t="shared" si="11"/>
        <v>3.9165432514007828E-3</v>
      </c>
      <c r="G83" s="199">
        <f t="shared" si="11"/>
        <v>3.9569631731518878E-3</v>
      </c>
      <c r="H83" s="199">
        <f t="shared" si="11"/>
        <v>3.9647680872709921E-3</v>
      </c>
      <c r="I83" s="199">
        <f t="shared" si="11"/>
        <v>3.9887186837736267E-3</v>
      </c>
      <c r="J83" s="199">
        <f t="shared" si="11"/>
        <v>3.8136582649842985E-3</v>
      </c>
      <c r="K83" s="199">
        <f t="shared" si="11"/>
        <v>3.7132770539028501E-3</v>
      </c>
      <c r="L83" s="199">
        <f t="shared" si="11"/>
        <v>3.8946175175633255E-3</v>
      </c>
      <c r="M83" s="199">
        <f t="shared" si="11"/>
        <v>3.311949282094133E-3</v>
      </c>
      <c r="N83" s="199">
        <f t="shared" si="11"/>
        <v>3.4164801315076927E-3</v>
      </c>
      <c r="O83" s="199">
        <f t="shared" si="11"/>
        <v>3.3770520731801154E-3</v>
      </c>
      <c r="P83" s="199">
        <f t="shared" si="11"/>
        <v>3.3775042623988296E-3</v>
      </c>
      <c r="Q83" s="199">
        <f t="shared" si="11"/>
        <v>3.4097651839107234E-3</v>
      </c>
    </row>
    <row r="84" spans="1:17" x14ac:dyDescent="0.25">
      <c r="A84" s="142" t="s">
        <v>329</v>
      </c>
      <c r="B84" s="199">
        <f t="shared" ref="B84:Q84" si="12">IF(B$41=0,0,B$41/B$5)</f>
        <v>2.6900230581350319E-2</v>
      </c>
      <c r="C84" s="199">
        <f t="shared" si="12"/>
        <v>2.7207582632754121E-2</v>
      </c>
      <c r="D84" s="199">
        <f t="shared" si="12"/>
        <v>2.7352739377499598E-2</v>
      </c>
      <c r="E84" s="199">
        <f t="shared" si="12"/>
        <v>2.7144399052104324E-2</v>
      </c>
      <c r="F84" s="199">
        <f t="shared" si="12"/>
        <v>2.6631099348890741E-2</v>
      </c>
      <c r="G84" s="199">
        <f t="shared" si="12"/>
        <v>2.6993564366910854E-2</v>
      </c>
      <c r="H84" s="199">
        <f t="shared" si="12"/>
        <v>2.7185675649186468E-2</v>
      </c>
      <c r="I84" s="199">
        <f t="shared" si="12"/>
        <v>2.6422444606781677E-2</v>
      </c>
      <c r="J84" s="199">
        <f t="shared" si="12"/>
        <v>2.7418652736453334E-2</v>
      </c>
      <c r="K84" s="199">
        <f t="shared" si="12"/>
        <v>2.7308565986437362E-2</v>
      </c>
      <c r="L84" s="199">
        <f t="shared" si="12"/>
        <v>2.8600651804137765E-2</v>
      </c>
      <c r="M84" s="199">
        <f t="shared" si="12"/>
        <v>2.3413521847843913E-2</v>
      </c>
      <c r="N84" s="199">
        <f t="shared" si="12"/>
        <v>2.3993847982919661E-2</v>
      </c>
      <c r="O84" s="199">
        <f t="shared" si="12"/>
        <v>2.4102701828885475E-2</v>
      </c>
      <c r="P84" s="199">
        <f t="shared" si="12"/>
        <v>2.3165909419189782E-2</v>
      </c>
      <c r="Q84" s="199">
        <f t="shared" si="12"/>
        <v>2.3599784404248193E-2</v>
      </c>
    </row>
    <row r="85" spans="1:17" x14ac:dyDescent="0.25">
      <c r="A85" s="142" t="s">
        <v>328</v>
      </c>
      <c r="B85" s="199">
        <f t="shared" ref="B85:Q85" si="13">IF(B$52=0,0,B$52/B$5)</f>
        <v>2.6927606818512749E-3</v>
      </c>
      <c r="C85" s="199">
        <f t="shared" si="13"/>
        <v>2.7598031544854573E-3</v>
      </c>
      <c r="D85" s="199">
        <f t="shared" si="13"/>
        <v>2.7829881258166658E-3</v>
      </c>
      <c r="E85" s="199">
        <f t="shared" si="13"/>
        <v>2.7509127227996603E-3</v>
      </c>
      <c r="F85" s="199">
        <f t="shared" si="13"/>
        <v>2.5170659461527457E-3</v>
      </c>
      <c r="G85" s="199">
        <f t="shared" si="13"/>
        <v>2.5309003314326968E-3</v>
      </c>
      <c r="H85" s="199">
        <f t="shared" si="13"/>
        <v>2.5334549809804571E-3</v>
      </c>
      <c r="I85" s="199">
        <f t="shared" si="13"/>
        <v>2.5324650484912226E-3</v>
      </c>
      <c r="J85" s="199">
        <f t="shared" si="13"/>
        <v>2.5579355571564606E-3</v>
      </c>
      <c r="K85" s="199">
        <f t="shared" si="13"/>
        <v>2.5462208968768398E-3</v>
      </c>
      <c r="L85" s="199">
        <f t="shared" si="13"/>
        <v>2.5715242572136436E-3</v>
      </c>
      <c r="M85" s="199">
        <f t="shared" si="13"/>
        <v>2.2036476174445707E-3</v>
      </c>
      <c r="N85" s="199">
        <f t="shared" si="13"/>
        <v>2.2669417986112403E-3</v>
      </c>
      <c r="O85" s="199">
        <f t="shared" si="13"/>
        <v>2.3008681329047039E-3</v>
      </c>
      <c r="P85" s="199">
        <f t="shared" si="13"/>
        <v>2.3023267661440084E-3</v>
      </c>
      <c r="Q85" s="199">
        <f t="shared" si="13"/>
        <v>2.3096650786402742E-3</v>
      </c>
    </row>
    <row r="86" spans="1:17" x14ac:dyDescent="0.25">
      <c r="A86" s="127" t="s">
        <v>321</v>
      </c>
      <c r="B86" s="200">
        <f t="shared" ref="B86:Q86" si="14">IF(B$53=0,0,B$53/B$5)</f>
        <v>4.863724378433322E-2</v>
      </c>
      <c r="C86" s="200">
        <f t="shared" si="14"/>
        <v>4.9727997194992733E-2</v>
      </c>
      <c r="D86" s="200">
        <f t="shared" si="14"/>
        <v>5.011809679903402E-2</v>
      </c>
      <c r="E86" s="200">
        <f t="shared" si="14"/>
        <v>4.9575916235706577E-2</v>
      </c>
      <c r="F86" s="200">
        <f t="shared" si="14"/>
        <v>4.5956630381148514E-2</v>
      </c>
      <c r="G86" s="200">
        <f t="shared" si="14"/>
        <v>4.6280883886726076E-2</v>
      </c>
      <c r="H86" s="200">
        <f t="shared" si="14"/>
        <v>4.63822743735329E-2</v>
      </c>
      <c r="I86" s="200">
        <f t="shared" si="14"/>
        <v>4.6114557180581647E-2</v>
      </c>
      <c r="J86" s="200">
        <f t="shared" si="14"/>
        <v>4.6820607699147046E-2</v>
      </c>
      <c r="K86" s="200">
        <f t="shared" si="14"/>
        <v>4.6611316711783882E-2</v>
      </c>
      <c r="L86" s="200">
        <f t="shared" si="14"/>
        <v>4.7413026228160023E-2</v>
      </c>
      <c r="M86" s="200">
        <f t="shared" si="14"/>
        <v>4.0266885224060578E-2</v>
      </c>
      <c r="N86" s="200">
        <f t="shared" si="14"/>
        <v>4.1392882879232713E-2</v>
      </c>
      <c r="O86" s="200">
        <f t="shared" si="14"/>
        <v>4.1929369720268596E-2</v>
      </c>
      <c r="P86" s="200">
        <f t="shared" si="14"/>
        <v>4.1640207390848658E-2</v>
      </c>
      <c r="Q86" s="200">
        <f t="shared" si="14"/>
        <v>4.189233119265888E-2</v>
      </c>
    </row>
    <row r="87" spans="1:17" x14ac:dyDescent="0.25">
      <c r="A87" s="142" t="s">
        <v>327</v>
      </c>
      <c r="B87" s="199">
        <f t="shared" ref="B87:Q87" si="15">IF(B$54=0,0,B$54/B$5)</f>
        <v>1.7971345635874819E-3</v>
      </c>
      <c r="C87" s="199">
        <f t="shared" si="15"/>
        <v>1.8418783633656428E-3</v>
      </c>
      <c r="D87" s="199">
        <f t="shared" si="15"/>
        <v>1.8573518934182479E-3</v>
      </c>
      <c r="E87" s="199">
        <f t="shared" si="15"/>
        <v>1.8359449352019577E-3</v>
      </c>
      <c r="F87" s="199">
        <f t="shared" si="15"/>
        <v>1.6798768049265385E-3</v>
      </c>
      <c r="G87" s="199">
        <f t="shared" si="15"/>
        <v>1.6891098021699078E-3</v>
      </c>
      <c r="H87" s="199">
        <f t="shared" si="15"/>
        <v>1.6908147620763247E-3</v>
      </c>
      <c r="I87" s="199">
        <f t="shared" si="15"/>
        <v>1.690154086248721E-3</v>
      </c>
      <c r="J87" s="199">
        <f t="shared" si="15"/>
        <v>1.7071529721070008E-3</v>
      </c>
      <c r="K87" s="199">
        <f t="shared" si="15"/>
        <v>1.6993346683746695E-3</v>
      </c>
      <c r="L87" s="199">
        <f t="shared" si="15"/>
        <v>1.7162220003023312E-3</v>
      </c>
      <c r="M87" s="199">
        <f t="shared" si="15"/>
        <v>1.4707030320103185E-3</v>
      </c>
      <c r="N87" s="199">
        <f t="shared" si="15"/>
        <v>1.5129452414332477E-3</v>
      </c>
      <c r="O87" s="199">
        <f t="shared" si="15"/>
        <v>1.5355875016183186E-3</v>
      </c>
      <c r="P87" s="199">
        <f t="shared" si="15"/>
        <v>1.5365609859043965E-3</v>
      </c>
      <c r="Q87" s="199">
        <f t="shared" si="15"/>
        <v>1.5414585377419325E-3</v>
      </c>
    </row>
    <row r="88" spans="1:17" x14ac:dyDescent="0.25">
      <c r="A88" s="142" t="s">
        <v>326</v>
      </c>
      <c r="B88" s="199">
        <f t="shared" ref="B88:Q88" si="16">IF(B$55=0,0,B$55/B$5)</f>
        <v>8.9211404479589574E-3</v>
      </c>
      <c r="C88" s="199">
        <f t="shared" si="16"/>
        <v>9.0230700879019923E-3</v>
      </c>
      <c r="D88" s="199">
        <f t="shared" si="16"/>
        <v>9.0712095900124592E-3</v>
      </c>
      <c r="E88" s="199">
        <f t="shared" si="16"/>
        <v>9.002116007405277E-3</v>
      </c>
      <c r="F88" s="199">
        <f t="shared" si="16"/>
        <v>8.8318862864957964E-3</v>
      </c>
      <c r="G88" s="199">
        <f t="shared" si="16"/>
        <v>8.9520934841051444E-3</v>
      </c>
      <c r="H88" s="199">
        <f t="shared" si="16"/>
        <v>9.0158048982372768E-3</v>
      </c>
      <c r="I88" s="199">
        <f t="shared" si="16"/>
        <v>8.7626884313377028E-3</v>
      </c>
      <c r="J88" s="199">
        <f t="shared" si="16"/>
        <v>9.0930689689068048E-3</v>
      </c>
      <c r="K88" s="199">
        <f t="shared" si="16"/>
        <v>9.0565600120269835E-3</v>
      </c>
      <c r="L88" s="199">
        <f t="shared" si="16"/>
        <v>9.4850648538595522E-3</v>
      </c>
      <c r="M88" s="199">
        <f t="shared" si="16"/>
        <v>7.7648151064839731E-3</v>
      </c>
      <c r="N88" s="199">
        <f t="shared" si="16"/>
        <v>7.9572733436345956E-3</v>
      </c>
      <c r="O88" s="199">
        <f t="shared" si="16"/>
        <v>7.9933734225995246E-3</v>
      </c>
      <c r="P88" s="199">
        <f t="shared" si="16"/>
        <v>7.682697399499885E-3</v>
      </c>
      <c r="Q88" s="199">
        <f t="shared" si="16"/>
        <v>7.826586860478919E-3</v>
      </c>
    </row>
    <row r="89" spans="1:17" x14ac:dyDescent="0.25">
      <c r="A89" s="142" t="s">
        <v>325</v>
      </c>
      <c r="B89" s="199">
        <f t="shared" ref="B89:Q89" si="17">IF(B$66=0,0,B$66/B$5)</f>
        <v>3.7918968772786776E-2</v>
      </c>
      <c r="C89" s="199">
        <f t="shared" si="17"/>
        <v>3.88630487437251E-2</v>
      </c>
      <c r="D89" s="199">
        <f t="shared" si="17"/>
        <v>3.9189535315603312E-2</v>
      </c>
      <c r="E89" s="199">
        <f t="shared" si="17"/>
        <v>3.8737855293099338E-2</v>
      </c>
      <c r="F89" s="199">
        <f t="shared" si="17"/>
        <v>3.5444867289726179E-2</v>
      </c>
      <c r="G89" s="199">
        <f t="shared" si="17"/>
        <v>3.5639680600451022E-2</v>
      </c>
      <c r="H89" s="199">
        <f t="shared" si="17"/>
        <v>3.5675654713219304E-2</v>
      </c>
      <c r="I89" s="199">
        <f t="shared" si="17"/>
        <v>3.5661714662995225E-2</v>
      </c>
      <c r="J89" s="199">
        <f t="shared" si="17"/>
        <v>3.6020385758133239E-2</v>
      </c>
      <c r="K89" s="199">
        <f t="shared" si="17"/>
        <v>3.5855422031382228E-2</v>
      </c>
      <c r="L89" s="199">
        <f t="shared" si="17"/>
        <v>3.6211739373998138E-2</v>
      </c>
      <c r="M89" s="199">
        <f t="shared" si="17"/>
        <v>3.1031367085566287E-2</v>
      </c>
      <c r="N89" s="199">
        <f t="shared" si="17"/>
        <v>3.1922664294164869E-2</v>
      </c>
      <c r="O89" s="199">
        <f t="shared" si="17"/>
        <v>3.2400408796050752E-2</v>
      </c>
      <c r="P89" s="199">
        <f t="shared" si="17"/>
        <v>3.2420949005444379E-2</v>
      </c>
      <c r="Q89" s="199">
        <f t="shared" si="17"/>
        <v>3.2524285794438029E-2</v>
      </c>
    </row>
    <row r="90" spans="1:17" x14ac:dyDescent="0.25">
      <c r="A90" s="127" t="s">
        <v>320</v>
      </c>
      <c r="B90" s="200">
        <f t="shared" ref="B90:Q90" si="18">IF(B$67=0,0,B$67/B$5)</f>
        <v>1.6864858309629388E-2</v>
      </c>
      <c r="C90" s="200">
        <f t="shared" si="18"/>
        <v>1.2091425829976962E-2</v>
      </c>
      <c r="D90" s="200">
        <f t="shared" si="18"/>
        <v>1.1299547784150451E-2</v>
      </c>
      <c r="E90" s="200">
        <f t="shared" si="18"/>
        <v>1.3443722214382271E-2</v>
      </c>
      <c r="F90" s="200">
        <f t="shared" si="18"/>
        <v>1.6933587055696718E-2</v>
      </c>
      <c r="G90" s="200">
        <f t="shared" si="18"/>
        <v>1.5864442247587481E-2</v>
      </c>
      <c r="H90" s="200">
        <f t="shared" si="18"/>
        <v>1.3751670381704587E-2</v>
      </c>
      <c r="I90" s="200">
        <f t="shared" si="18"/>
        <v>1.2651720480871884E-2</v>
      </c>
      <c r="J90" s="200">
        <f t="shared" si="18"/>
        <v>1.0499092016825423E-2</v>
      </c>
      <c r="K90" s="200">
        <f t="shared" si="18"/>
        <v>1.0016902018833353E-2</v>
      </c>
      <c r="L90" s="200">
        <f t="shared" si="18"/>
        <v>1.3078387432648124E-2</v>
      </c>
      <c r="M90" s="200">
        <f t="shared" si="18"/>
        <v>1.3503268966304322E-2</v>
      </c>
      <c r="N90" s="200">
        <f t="shared" si="18"/>
        <v>1.0947296122498203E-2</v>
      </c>
      <c r="O90" s="200">
        <f t="shared" si="18"/>
        <v>1.1742229846282898E-2</v>
      </c>
      <c r="P90" s="200">
        <f t="shared" si="18"/>
        <v>1.2287293872561948E-2</v>
      </c>
      <c r="Q90" s="200">
        <f t="shared" si="18"/>
        <v>1.0126214181239615E-2</v>
      </c>
    </row>
    <row r="91" spans="1:17" x14ac:dyDescent="0.25">
      <c r="A91" s="72" t="s">
        <v>319</v>
      </c>
      <c r="B91" s="71">
        <f t="shared" ref="B91:Q91" si="19">IF(B$68=0,0,B$68/B$5)</f>
        <v>0.45862346587207065</v>
      </c>
      <c r="C91" s="71">
        <f t="shared" si="19"/>
        <v>0.43906361087217355</v>
      </c>
      <c r="D91" s="71">
        <f t="shared" si="19"/>
        <v>0.43964610953369704</v>
      </c>
      <c r="E91" s="71">
        <f t="shared" si="19"/>
        <v>0.44538295737206079</v>
      </c>
      <c r="F91" s="71">
        <f t="shared" si="19"/>
        <v>0.56697322505250736</v>
      </c>
      <c r="G91" s="71">
        <f t="shared" si="19"/>
        <v>0.54490234584465047</v>
      </c>
      <c r="H91" s="71">
        <f t="shared" si="19"/>
        <v>0.54103308715916687</v>
      </c>
      <c r="I91" s="71">
        <f t="shared" si="19"/>
        <v>0.58815509617571948</v>
      </c>
      <c r="J91" s="71">
        <f t="shared" si="19"/>
        <v>0.53667408444548947</v>
      </c>
      <c r="K91" s="71">
        <f t="shared" si="19"/>
        <v>0.55800914969684567</v>
      </c>
      <c r="L91" s="71">
        <f t="shared" si="19"/>
        <v>0.49146790652525219</v>
      </c>
      <c r="M91" s="71">
        <f t="shared" si="19"/>
        <v>0.66385435210610544</v>
      </c>
      <c r="N91" s="71">
        <f t="shared" si="19"/>
        <v>0.68622216943894621</v>
      </c>
      <c r="O91" s="71">
        <f t="shared" si="19"/>
        <v>0.67717126707596598</v>
      </c>
      <c r="P91" s="71">
        <f t="shared" si="19"/>
        <v>0.67124860091559635</v>
      </c>
      <c r="Q91" s="71">
        <f t="shared" si="19"/>
        <v>0.68007754976907098</v>
      </c>
    </row>
    <row r="93" spans="1:17" ht="12.75" x14ac:dyDescent="0.25">
      <c r="A93" s="98" t="s">
        <v>128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53">
        <f>IF(B$5=0,0,B$5/OIS_fec!B$5)</f>
        <v>0.41175759131183415</v>
      </c>
      <c r="C95" s="253">
        <f>IF(C$5=0,0,C$5/OIS_fec!C$5)</f>
        <v>0.40840311468222446</v>
      </c>
      <c r="D95" s="253">
        <f>IF(D$5=0,0,D$5/OIS_fec!D$5)</f>
        <v>0.40930850566857235</v>
      </c>
      <c r="E95" s="253">
        <f>IF(E$5=0,0,E$5/OIS_fec!E$5)</f>
        <v>0.41038500144796031</v>
      </c>
      <c r="F95" s="253">
        <f>IF(F$5=0,0,F$5/OIS_fec!F$5)</f>
        <v>0.42996937222672643</v>
      </c>
      <c r="G95" s="253">
        <f>IF(G$5=0,0,G$5/OIS_fec!G$5)</f>
        <v>0.42971450199966382</v>
      </c>
      <c r="H95" s="253">
        <f>IF(H$5=0,0,H$5/OIS_fec!H$5)</f>
        <v>0.44362280249710501</v>
      </c>
      <c r="I95" s="253">
        <f>IF(I$5=0,0,I$5/OIS_fec!I$5)</f>
        <v>0.45339423601376899</v>
      </c>
      <c r="J95" s="253">
        <f>IF(J$5=0,0,J$5/OIS_fec!J$5)</f>
        <v>0.45273007282407896</v>
      </c>
      <c r="K95" s="253">
        <f>IF(K$5=0,0,K$5/OIS_fec!K$5)</f>
        <v>0.45380396421347036</v>
      </c>
      <c r="L95" s="253">
        <f>IF(L$5=0,0,L$5/OIS_fec!L$5)</f>
        <v>0.45542094800743499</v>
      </c>
      <c r="M95" s="253">
        <f>IF(M$5=0,0,M$5/OIS_fec!M$5)</f>
        <v>0.48954812179931995</v>
      </c>
      <c r="N95" s="253">
        <f>IF(N$5=0,0,N$5/OIS_fec!N$5)</f>
        <v>0.49429578250570411</v>
      </c>
      <c r="O95" s="253">
        <f>IF(O$5=0,0,O$5/OIS_fec!O$5)</f>
        <v>0.49088101365992254</v>
      </c>
      <c r="P95" s="253">
        <f>IF(P$5=0,0,P$5/OIS_fec!P$5)</f>
        <v>0.48891633378916138</v>
      </c>
      <c r="Q95" s="253">
        <f>IF(Q$5=0,0,Q$5/OIS_fec!Q$5)</f>
        <v>0.49104850964831731</v>
      </c>
    </row>
    <row r="96" spans="1:17" x14ac:dyDescent="0.25">
      <c r="A96" s="132" t="s">
        <v>83</v>
      </c>
      <c r="B96" s="282">
        <f>IF(B$6=0,0,B$6/OIS_fec!B$6)</f>
        <v>0.44269218857507942</v>
      </c>
      <c r="C96" s="282">
        <f>IF(C$6=0,0,C$6/OIS_fec!C$6)</f>
        <v>0.44269218857507942</v>
      </c>
      <c r="D96" s="282">
        <f>IF(D$6=0,0,D$6/OIS_fec!D$6)</f>
        <v>0.44269218857507942</v>
      </c>
      <c r="E96" s="282">
        <f>IF(E$6=0,0,E$6/OIS_fec!E$6)</f>
        <v>0.44269218857507942</v>
      </c>
      <c r="F96" s="282">
        <f>IF(F$6=0,0,F$6/OIS_fec!F$6)</f>
        <v>0.44269218857507936</v>
      </c>
      <c r="G96" s="282">
        <f>IF(G$6=0,0,G$6/OIS_fec!G$6)</f>
        <v>0.44269218857507936</v>
      </c>
      <c r="H96" s="282">
        <f>IF(H$6=0,0,H$6/OIS_fec!H$6)</f>
        <v>0.45579573320521261</v>
      </c>
      <c r="I96" s="282">
        <f>IF(I$6=0,0,I$6/OIS_fec!I$6)</f>
        <v>0.46566347117240303</v>
      </c>
      <c r="J96" s="282">
        <f>IF(J$6=0,0,J$6/OIS_fec!J$6)</f>
        <v>0.46566347117240314</v>
      </c>
      <c r="K96" s="282">
        <f>IF(K$6=0,0,K$6/OIS_fec!K$6)</f>
        <v>0.46566347117240314</v>
      </c>
      <c r="L96" s="282">
        <f>IF(L$6=0,0,L$6/OIS_fec!L$6)</f>
        <v>0.46566347117240309</v>
      </c>
      <c r="M96" s="282">
        <f>IF(M$6=0,0,M$6/OIS_fec!M$6)</f>
        <v>0.51373432073799885</v>
      </c>
      <c r="N96" s="282">
        <f>IF(N$6=0,0,N$6/OIS_fec!N$6)</f>
        <v>0.51373432073799896</v>
      </c>
      <c r="O96" s="282">
        <f>IF(O$6=0,0,O$6/OIS_fec!O$6)</f>
        <v>0.51373432073799896</v>
      </c>
      <c r="P96" s="282">
        <f>IF(P$6=0,0,P$6/OIS_fec!P$6)</f>
        <v>0.51373432073799896</v>
      </c>
      <c r="Q96" s="282">
        <f>IF(Q$6=0,0,Q$6/OIS_fec!Q$6)</f>
        <v>0.51373432073799885</v>
      </c>
    </row>
    <row r="97" spans="1:17" x14ac:dyDescent="0.25">
      <c r="A97" s="76" t="s">
        <v>82</v>
      </c>
      <c r="B97" s="281">
        <f>IF(B$7=0,0,B$7/OIS_fec!B$7)</f>
        <v>0.11590575153601174</v>
      </c>
      <c r="C97" s="281">
        <f>IF(C$7=0,0,C$7/OIS_fec!C$7)</f>
        <v>0.11590575153601176</v>
      </c>
      <c r="D97" s="281">
        <f>IF(D$7=0,0,D$7/OIS_fec!D$7)</f>
        <v>0.11590575153601175</v>
      </c>
      <c r="E97" s="281">
        <f>IF(E$7=0,0,E$7/OIS_fec!E$7)</f>
        <v>0.11590575153601175</v>
      </c>
      <c r="F97" s="281">
        <f>IF(F$7=0,0,F$7/OIS_fec!F$7)</f>
        <v>0.11590575153601174</v>
      </c>
      <c r="G97" s="281">
        <f>IF(G$7=0,0,G$7/OIS_fec!G$7)</f>
        <v>0.11590575153601175</v>
      </c>
      <c r="H97" s="281">
        <f>IF(H$7=0,0,H$7/OIS_fec!H$7)</f>
        <v>0.11933652403965549</v>
      </c>
      <c r="I97" s="281">
        <f>IF(I$7=0,0,I$7/OIS_fec!I$7)</f>
        <v>0.12192009703815146</v>
      </c>
      <c r="J97" s="281">
        <f>IF(J$7=0,0,J$7/OIS_fec!J$7)</f>
        <v>0.12192009703815146</v>
      </c>
      <c r="K97" s="281">
        <f>IF(K$7=0,0,K$7/OIS_fec!K$7)</f>
        <v>0.12192009703815147</v>
      </c>
      <c r="L97" s="281">
        <f>IF(L$7=0,0,L$7/OIS_fec!L$7)</f>
        <v>0.12192009703815147</v>
      </c>
      <c r="M97" s="281">
        <f>IF(M$7=0,0,M$7/OIS_fec!M$7)</f>
        <v>0.13450601585413258</v>
      </c>
      <c r="N97" s="281">
        <f>IF(N$7=0,0,N$7/OIS_fec!N$7)</f>
        <v>0.13450601585413258</v>
      </c>
      <c r="O97" s="281">
        <f>IF(O$7=0,0,O$7/OIS_fec!O$7)</f>
        <v>0.1345060158541326</v>
      </c>
      <c r="P97" s="281">
        <f>IF(P$7=0,0,P$7/OIS_fec!P$7)</f>
        <v>0.1345060158541326</v>
      </c>
      <c r="Q97" s="281">
        <f>IF(Q$7=0,0,Q$7/OIS_fec!Q$7)</f>
        <v>0.13450601585413258</v>
      </c>
    </row>
    <row r="98" spans="1:17" x14ac:dyDescent="0.25">
      <c r="A98" s="76" t="s">
        <v>81</v>
      </c>
      <c r="B98" s="281">
        <f>IF(B$8=0,0,B$8/OIS_fec!B$8)</f>
        <v>0.6355935673893498</v>
      </c>
      <c r="C98" s="281">
        <f>IF(C$8=0,0,C$8/OIS_fec!C$8)</f>
        <v>0.6355935673893498</v>
      </c>
      <c r="D98" s="281">
        <f>IF(D$8=0,0,D$8/OIS_fec!D$8)</f>
        <v>0.63559356738934991</v>
      </c>
      <c r="E98" s="281">
        <f>IF(E$8=0,0,E$8/OIS_fec!E$8)</f>
        <v>0.63559356738934991</v>
      </c>
      <c r="F98" s="281">
        <f>IF(F$8=0,0,F$8/OIS_fec!F$8)</f>
        <v>0.6355935673893498</v>
      </c>
      <c r="G98" s="281">
        <f>IF(G$8=0,0,G$8/OIS_fec!G$8)</f>
        <v>0.63559356738934991</v>
      </c>
      <c r="H98" s="281">
        <f>IF(H$8=0,0,H$8/OIS_fec!H$8)</f>
        <v>0.65440693001885419</v>
      </c>
      <c r="I98" s="281">
        <f>IF(I$8=0,0,I$8/OIS_fec!I$8)</f>
        <v>0.66857449596759533</v>
      </c>
      <c r="J98" s="281">
        <f>IF(J$8=0,0,J$8/OIS_fec!J$8)</f>
        <v>0.66857449596759522</v>
      </c>
      <c r="K98" s="281">
        <f>IF(K$8=0,0,K$8/OIS_fec!K$8)</f>
        <v>0.66857449596759533</v>
      </c>
      <c r="L98" s="281">
        <f>IF(L$8=0,0,L$8/OIS_fec!L$8)</f>
        <v>0.66857449596759522</v>
      </c>
      <c r="M98" s="281">
        <f>IF(M$8=0,0,M$8/OIS_fec!M$8)</f>
        <v>0.73759202903312848</v>
      </c>
      <c r="N98" s="281">
        <f>IF(N$8=0,0,N$8/OIS_fec!N$8)</f>
        <v>0.73759202903312848</v>
      </c>
      <c r="O98" s="281">
        <f>IF(O$8=0,0,O$8/OIS_fec!O$8)</f>
        <v>0.7375920290331287</v>
      </c>
      <c r="P98" s="281">
        <f>IF(P$8=0,0,P$8/OIS_fec!P$8)</f>
        <v>0.7375920290331287</v>
      </c>
      <c r="Q98" s="281">
        <f>IF(Q$8=0,0,Q$8/OIS_fec!Q$8)</f>
        <v>0.73759202903312859</v>
      </c>
    </row>
    <row r="99" spans="1:17" x14ac:dyDescent="0.25">
      <c r="A99" s="76" t="s">
        <v>80</v>
      </c>
      <c r="B99" s="281">
        <f>IF(B$9=0,0,B$9/OIS_fec!B$9)</f>
        <v>0.44492141212917846</v>
      </c>
      <c r="C99" s="281">
        <f>IF(C$9=0,0,C$9/OIS_fec!C$9)</f>
        <v>0.44492141212917857</v>
      </c>
      <c r="D99" s="281">
        <f>IF(D$9=0,0,D$9/OIS_fec!D$9)</f>
        <v>0.44492141212917857</v>
      </c>
      <c r="E99" s="281">
        <f>IF(E$9=0,0,E$9/OIS_fec!E$9)</f>
        <v>0.44492141212917852</v>
      </c>
      <c r="F99" s="281">
        <f>IF(F$9=0,0,F$9/OIS_fec!F$9)</f>
        <v>0.44492141212917868</v>
      </c>
      <c r="G99" s="281">
        <f>IF(G$9=0,0,G$9/OIS_fec!G$9)</f>
        <v>0.44492141212917857</v>
      </c>
      <c r="H99" s="281">
        <f>IF(H$9=0,0,H$9/OIS_fec!H$9)</f>
        <v>0.45809094105062187</v>
      </c>
      <c r="I99" s="281">
        <f>IF(I$9=0,0,I$9/OIS_fec!I$9)</f>
        <v>0.46800836906084881</v>
      </c>
      <c r="J99" s="281">
        <f>IF(J$9=0,0,J$9/OIS_fec!J$9)</f>
        <v>0.46800836906084875</v>
      </c>
      <c r="K99" s="281">
        <f>IF(K$9=0,0,K$9/OIS_fec!K$9)</f>
        <v>0.46800836906084875</v>
      </c>
      <c r="L99" s="281">
        <f>IF(L$9=0,0,L$9/OIS_fec!L$9)</f>
        <v>0.46800836906084881</v>
      </c>
      <c r="M99" s="281">
        <f>IF(M$9=0,0,M$9/OIS_fec!M$9)</f>
        <v>0.51632128449722992</v>
      </c>
      <c r="N99" s="281">
        <f>IF(N$9=0,0,N$9/OIS_fec!N$9)</f>
        <v>0.51632128449722969</v>
      </c>
      <c r="O99" s="281">
        <f>IF(O$9=0,0,O$9/OIS_fec!O$9)</f>
        <v>0.51632128449722969</v>
      </c>
      <c r="P99" s="281">
        <f>IF(P$9=0,0,P$9/OIS_fec!P$9)</f>
        <v>0.5163212844972298</v>
      </c>
      <c r="Q99" s="281">
        <f>IF(Q$9=0,0,Q$9/OIS_fec!Q$9)</f>
        <v>0.51632128449722969</v>
      </c>
    </row>
    <row r="100" spans="1:17" x14ac:dyDescent="0.25">
      <c r="A100" s="129" t="s">
        <v>79</v>
      </c>
      <c r="B100" s="280">
        <f>IF(B$10=0,0,B$10/OIS_fec!B$10)</f>
        <v>0.70970920449094033</v>
      </c>
      <c r="C100" s="280">
        <f>IF(C$10=0,0,C$10/OIS_fec!C$10)</f>
        <v>0.70962133473126987</v>
      </c>
      <c r="D100" s="280">
        <f>IF(D$10=0,0,D$10/OIS_fec!D$10)</f>
        <v>0.70835037307188464</v>
      </c>
      <c r="E100" s="280">
        <f>IF(E$10=0,0,E$10/OIS_fec!E$10)</f>
        <v>0.7079601462199957</v>
      </c>
      <c r="F100" s="280">
        <f>IF(F$10=0,0,F$10/OIS_fec!F$10)</f>
        <v>0.71048876088627033</v>
      </c>
      <c r="G100" s="280">
        <f>IF(G$10=0,0,G$10/OIS_fec!G$10)</f>
        <v>0.71053571669543081</v>
      </c>
      <c r="H100" s="280">
        <f>IF(H$10=0,0,H$10/OIS_fec!H$10)</f>
        <v>0.73079780873028233</v>
      </c>
      <c r="I100" s="280">
        <f>IF(I$10=0,0,I$10/OIS_fec!I$10)</f>
        <v>0.74697706358180926</v>
      </c>
      <c r="J100" s="280">
        <f>IF(J$10=0,0,J$10/OIS_fec!J$10)</f>
        <v>0.74657100270875842</v>
      </c>
      <c r="K100" s="280">
        <f>IF(K$10=0,0,K$10/OIS_fec!K$10)</f>
        <v>0.74755442030386188</v>
      </c>
      <c r="L100" s="280">
        <f>IF(L$10=0,0,L$10/OIS_fec!L$10)</f>
        <v>0.75379615345793205</v>
      </c>
      <c r="M100" s="280">
        <f>IF(M$10=0,0,M$10/OIS_fec!M$10)</f>
        <v>0.78029046826813409</v>
      </c>
      <c r="N100" s="280">
        <f>IF(N$10=0,0,N$10/OIS_fec!N$10)</f>
        <v>0.78260417029513085</v>
      </c>
      <c r="O100" s="280">
        <f>IF(O$10=0,0,O$10/OIS_fec!O$10)</f>
        <v>0.78406801083029765</v>
      </c>
      <c r="P100" s="280">
        <f>IF(P$10=0,0,P$10/OIS_fec!P$10)</f>
        <v>0.78439677015298415</v>
      </c>
      <c r="Q100" s="280">
        <f>IF(Q$10=0,0,Q$10/OIS_fec!Q$10)</f>
        <v>0.78512153311011412</v>
      </c>
    </row>
    <row r="101" spans="1:17" x14ac:dyDescent="0.25">
      <c r="A101" s="127" t="s">
        <v>324</v>
      </c>
      <c r="B101" s="305">
        <f>IF(B$15=0,0,B$15/OIS_fec!B$15)</f>
        <v>0.38019461130838461</v>
      </c>
      <c r="C101" s="305">
        <f>IF(C$15=0,0,C$15/OIS_fec!C$15)</f>
        <v>0.37519816771634634</v>
      </c>
      <c r="D101" s="305">
        <f>IF(D$15=0,0,D$15/OIS_fec!D$15)</f>
        <v>0.37405747060333777</v>
      </c>
      <c r="E101" s="305">
        <f>IF(E$15=0,0,E$15/OIS_fec!E$15)</f>
        <v>0.37553660699822344</v>
      </c>
      <c r="F101" s="305">
        <f>IF(F$15=0,0,F$15/OIS_fec!F$15)</f>
        <v>0.40310132290489092</v>
      </c>
      <c r="G101" s="305">
        <f>IF(G$15=0,0,G$15/OIS_fec!G$15)</f>
        <v>0.40624435333096132</v>
      </c>
      <c r="H101" s="305">
        <f>IF(H$15=0,0,H$15/OIS_fec!H$15)</f>
        <v>0.42098913266269922</v>
      </c>
      <c r="I101" s="305">
        <f>IF(I$15=0,0,I$15/OIS_fec!I$15)</f>
        <v>0.41850289311286853</v>
      </c>
      <c r="J101" s="305">
        <f>IF(J$15=0,0,J$15/OIS_fec!J$15)</f>
        <v>0.42938360334409559</v>
      </c>
      <c r="K101" s="305">
        <f>IF(K$15=0,0,K$15/OIS_fec!K$15)</f>
        <v>0.42937240282949307</v>
      </c>
      <c r="L101" s="305">
        <f>IF(L$15=0,0,L$15/OIS_fec!L$15)</f>
        <v>0.44525138328279135</v>
      </c>
      <c r="M101" s="305">
        <f>IF(M$15=0,0,M$15/OIS_fec!M$15)</f>
        <v>0.46932573041840447</v>
      </c>
      <c r="N101" s="305">
        <f>IF(N$15=0,0,N$15/OIS_fec!N$15)</f>
        <v>0.46754517243208304</v>
      </c>
      <c r="O101" s="305">
        <f>IF(O$15=0,0,O$15/OIS_fec!O$15)</f>
        <v>0.46284587915347575</v>
      </c>
      <c r="P101" s="305">
        <f>IF(P$15=0,0,P$15/OIS_fec!P$15)</f>
        <v>0.44740938648589007</v>
      </c>
      <c r="Q101" s="305">
        <f>IF(Q$15=0,0,Q$15/OIS_fec!Q$15)</f>
        <v>0.45177175357884236</v>
      </c>
    </row>
    <row r="102" spans="1:17" x14ac:dyDescent="0.25">
      <c r="A102" s="127" t="s">
        <v>323</v>
      </c>
      <c r="B102" s="305">
        <f>IF(B$26=0,0,B$26/OIS_fec!B$26)</f>
        <v>0.25547349412726073</v>
      </c>
      <c r="C102" s="305">
        <f>IF(C$26=0,0,C$26/OIS_fec!C$26)</f>
        <v>0.25719761791406731</v>
      </c>
      <c r="D102" s="305">
        <f>IF(D$26=0,0,D$26/OIS_fec!D$26)</f>
        <v>0.2632203976216701</v>
      </c>
      <c r="E102" s="305">
        <f>IF(E$26=0,0,E$26/OIS_fec!E$26)</f>
        <v>0.2626241656945103</v>
      </c>
      <c r="F102" s="305">
        <f>IF(F$26=0,0,F$26/OIS_fec!F$26)</f>
        <v>0.2595417115760621</v>
      </c>
      <c r="G102" s="305">
        <f>IF(G$26=0,0,G$26/OIS_fec!G$26)</f>
        <v>0.26056970893678949</v>
      </c>
      <c r="H102" s="305">
        <f>IF(H$26=0,0,H$26/OIS_fec!H$26)</f>
        <v>0.2691395649626292</v>
      </c>
      <c r="I102" s="305">
        <f>IF(I$26=0,0,I$26/OIS_fec!I$26)</f>
        <v>0.27682072839033034</v>
      </c>
      <c r="J102" s="305">
        <f>IF(J$26=0,0,J$26/OIS_fec!J$26)</f>
        <v>0.27332439184021573</v>
      </c>
      <c r="K102" s="305">
        <f>IF(K$26=0,0,K$26/OIS_fec!K$26)</f>
        <v>0.27152289651327532</v>
      </c>
      <c r="L102" s="305">
        <f>IF(L$26=0,0,L$26/OIS_fec!L$26)</f>
        <v>0.27599836039199482</v>
      </c>
      <c r="M102" s="305">
        <f>IF(M$26=0,0,M$26/OIS_fec!M$26)</f>
        <v>0.29167645951663873</v>
      </c>
      <c r="N102" s="305">
        <f>IF(N$26=0,0,N$26/OIS_fec!N$26)</f>
        <v>0.29345098608058012</v>
      </c>
      <c r="O102" s="305">
        <f>IF(O$26=0,0,O$26/OIS_fec!O$26)</f>
        <v>0.2916396685452986</v>
      </c>
      <c r="P102" s="305">
        <f>IF(P$26=0,0,P$26/OIS_fec!P$26)</f>
        <v>0.29135514416324365</v>
      </c>
      <c r="Q102" s="305">
        <f>IF(Q$26=0,0,Q$26/OIS_fec!Q$26)</f>
        <v>0.29230736401585117</v>
      </c>
    </row>
    <row r="103" spans="1:17" x14ac:dyDescent="0.25">
      <c r="A103" s="127" t="s">
        <v>322</v>
      </c>
      <c r="B103" s="305">
        <f>IF(B$34=0,0,B$34/OIS_fec!B$34)</f>
        <v>0.22940424901227668</v>
      </c>
      <c r="C103" s="305">
        <f>IF(C$34=0,0,C$34/OIS_fec!C$34)</f>
        <v>0.22704116739675143</v>
      </c>
      <c r="D103" s="305">
        <f>IF(D$34=0,0,D$34/OIS_fec!D$34)</f>
        <v>0.22659264000963195</v>
      </c>
      <c r="E103" s="305">
        <f>IF(E$34=0,0,E$34/OIS_fec!E$34)</f>
        <v>0.227236503086713</v>
      </c>
      <c r="F103" s="305">
        <f>IF(F$34=0,0,F$34/OIS_fec!F$34)</f>
        <v>0.24004036222676761</v>
      </c>
      <c r="G103" s="305">
        <f>IF(G$34=0,0,G$34/OIS_fec!G$34)</f>
        <v>0.24173698258201007</v>
      </c>
      <c r="H103" s="305">
        <f>IF(H$34=0,0,H$34/OIS_fec!H$34)</f>
        <v>0.2501449424866149</v>
      </c>
      <c r="I103" s="305">
        <f>IF(I$34=0,0,I$34/OIS_fec!I$34)</f>
        <v>0.25004170432549955</v>
      </c>
      <c r="J103" s="305">
        <f>IF(J$34=0,0,J$34/OIS_fec!J$34)</f>
        <v>0.2539137635542022</v>
      </c>
      <c r="K103" s="305">
        <f>IF(K$34=0,0,K$34/OIS_fec!K$34)</f>
        <v>0.2534047180533921</v>
      </c>
      <c r="L103" s="305">
        <f>IF(L$34=0,0,L$34/OIS_fec!L$34)</f>
        <v>0.26211381556809754</v>
      </c>
      <c r="M103" s="305">
        <f>IF(M$34=0,0,M$34/OIS_fec!M$34)</f>
        <v>0.27838379185981854</v>
      </c>
      <c r="N103" s="305">
        <f>IF(N$34=0,0,N$34/OIS_fec!N$34)</f>
        <v>0.27760959116178324</v>
      </c>
      <c r="O103" s="305">
        <f>IF(O$34=0,0,O$34/OIS_fec!O$34)</f>
        <v>0.27446876344886145</v>
      </c>
      <c r="P103" s="305">
        <f>IF(P$34=0,0,P$34/OIS_fec!P$34)</f>
        <v>0.26568413331576179</v>
      </c>
      <c r="Q103" s="305">
        <f>IF(Q$34=0,0,Q$34/OIS_fec!Q$34)</f>
        <v>0.26918708242036743</v>
      </c>
    </row>
    <row r="104" spans="1:17" x14ac:dyDescent="0.25">
      <c r="A104" s="127" t="s">
        <v>321</v>
      </c>
      <c r="B104" s="305">
        <f>IF(B$53=0,0,B$53/OIS_fec!B$53)</f>
        <v>0.6381049389400808</v>
      </c>
      <c r="C104" s="305">
        <f>IF(C$53=0,0,C$53/OIS_fec!C$53)</f>
        <v>0.63656648437577323</v>
      </c>
      <c r="D104" s="305">
        <f>IF(D$53=0,0,D$53/OIS_fec!D$53)</f>
        <v>0.63621532298117789</v>
      </c>
      <c r="E104" s="305">
        <f>IF(E$53=0,0,E$53/OIS_fec!E$53)</f>
        <v>0.63667067225251506</v>
      </c>
      <c r="F104" s="305">
        <f>IF(F$53=0,0,F$53/OIS_fec!F$53)</f>
        <v>0.64502194628370524</v>
      </c>
      <c r="G104" s="305">
        <f>IF(G$53=0,0,G$53/OIS_fec!G$53)</f>
        <v>0.6460222996530347</v>
      </c>
      <c r="H104" s="305">
        <f>IF(H$53=0,0,H$53/OIS_fec!H$53)</f>
        <v>0.66592934532094639</v>
      </c>
      <c r="I104" s="305">
        <f>IF(I$53=0,0,I$53/OIS_fec!I$53)</f>
        <v>0.67668383546259137</v>
      </c>
      <c r="J104" s="305">
        <f>IF(J$53=0,0,J$53/OIS_fec!J$53)</f>
        <v>0.68020319428158993</v>
      </c>
      <c r="K104" s="305">
        <f>IF(K$53=0,0,K$53/OIS_fec!K$53)</f>
        <v>0.68027813609707477</v>
      </c>
      <c r="L104" s="305">
        <f>IF(L$53=0,0,L$53/OIS_fec!L$53)</f>
        <v>0.68516989127326566</v>
      </c>
      <c r="M104" s="305">
        <f>IF(M$53=0,0,M$53/OIS_fec!M$53)</f>
        <v>0.74914091575659925</v>
      </c>
      <c r="N104" s="305">
        <f>IF(N$53=0,0,N$53/OIS_fec!N$53)</f>
        <v>0.74858812479877479</v>
      </c>
      <c r="O104" s="305">
        <f>IF(O$53=0,0,O$53/OIS_fec!O$53)</f>
        <v>0.74710945734703127</v>
      </c>
      <c r="P104" s="305">
        <f>IF(P$53=0,0,P$53/OIS_fec!P$53)</f>
        <v>0.74148701555294028</v>
      </c>
      <c r="Q104" s="305">
        <f>IF(Q$53=0,0,Q$53/OIS_fec!Q$53)</f>
        <v>0.7436064519308182</v>
      </c>
    </row>
    <row r="105" spans="1:17" x14ac:dyDescent="0.25">
      <c r="A105" s="127" t="s">
        <v>320</v>
      </c>
      <c r="B105" s="305">
        <f>IF(B$67=0,0,B$67/OIS_fec!B$67)</f>
        <v>0.32382705031916953</v>
      </c>
      <c r="C105" s="305">
        <f>IF(C$67=0,0,C$67/OIS_fec!C$67)</f>
        <v>0.32382705031916958</v>
      </c>
      <c r="D105" s="305">
        <f>IF(D$67=0,0,D$67/OIS_fec!D$67)</f>
        <v>0.32382705031916953</v>
      </c>
      <c r="E105" s="305">
        <f>IF(E$67=0,0,E$67/OIS_fec!E$67)</f>
        <v>0.32382705031916947</v>
      </c>
      <c r="F105" s="305">
        <f>IF(F$67=0,0,F$67/OIS_fec!F$67)</f>
        <v>0.32382705031916953</v>
      </c>
      <c r="G105" s="305">
        <f>IF(G$67=0,0,G$67/OIS_fec!G$67)</f>
        <v>0.32382705031916953</v>
      </c>
      <c r="H105" s="305">
        <f>IF(H$67=0,0,H$67/OIS_fec!H$67)</f>
        <v>0.33341222556240058</v>
      </c>
      <c r="I105" s="305">
        <f>IF(I$67=0,0,I$67/OIS_fec!I$67)</f>
        <v>0.34063042493818624</v>
      </c>
      <c r="J105" s="305">
        <f>IF(J$67=0,0,J$67/OIS_fec!J$67)</f>
        <v>0.34063042493818613</v>
      </c>
      <c r="K105" s="305">
        <f>IF(K$67=0,0,K$67/OIS_fec!K$67)</f>
        <v>0.34063042493818618</v>
      </c>
      <c r="L105" s="305">
        <f>IF(L$67=0,0,L$67/OIS_fec!L$67)</f>
        <v>0.34063042493818613</v>
      </c>
      <c r="M105" s="305">
        <f>IF(M$67=0,0,M$67/OIS_fec!M$67)</f>
        <v>0.37579400320521805</v>
      </c>
      <c r="N105" s="305">
        <f>IF(N$67=0,0,N$67/OIS_fec!N$67)</f>
        <v>0.37579400320521805</v>
      </c>
      <c r="O105" s="305">
        <f>IF(O$67=0,0,O$67/OIS_fec!O$67)</f>
        <v>0.375794003205218</v>
      </c>
      <c r="P105" s="305">
        <f>IF(P$67=0,0,P$67/OIS_fec!P$67)</f>
        <v>0.375794003205218</v>
      </c>
      <c r="Q105" s="305">
        <f>IF(Q$67=0,0,Q$67/OIS_fec!Q$67)</f>
        <v>0.37579400320521805</v>
      </c>
    </row>
    <row r="106" spans="1:17" x14ac:dyDescent="0.25">
      <c r="A106" s="72" t="s">
        <v>319</v>
      </c>
      <c r="B106" s="304">
        <f>IF(B$68=0,0,B$68/OIS_fec!B$68)</f>
        <v>0.46923242256493064</v>
      </c>
      <c r="C106" s="304">
        <f>IF(C$68=0,0,C$68/OIS_fec!C$68)</f>
        <v>0.46923242256493064</v>
      </c>
      <c r="D106" s="304">
        <f>IF(D$68=0,0,D$68/OIS_fec!D$68)</f>
        <v>0.46923242256493064</v>
      </c>
      <c r="E106" s="304">
        <f>IF(E$68=0,0,E$68/OIS_fec!E$68)</f>
        <v>0.46923242256493058</v>
      </c>
      <c r="F106" s="304">
        <f>IF(F$68=0,0,F$68/OIS_fec!F$68)</f>
        <v>0.4692324225649307</v>
      </c>
      <c r="G106" s="304">
        <f>IF(G$68=0,0,G$68/OIS_fec!G$68)</f>
        <v>0.46923242256493064</v>
      </c>
      <c r="H106" s="304">
        <f>IF(H$68=0,0,H$68/OIS_fec!H$68)</f>
        <v>0.48312154947899699</v>
      </c>
      <c r="I106" s="304">
        <f>IF(I$68=0,0,I$68/OIS_fec!I$68)</f>
        <v>0.4935808770006424</v>
      </c>
      <c r="J106" s="304">
        <f>IF(J$68=0,0,J$68/OIS_fec!J$68)</f>
        <v>0.49358087700064235</v>
      </c>
      <c r="K106" s="304">
        <f>IF(K$68=0,0,K$68/OIS_fec!K$68)</f>
        <v>0.4935808770006424</v>
      </c>
      <c r="L106" s="304">
        <f>IF(L$68=0,0,L$68/OIS_fec!L$68)</f>
        <v>0.4935808770006424</v>
      </c>
      <c r="M106" s="304">
        <f>IF(M$68=0,0,M$68/OIS_fec!M$68)</f>
        <v>0.54453366491637811</v>
      </c>
      <c r="N106" s="304">
        <f>IF(N$68=0,0,N$68/OIS_fec!N$68)</f>
        <v>0.54453366491637811</v>
      </c>
      <c r="O106" s="304">
        <f>IF(O$68=0,0,O$68/OIS_fec!O$68)</f>
        <v>0.54453366491637811</v>
      </c>
      <c r="P106" s="304">
        <f>IF(P$68=0,0,P$68/OIS_fec!P$68)</f>
        <v>0.54453366491637811</v>
      </c>
      <c r="Q106" s="304">
        <f>IF(Q$68=0,0,Q$68/OIS_fec!Q$68)</f>
        <v>0.54453366491637811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useful energy demand"</f>
        <v>IT: Industry Summary / useful energy demand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91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19020.343700905843</v>
      </c>
      <c r="C5" s="96">
        <f t="shared" ref="C5:Q5" si="1">SUM(C6:C10,C15,C26)</f>
        <v>18901.962578830869</v>
      </c>
      <c r="D5" s="96">
        <f t="shared" si="1"/>
        <v>18817.271048299714</v>
      </c>
      <c r="E5" s="96">
        <f t="shared" si="1"/>
        <v>19787.609993593167</v>
      </c>
      <c r="F5" s="96">
        <f t="shared" si="1"/>
        <v>19896.561149200541</v>
      </c>
      <c r="G5" s="96">
        <f t="shared" si="1"/>
        <v>19828.080812524015</v>
      </c>
      <c r="H5" s="96">
        <f t="shared" si="1"/>
        <v>19545.947167106693</v>
      </c>
      <c r="I5" s="96">
        <f t="shared" si="1"/>
        <v>19365.482618308659</v>
      </c>
      <c r="J5" s="96">
        <f t="shared" si="1"/>
        <v>18576.651930596538</v>
      </c>
      <c r="K5" s="96">
        <f t="shared" si="1"/>
        <v>15224.144348591517</v>
      </c>
      <c r="L5" s="96">
        <f t="shared" si="1"/>
        <v>16146.131249892758</v>
      </c>
      <c r="M5" s="96">
        <f t="shared" si="1"/>
        <v>15712.103062879674</v>
      </c>
      <c r="N5" s="96">
        <f t="shared" si="1"/>
        <v>15196.68973959042</v>
      </c>
      <c r="O5" s="96">
        <f t="shared" si="1"/>
        <v>14031.718036843726</v>
      </c>
      <c r="P5" s="96">
        <f t="shared" si="1"/>
        <v>13883.481340840664</v>
      </c>
      <c r="Q5" s="96">
        <f t="shared" si="1"/>
        <v>14163.99696859422</v>
      </c>
    </row>
    <row r="6" spans="1:17" x14ac:dyDescent="0.25">
      <c r="A6" s="76" t="s">
        <v>83</v>
      </c>
      <c r="B6" s="95">
        <v>211.17991488143664</v>
      </c>
      <c r="C6" s="95">
        <v>210.86104579569476</v>
      </c>
      <c r="D6" s="95">
        <v>212.77637351907032</v>
      </c>
      <c r="E6" s="95">
        <v>219.33740438490346</v>
      </c>
      <c r="F6" s="95">
        <v>215.92570794132607</v>
      </c>
      <c r="G6" s="95">
        <v>211.24837980867602</v>
      </c>
      <c r="H6" s="95">
        <v>208.25568750634665</v>
      </c>
      <c r="I6" s="95">
        <v>203.11785642850569</v>
      </c>
      <c r="J6" s="95">
        <v>194.7240090292417</v>
      </c>
      <c r="K6" s="95">
        <v>164.81534783880781</v>
      </c>
      <c r="L6" s="95">
        <v>168.58151466811941</v>
      </c>
      <c r="M6" s="95">
        <v>163.50725147528658</v>
      </c>
      <c r="N6" s="95">
        <v>158.01965017486657</v>
      </c>
      <c r="O6" s="95">
        <v>152.61734025664626</v>
      </c>
      <c r="P6" s="95">
        <v>153.61370090567598</v>
      </c>
      <c r="Q6" s="95">
        <v>159.03123236209763</v>
      </c>
    </row>
    <row r="7" spans="1:17" x14ac:dyDescent="0.25">
      <c r="A7" s="76" t="s">
        <v>82</v>
      </c>
      <c r="B7" s="95">
        <v>76.570010624873689</v>
      </c>
      <c r="C7" s="95">
        <v>75.775380808375843</v>
      </c>
      <c r="D7" s="95">
        <v>76.18505867865764</v>
      </c>
      <c r="E7" s="95">
        <v>80.009130032700611</v>
      </c>
      <c r="F7" s="95">
        <v>78.564076433058347</v>
      </c>
      <c r="G7" s="95">
        <v>77.03249071620472</v>
      </c>
      <c r="H7" s="95">
        <v>75.150226544619827</v>
      </c>
      <c r="I7" s="95">
        <v>76.36062732978408</v>
      </c>
      <c r="J7" s="95">
        <v>70.52804814590651</v>
      </c>
      <c r="K7" s="95">
        <v>62.198661611186857</v>
      </c>
      <c r="L7" s="95">
        <v>62.572540209615966</v>
      </c>
      <c r="M7" s="95">
        <v>60.845730487371014</v>
      </c>
      <c r="N7" s="95">
        <v>59.818738529421729</v>
      </c>
      <c r="O7" s="95">
        <v>58.530556046314672</v>
      </c>
      <c r="P7" s="95">
        <v>57.187250061626706</v>
      </c>
      <c r="Q7" s="95">
        <v>57.107708456426124</v>
      </c>
    </row>
    <row r="8" spans="1:17" x14ac:dyDescent="0.25">
      <c r="A8" s="76" t="s">
        <v>81</v>
      </c>
      <c r="B8" s="95">
        <v>600.38766317907243</v>
      </c>
      <c r="C8" s="95">
        <v>604.85307613190992</v>
      </c>
      <c r="D8" s="95">
        <v>604.27502834509153</v>
      </c>
      <c r="E8" s="95">
        <v>627.07395230071677</v>
      </c>
      <c r="F8" s="95">
        <v>630.09449299788628</v>
      </c>
      <c r="G8" s="95">
        <v>620.5150963097783</v>
      </c>
      <c r="H8" s="95">
        <v>621.27004121362552</v>
      </c>
      <c r="I8" s="95">
        <v>609.88547122752698</v>
      </c>
      <c r="J8" s="95">
        <v>590.91710507669677</v>
      </c>
      <c r="K8" s="95">
        <v>493.53204784784964</v>
      </c>
      <c r="L8" s="95">
        <v>520.4040627718573</v>
      </c>
      <c r="M8" s="95">
        <v>518.27850450556753</v>
      </c>
      <c r="N8" s="95">
        <v>500.16382780157284</v>
      </c>
      <c r="O8" s="95">
        <v>468.21840965060886</v>
      </c>
      <c r="P8" s="95">
        <v>479.37584727170821</v>
      </c>
      <c r="Q8" s="95">
        <v>497.00103310575105</v>
      </c>
    </row>
    <row r="9" spans="1:17" x14ac:dyDescent="0.25">
      <c r="A9" s="76" t="s">
        <v>80</v>
      </c>
      <c r="B9" s="95">
        <v>381.59018816025343</v>
      </c>
      <c r="C9" s="95">
        <v>378.33488266184116</v>
      </c>
      <c r="D9" s="95">
        <v>380.3494294080906</v>
      </c>
      <c r="E9" s="95">
        <v>399.02477769371455</v>
      </c>
      <c r="F9" s="95">
        <v>393.27743711785052</v>
      </c>
      <c r="G9" s="95">
        <v>383.76266586839427</v>
      </c>
      <c r="H9" s="95">
        <v>377.04101367631279</v>
      </c>
      <c r="I9" s="95">
        <v>381.59232029602259</v>
      </c>
      <c r="J9" s="95">
        <v>351.70327034224516</v>
      </c>
      <c r="K9" s="95">
        <v>321.3877266463316</v>
      </c>
      <c r="L9" s="95">
        <v>313.54954168390009</v>
      </c>
      <c r="M9" s="95">
        <v>312.09144117762906</v>
      </c>
      <c r="N9" s="95">
        <v>306.36751860159313</v>
      </c>
      <c r="O9" s="95">
        <v>298.68623885069587</v>
      </c>
      <c r="P9" s="95">
        <v>293.37030567272882</v>
      </c>
      <c r="Q9" s="95">
        <v>293.27702278789485</v>
      </c>
    </row>
    <row r="10" spans="1:17" x14ac:dyDescent="0.25">
      <c r="A10" s="94" t="s">
        <v>79</v>
      </c>
      <c r="B10" s="93">
        <f t="shared" ref="B10" si="2">SUM(B11:B14)</f>
        <v>503.87546009564289</v>
      </c>
      <c r="C10" s="93">
        <f t="shared" ref="C10:Q10" si="3">SUM(C11:C14)</f>
        <v>500.79860051776711</v>
      </c>
      <c r="D10" s="93">
        <f t="shared" si="3"/>
        <v>503.9959393195677</v>
      </c>
      <c r="E10" s="93">
        <f t="shared" si="3"/>
        <v>516.81977633873703</v>
      </c>
      <c r="F10" s="93">
        <f t="shared" si="3"/>
        <v>502.88097221640157</v>
      </c>
      <c r="G10" s="93">
        <f t="shared" si="3"/>
        <v>487.91935926103793</v>
      </c>
      <c r="H10" s="93">
        <f t="shared" si="3"/>
        <v>482.27039459369132</v>
      </c>
      <c r="I10" s="93">
        <f t="shared" si="3"/>
        <v>468.20205108102812</v>
      </c>
      <c r="J10" s="93">
        <f t="shared" si="3"/>
        <v>438.32178127961447</v>
      </c>
      <c r="K10" s="93">
        <f t="shared" si="3"/>
        <v>386.06784052153887</v>
      </c>
      <c r="L10" s="93">
        <f t="shared" si="3"/>
        <v>385.59154809481504</v>
      </c>
      <c r="M10" s="93">
        <f t="shared" si="3"/>
        <v>371.67267811069723</v>
      </c>
      <c r="N10" s="93">
        <f t="shared" si="3"/>
        <v>366.82633513019573</v>
      </c>
      <c r="O10" s="93">
        <f t="shared" si="3"/>
        <v>354.01620114925174</v>
      </c>
      <c r="P10" s="93">
        <f t="shared" si="3"/>
        <v>355.50219572011349</v>
      </c>
      <c r="Q10" s="93">
        <f t="shared" si="3"/>
        <v>364.73934969026681</v>
      </c>
    </row>
    <row r="11" spans="1:17" x14ac:dyDescent="0.25">
      <c r="A11" s="92" t="s">
        <v>68</v>
      </c>
      <c r="B11" s="91">
        <v>43.175169121280774</v>
      </c>
      <c r="C11" s="91">
        <v>47.666292434684898</v>
      </c>
      <c r="D11" s="91">
        <v>49.289313939842664</v>
      </c>
      <c r="E11" s="91">
        <v>55.682129486287295</v>
      </c>
      <c r="F11" s="91">
        <v>64.976345970176141</v>
      </c>
      <c r="G11" s="91">
        <v>63.39625169272616</v>
      </c>
      <c r="H11" s="91">
        <v>55.088462781942354</v>
      </c>
      <c r="I11" s="91">
        <v>61.119298698222792</v>
      </c>
      <c r="J11" s="91">
        <v>54.587740629996915</v>
      </c>
      <c r="K11" s="91">
        <v>35.937428322869678</v>
      </c>
      <c r="L11" s="91">
        <v>38.904289080813577</v>
      </c>
      <c r="M11" s="91">
        <v>43.723008741763493</v>
      </c>
      <c r="N11" s="91">
        <v>40.474627178773559</v>
      </c>
      <c r="O11" s="91">
        <v>40.371695639471611</v>
      </c>
      <c r="P11" s="91">
        <v>41.218266504352201</v>
      </c>
      <c r="Q11" s="91">
        <v>42.042152496740357</v>
      </c>
    </row>
    <row r="12" spans="1:17" x14ac:dyDescent="0.25">
      <c r="A12" s="92" t="s">
        <v>66</v>
      </c>
      <c r="B12" s="91">
        <v>140.6694485101558</v>
      </c>
      <c r="C12" s="91">
        <v>141.67180321280478</v>
      </c>
      <c r="D12" s="91">
        <v>142.93953685882096</v>
      </c>
      <c r="E12" s="91">
        <v>145.36161498141638</v>
      </c>
      <c r="F12" s="91">
        <v>136.33719717303293</v>
      </c>
      <c r="G12" s="91">
        <v>129.73158283123388</v>
      </c>
      <c r="H12" s="91">
        <v>127.55430427024601</v>
      </c>
      <c r="I12" s="91">
        <v>125.97610205145797</v>
      </c>
      <c r="J12" s="91">
        <v>115.65751936739335</v>
      </c>
      <c r="K12" s="91">
        <v>102.96657613360594</v>
      </c>
      <c r="L12" s="91">
        <v>100.16189079493962</v>
      </c>
      <c r="M12" s="91">
        <v>106.21889389885986</v>
      </c>
      <c r="N12" s="91">
        <v>103.55368886200274</v>
      </c>
      <c r="O12" s="91">
        <v>98.172621573323028</v>
      </c>
      <c r="P12" s="91">
        <v>99.095488283996275</v>
      </c>
      <c r="Q12" s="91">
        <v>101.96296006554141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7.0505173420973772</v>
      </c>
      <c r="M13" s="91">
        <v>8.0389663081645129</v>
      </c>
      <c r="N13" s="91">
        <v>8.1191616678987941</v>
      </c>
      <c r="O13" s="91">
        <v>9.0212907421097697</v>
      </c>
      <c r="P13" s="91">
        <v>9.181669244191724</v>
      </c>
      <c r="Q13" s="91">
        <v>9.6227101249170897</v>
      </c>
    </row>
    <row r="14" spans="1:17" x14ac:dyDescent="0.25">
      <c r="A14" s="90" t="s">
        <v>21</v>
      </c>
      <c r="B14" s="89">
        <v>320.03084246420633</v>
      </c>
      <c r="C14" s="89">
        <v>311.46050487027742</v>
      </c>
      <c r="D14" s="89">
        <v>311.76708852090411</v>
      </c>
      <c r="E14" s="89">
        <v>315.7760318710333</v>
      </c>
      <c r="F14" s="89">
        <v>301.5674290731925</v>
      </c>
      <c r="G14" s="89">
        <v>294.79152473707791</v>
      </c>
      <c r="H14" s="89">
        <v>299.62762754150299</v>
      </c>
      <c r="I14" s="89">
        <v>281.10665033134734</v>
      </c>
      <c r="J14" s="89">
        <v>268.07652128222418</v>
      </c>
      <c r="K14" s="89">
        <v>247.16383606506324</v>
      </c>
      <c r="L14" s="89">
        <v>239.4748508769645</v>
      </c>
      <c r="M14" s="89">
        <v>213.69180916190939</v>
      </c>
      <c r="N14" s="89">
        <v>214.67885742152066</v>
      </c>
      <c r="O14" s="89">
        <v>206.45059319434733</v>
      </c>
      <c r="P14" s="89">
        <v>206.00677168757329</v>
      </c>
      <c r="Q14" s="89">
        <v>211.11152700306795</v>
      </c>
    </row>
    <row r="15" spans="1:17" x14ac:dyDescent="0.25">
      <c r="A15" s="86" t="s">
        <v>87</v>
      </c>
      <c r="B15" s="85">
        <f t="shared" ref="B15" si="4">SUM(B16:B25)</f>
        <v>4661.4735584401014</v>
      </c>
      <c r="C15" s="85">
        <f t="shared" ref="C15:Q15" si="5">SUM(C16:C25)</f>
        <v>4735.3016908228765</v>
      </c>
      <c r="D15" s="85">
        <f t="shared" si="5"/>
        <v>4772.834943943707</v>
      </c>
      <c r="E15" s="85">
        <f t="shared" si="5"/>
        <v>4877.6848694787413</v>
      </c>
      <c r="F15" s="85">
        <f t="shared" si="5"/>
        <v>4730.1596290867292</v>
      </c>
      <c r="G15" s="85">
        <f t="shared" si="5"/>
        <v>4580.4027284747754</v>
      </c>
      <c r="H15" s="85">
        <f t="shared" si="5"/>
        <v>4537.7973060002823</v>
      </c>
      <c r="I15" s="85">
        <f t="shared" si="5"/>
        <v>4520.1547617033175</v>
      </c>
      <c r="J15" s="85">
        <f t="shared" si="5"/>
        <v>4410.9330584819108</v>
      </c>
      <c r="K15" s="85">
        <f t="shared" si="5"/>
        <v>3836.8159308833447</v>
      </c>
      <c r="L15" s="85">
        <f t="shared" si="5"/>
        <v>3962.2030445096107</v>
      </c>
      <c r="M15" s="85">
        <f t="shared" si="5"/>
        <v>3320.9857893144317</v>
      </c>
      <c r="N15" s="85">
        <f t="shared" si="5"/>
        <v>3388.1963084755043</v>
      </c>
      <c r="O15" s="85">
        <f t="shared" si="5"/>
        <v>3215.6484575722543</v>
      </c>
      <c r="P15" s="85">
        <f t="shared" si="5"/>
        <v>3310.1028402752108</v>
      </c>
      <c r="Q15" s="85">
        <f t="shared" si="5"/>
        <v>3481.1363687387711</v>
      </c>
    </row>
    <row r="16" spans="1:17" x14ac:dyDescent="0.25">
      <c r="A16" s="88" t="s">
        <v>33</v>
      </c>
      <c r="B16" s="87">
        <v>158.01114356566083</v>
      </c>
      <c r="C16" s="87">
        <v>163.30072111509622</v>
      </c>
      <c r="D16" s="87">
        <v>136.10138509640046</v>
      </c>
      <c r="E16" s="87">
        <v>110.12070468443912</v>
      </c>
      <c r="F16" s="87">
        <v>83.288612323947305</v>
      </c>
      <c r="G16" s="87">
        <v>86.934077016270237</v>
      </c>
      <c r="H16" s="87">
        <v>90.534655105198482</v>
      </c>
      <c r="I16" s="87">
        <v>73.975019908563084</v>
      </c>
      <c r="J16" s="87">
        <v>71.803990952639282</v>
      </c>
      <c r="K16" s="87">
        <v>14.744637555306921</v>
      </c>
      <c r="L16" s="87">
        <v>68.691617046168929</v>
      </c>
      <c r="M16" s="87">
        <v>74.440261682483765</v>
      </c>
      <c r="N16" s="87">
        <v>53.247827505438181</v>
      </c>
      <c r="O16" s="87">
        <v>34.8084550514005</v>
      </c>
      <c r="P16" s="87">
        <v>40.155243066708678</v>
      </c>
      <c r="Q16" s="87">
        <v>20.565794759453528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63.460715075349384</v>
      </c>
      <c r="F17" s="87">
        <v>0</v>
      </c>
      <c r="G17" s="87">
        <v>0</v>
      </c>
      <c r="H17" s="87">
        <v>0</v>
      </c>
      <c r="I17" s="87">
        <v>154.30916434498147</v>
      </c>
      <c r="J17" s="87">
        <v>114.68527501136545</v>
      </c>
      <c r="K17" s="87">
        <v>0</v>
      </c>
      <c r="L17" s="87">
        <v>0</v>
      </c>
      <c r="M17" s="87">
        <v>11.312785204990803</v>
      </c>
      <c r="N17" s="87">
        <v>0</v>
      </c>
      <c r="O17" s="87">
        <v>0.63483439708805256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7.5184960925183955</v>
      </c>
      <c r="C18" s="87">
        <v>7.3383845816311117</v>
      </c>
      <c r="D18" s="87">
        <v>6.4736460406811069</v>
      </c>
      <c r="E18" s="87">
        <v>7.2902728715590372</v>
      </c>
      <c r="F18" s="87">
        <v>9.0047539947373352</v>
      </c>
      <c r="G18" s="87">
        <v>8.9571642766745256</v>
      </c>
      <c r="H18" s="87">
        <v>9.0826468568118841</v>
      </c>
      <c r="I18" s="87">
        <v>8.7986968544978108</v>
      </c>
      <c r="J18" s="87">
        <v>7.3930267151462381</v>
      </c>
      <c r="K18" s="87">
        <v>4.9369095939280623</v>
      </c>
      <c r="L18" s="87">
        <v>8.2498759343616346</v>
      </c>
      <c r="M18" s="87">
        <v>6.4334400987148666</v>
      </c>
      <c r="N18" s="87">
        <v>5.9487076793039568</v>
      </c>
      <c r="O18" s="87">
        <v>4.2691006966900638</v>
      </c>
      <c r="P18" s="87">
        <v>3.8912179126162334</v>
      </c>
      <c r="Q18" s="87">
        <v>5.0570586052285007</v>
      </c>
    </row>
    <row r="19" spans="1:17" x14ac:dyDescent="0.25">
      <c r="A19" s="88" t="s">
        <v>68</v>
      </c>
      <c r="B19" s="87">
        <v>69.821510912900209</v>
      </c>
      <c r="C19" s="87">
        <v>66.945301605491991</v>
      </c>
      <c r="D19" s="87">
        <v>67.435012087807991</v>
      </c>
      <c r="E19" s="87">
        <v>82.28883971119042</v>
      </c>
      <c r="F19" s="87">
        <v>78.739243836934875</v>
      </c>
      <c r="G19" s="87">
        <v>71.837695577635159</v>
      </c>
      <c r="H19" s="87">
        <v>54.785727740117331</v>
      </c>
      <c r="I19" s="87">
        <v>54.222653731320797</v>
      </c>
      <c r="J19" s="87">
        <v>47.941986852596052</v>
      </c>
      <c r="K19" s="87">
        <v>43.256780910909981</v>
      </c>
      <c r="L19" s="87">
        <v>60.347250953165776</v>
      </c>
      <c r="M19" s="87">
        <v>46.608602252911176</v>
      </c>
      <c r="N19" s="87">
        <v>29.803879969670842</v>
      </c>
      <c r="O19" s="87">
        <v>30.777325762111595</v>
      </c>
      <c r="P19" s="87">
        <v>34.781292154142733</v>
      </c>
      <c r="Q19" s="87">
        <v>47.378658140670424</v>
      </c>
    </row>
    <row r="20" spans="1:17" x14ac:dyDescent="0.25">
      <c r="A20" s="88" t="s">
        <v>29</v>
      </c>
      <c r="B20" s="87">
        <v>1016.4114474855363</v>
      </c>
      <c r="C20" s="87">
        <v>1024.6625793952278</v>
      </c>
      <c r="D20" s="87">
        <v>1104.9319236054919</v>
      </c>
      <c r="E20" s="87">
        <v>1190.405473929947</v>
      </c>
      <c r="F20" s="87">
        <v>802.09534440710536</v>
      </c>
      <c r="G20" s="87">
        <v>721.46139305068846</v>
      </c>
      <c r="H20" s="87">
        <v>698.94503479157333</v>
      </c>
      <c r="I20" s="87">
        <v>677.7639810966607</v>
      </c>
      <c r="J20" s="87">
        <v>772.08218804234309</v>
      </c>
      <c r="K20" s="87">
        <v>478.3835146377275</v>
      </c>
      <c r="L20" s="87">
        <v>204.05547894096651</v>
      </c>
      <c r="M20" s="87">
        <v>220.51715852886551</v>
      </c>
      <c r="N20" s="87">
        <v>160.85047782576839</v>
      </c>
      <c r="O20" s="87">
        <v>159.45919717647351</v>
      </c>
      <c r="P20" s="87">
        <v>176.48050645237589</v>
      </c>
      <c r="Q20" s="87">
        <v>258.51623046110524</v>
      </c>
    </row>
    <row r="21" spans="1:17" x14ac:dyDescent="0.25">
      <c r="A21" s="88" t="s">
        <v>28</v>
      </c>
      <c r="B21" s="87">
        <v>40.747095711493614</v>
      </c>
      <c r="C21" s="87">
        <v>41.055275145346428</v>
      </c>
      <c r="D21" s="87">
        <v>126.55830931756502</v>
      </c>
      <c r="E21" s="87">
        <v>180.78790547375149</v>
      </c>
      <c r="F21" s="87">
        <v>159.02900150116207</v>
      </c>
      <c r="G21" s="87">
        <v>165.02991699940992</v>
      </c>
      <c r="H21" s="87">
        <v>153.85244516339554</v>
      </c>
      <c r="I21" s="87">
        <v>198.24079843245681</v>
      </c>
      <c r="J21" s="87">
        <v>128.58072221404873</v>
      </c>
      <c r="K21" s="87">
        <v>124.65154340912976</v>
      </c>
      <c r="L21" s="87">
        <v>103.62548438261146</v>
      </c>
      <c r="M21" s="87">
        <v>28.20921006366747</v>
      </c>
      <c r="N21" s="87">
        <v>250.09310671580647</v>
      </c>
      <c r="O21" s="87">
        <v>166.27312351770519</v>
      </c>
      <c r="P21" s="87">
        <v>168.10488371173079</v>
      </c>
      <c r="Q21" s="87">
        <v>16.51481244305819</v>
      </c>
    </row>
    <row r="22" spans="1:17" x14ac:dyDescent="0.25">
      <c r="A22" s="88" t="s">
        <v>66</v>
      </c>
      <c r="B22" s="87">
        <v>3305.8640276468091</v>
      </c>
      <c r="C22" s="87">
        <v>3366.0097660927145</v>
      </c>
      <c r="D22" s="87">
        <v>3267.6530322564204</v>
      </c>
      <c r="E22" s="87">
        <v>3181.4539853105721</v>
      </c>
      <c r="F22" s="87">
        <v>1961.4639410282302</v>
      </c>
      <c r="G22" s="87">
        <v>1854.2922369068481</v>
      </c>
      <c r="H22" s="87">
        <v>1834.1247053605432</v>
      </c>
      <c r="I22" s="87">
        <v>1669.5580179432488</v>
      </c>
      <c r="J22" s="87">
        <v>1491.2042172490669</v>
      </c>
      <c r="K22" s="87">
        <v>1408.6592072209746</v>
      </c>
      <c r="L22" s="87">
        <v>1695.7852276289011</v>
      </c>
      <c r="M22" s="87">
        <v>1365.9541377386583</v>
      </c>
      <c r="N22" s="87">
        <v>1219.3611435649314</v>
      </c>
      <c r="O22" s="87">
        <v>1189.8258843715046</v>
      </c>
      <c r="P22" s="87">
        <v>1156.7837969945851</v>
      </c>
      <c r="Q22" s="87">
        <v>1249.4242707449309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63.099837025182367</v>
      </c>
      <c r="C24" s="87">
        <v>65.989662887368553</v>
      </c>
      <c r="D24" s="87">
        <v>63.681635539340448</v>
      </c>
      <c r="E24" s="87">
        <v>61.876972421932933</v>
      </c>
      <c r="F24" s="87">
        <v>62.257247256306947</v>
      </c>
      <c r="G24" s="87">
        <v>61.177250012752026</v>
      </c>
      <c r="H24" s="87">
        <v>65.109387943864732</v>
      </c>
      <c r="I24" s="87">
        <v>57.819059340898541</v>
      </c>
      <c r="J24" s="87">
        <v>81.525941500614579</v>
      </c>
      <c r="K24" s="87">
        <v>99.540943131654529</v>
      </c>
      <c r="L24" s="87">
        <v>78.575746110085277</v>
      </c>
      <c r="M24" s="87">
        <v>84.808974083126856</v>
      </c>
      <c r="N24" s="87">
        <v>76.535185905134455</v>
      </c>
      <c r="O24" s="87">
        <v>81.087500984934593</v>
      </c>
      <c r="P24" s="87">
        <v>101.481237442905</v>
      </c>
      <c r="Q24" s="87">
        <v>114.94887930254802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1574.2814847383052</v>
      </c>
      <c r="G25" s="87">
        <v>1610.7129946344976</v>
      </c>
      <c r="H25" s="87">
        <v>1631.3627030387784</v>
      </c>
      <c r="I25" s="87">
        <v>1625.4673700506899</v>
      </c>
      <c r="J25" s="87">
        <v>1695.7157099440901</v>
      </c>
      <c r="K25" s="87">
        <v>1662.6423944237135</v>
      </c>
      <c r="L25" s="87">
        <v>1742.8723635133504</v>
      </c>
      <c r="M25" s="87">
        <v>1482.7012196610131</v>
      </c>
      <c r="N25" s="87">
        <v>1592.3559793094505</v>
      </c>
      <c r="O25" s="87">
        <v>1548.5130356143461</v>
      </c>
      <c r="P25" s="87">
        <v>1628.4246625401463</v>
      </c>
      <c r="Q25" s="87">
        <v>1768.7306642817764</v>
      </c>
    </row>
    <row r="26" spans="1:17" x14ac:dyDescent="0.25">
      <c r="A26" s="86" t="s">
        <v>85</v>
      </c>
      <c r="B26" s="85">
        <f t="shared" ref="B26" si="6">SUM(B27:B36)</f>
        <v>12585.266905524464</v>
      </c>
      <c r="C26" s="85">
        <f t="shared" ref="C26:Q26" si="7">SUM(C27:C36)</f>
        <v>12396.037902092407</v>
      </c>
      <c r="D26" s="85">
        <f t="shared" si="7"/>
        <v>12266.85427508553</v>
      </c>
      <c r="E26" s="85">
        <f t="shared" si="7"/>
        <v>13067.660083363653</v>
      </c>
      <c r="F26" s="85">
        <f t="shared" si="7"/>
        <v>13345.658833407291</v>
      </c>
      <c r="G26" s="85">
        <f t="shared" si="7"/>
        <v>13467.20009208515</v>
      </c>
      <c r="H26" s="85">
        <f t="shared" si="7"/>
        <v>13244.162497571815</v>
      </c>
      <c r="I26" s="85">
        <f t="shared" si="7"/>
        <v>13106.169530242474</v>
      </c>
      <c r="J26" s="85">
        <f t="shared" si="7"/>
        <v>12519.524658240922</v>
      </c>
      <c r="K26" s="85">
        <f t="shared" si="7"/>
        <v>9959.3267932424569</v>
      </c>
      <c r="L26" s="85">
        <f t="shared" si="7"/>
        <v>10733.228997954839</v>
      </c>
      <c r="M26" s="85">
        <f t="shared" si="7"/>
        <v>10964.721667808692</v>
      </c>
      <c r="N26" s="85">
        <f t="shared" si="7"/>
        <v>10417.297360877266</v>
      </c>
      <c r="O26" s="85">
        <f t="shared" si="7"/>
        <v>9484.0008333179539</v>
      </c>
      <c r="P26" s="85">
        <f t="shared" si="7"/>
        <v>9234.3292009336001</v>
      </c>
      <c r="Q26" s="85">
        <f t="shared" si="7"/>
        <v>9311.7042534530119</v>
      </c>
    </row>
    <row r="27" spans="1:17" x14ac:dyDescent="0.25">
      <c r="A27" s="84" t="s">
        <v>33</v>
      </c>
      <c r="B27" s="83">
        <v>535.98985445486244</v>
      </c>
      <c r="C27" s="83">
        <v>507.07005850391289</v>
      </c>
      <c r="D27" s="83">
        <v>450.20146722142238</v>
      </c>
      <c r="E27" s="83">
        <v>610.7285629948841</v>
      </c>
      <c r="F27" s="83">
        <v>589.90316744905385</v>
      </c>
      <c r="G27" s="83">
        <v>645.56447063305961</v>
      </c>
      <c r="H27" s="83">
        <v>570.22574087355065</v>
      </c>
      <c r="I27" s="83">
        <v>631.00094171226681</v>
      </c>
      <c r="J27" s="83">
        <v>589.92837704055762</v>
      </c>
      <c r="K27" s="83">
        <v>355.08917962978785</v>
      </c>
      <c r="L27" s="83">
        <v>402.68140852353292</v>
      </c>
      <c r="M27" s="83">
        <v>497.74229639709984</v>
      </c>
      <c r="N27" s="83">
        <v>529.25686851020907</v>
      </c>
      <c r="O27" s="83">
        <v>345.59374654561998</v>
      </c>
      <c r="P27" s="83">
        <v>435.64987043567515</v>
      </c>
      <c r="Q27" s="83">
        <v>251.38912996396076</v>
      </c>
    </row>
    <row r="28" spans="1:17" x14ac:dyDescent="0.25">
      <c r="A28" s="84" t="s">
        <v>47</v>
      </c>
      <c r="B28" s="83">
        <v>1187.6532158717571</v>
      </c>
      <c r="C28" s="83">
        <v>1336.4978098213664</v>
      </c>
      <c r="D28" s="83">
        <v>1181.078775383221</v>
      </c>
      <c r="E28" s="83">
        <v>1356.1255660163877</v>
      </c>
      <c r="F28" s="83">
        <v>1367.1957851653344</v>
      </c>
      <c r="G28" s="83">
        <v>1403.4016448808231</v>
      </c>
      <c r="H28" s="83">
        <v>1316.2778528810236</v>
      </c>
      <c r="I28" s="83">
        <v>1322.6645967674706</v>
      </c>
      <c r="J28" s="83">
        <v>1082.6967502853565</v>
      </c>
      <c r="K28" s="83">
        <v>613.18987752811677</v>
      </c>
      <c r="L28" s="83">
        <v>1052.2507412742932</v>
      </c>
      <c r="M28" s="83">
        <v>1219.584866318409</v>
      </c>
      <c r="N28" s="83">
        <v>1046.3114941007718</v>
      </c>
      <c r="O28" s="83">
        <v>790.85652236474721</v>
      </c>
      <c r="P28" s="83">
        <v>739.38560216307462</v>
      </c>
      <c r="Q28" s="83">
        <v>649.94094252461787</v>
      </c>
    </row>
    <row r="29" spans="1:17" x14ac:dyDescent="0.25">
      <c r="A29" s="84" t="s">
        <v>30</v>
      </c>
      <c r="B29" s="83">
        <v>151.17422007292149</v>
      </c>
      <c r="C29" s="83">
        <v>169.16889334311722</v>
      </c>
      <c r="D29" s="83">
        <v>153.48075508793767</v>
      </c>
      <c r="E29" s="83">
        <v>156.20064507313242</v>
      </c>
      <c r="F29" s="83">
        <v>147.02193851556635</v>
      </c>
      <c r="G29" s="83">
        <v>148.68019338874703</v>
      </c>
      <c r="H29" s="83">
        <v>146.1677667961859</v>
      </c>
      <c r="I29" s="83">
        <v>139.78134270091235</v>
      </c>
      <c r="J29" s="83">
        <v>110.07261172234004</v>
      </c>
      <c r="K29" s="83">
        <v>98.395817446671813</v>
      </c>
      <c r="L29" s="83">
        <v>111.7718982582317</v>
      </c>
      <c r="M29" s="83">
        <v>107.88417184585917</v>
      </c>
      <c r="N29" s="83">
        <v>94.093731746143149</v>
      </c>
      <c r="O29" s="83">
        <v>76.550073057219478</v>
      </c>
      <c r="P29" s="83">
        <v>51.233765328776734</v>
      </c>
      <c r="Q29" s="83">
        <v>73.740050925552339</v>
      </c>
    </row>
    <row r="30" spans="1:17" x14ac:dyDescent="0.25">
      <c r="A30" s="84" t="s">
        <v>68</v>
      </c>
      <c r="B30" s="83">
        <v>55.173661874582066</v>
      </c>
      <c r="C30" s="83">
        <v>62.112225823785593</v>
      </c>
      <c r="D30" s="83">
        <v>60.632082283882269</v>
      </c>
      <c r="E30" s="83">
        <v>76.640373938185775</v>
      </c>
      <c r="F30" s="83">
        <v>92.035142858853561</v>
      </c>
      <c r="G30" s="83">
        <v>81.289644716421009</v>
      </c>
      <c r="H30" s="83">
        <v>67.469842838560979</v>
      </c>
      <c r="I30" s="83">
        <v>83.241763979180689</v>
      </c>
      <c r="J30" s="83">
        <v>73.337613032164256</v>
      </c>
      <c r="K30" s="83">
        <v>64.432570144847872</v>
      </c>
      <c r="L30" s="83">
        <v>102.24485728161723</v>
      </c>
      <c r="M30" s="83">
        <v>202.11858709857725</v>
      </c>
      <c r="N30" s="83">
        <v>106.52285131924816</v>
      </c>
      <c r="O30" s="83">
        <v>77.724711977338814</v>
      </c>
      <c r="P30" s="83">
        <v>97.531081352830725</v>
      </c>
      <c r="Q30" s="83">
        <v>97.547910369767564</v>
      </c>
    </row>
    <row r="31" spans="1:17" x14ac:dyDescent="0.25">
      <c r="A31" s="84" t="s">
        <v>29</v>
      </c>
      <c r="B31" s="83">
        <v>498.35791921203247</v>
      </c>
      <c r="C31" s="83">
        <v>247.13878901814729</v>
      </c>
      <c r="D31" s="83">
        <v>238.82980695604061</v>
      </c>
      <c r="E31" s="83">
        <v>218.82588499908806</v>
      </c>
      <c r="F31" s="83">
        <v>216.81680090936118</v>
      </c>
      <c r="G31" s="83">
        <v>223.76076298056481</v>
      </c>
      <c r="H31" s="83">
        <v>238.8728275283614</v>
      </c>
      <c r="I31" s="83">
        <v>227.04464124370358</v>
      </c>
      <c r="J31" s="83">
        <v>226.78749606600519</v>
      </c>
      <c r="K31" s="83">
        <v>196.4101896200865</v>
      </c>
      <c r="L31" s="83">
        <v>96.894864277018897</v>
      </c>
      <c r="M31" s="83">
        <v>49.130993085532182</v>
      </c>
      <c r="N31" s="83">
        <v>73.209049818178556</v>
      </c>
      <c r="O31" s="83">
        <v>80.099715983010896</v>
      </c>
      <c r="P31" s="83">
        <v>66.637783568915765</v>
      </c>
      <c r="Q31" s="83">
        <v>110.17700887267054</v>
      </c>
    </row>
    <row r="32" spans="1:17" x14ac:dyDescent="0.25">
      <c r="A32" s="84" t="s">
        <v>28</v>
      </c>
      <c r="B32" s="83">
        <v>960.05909722899673</v>
      </c>
      <c r="C32" s="83">
        <v>935.04016984154873</v>
      </c>
      <c r="D32" s="83">
        <v>991.31382062933676</v>
      </c>
      <c r="E32" s="83">
        <v>1295.5350142322363</v>
      </c>
      <c r="F32" s="83">
        <v>1615.804910944209</v>
      </c>
      <c r="G32" s="83">
        <v>1669.7355993933779</v>
      </c>
      <c r="H32" s="83">
        <v>1553.6897994293331</v>
      </c>
      <c r="I32" s="83">
        <v>1421.7607588860803</v>
      </c>
      <c r="J32" s="83">
        <v>1630.4407492032792</v>
      </c>
      <c r="K32" s="83">
        <v>1103.4050174628694</v>
      </c>
      <c r="L32" s="83">
        <v>1031.3064600782691</v>
      </c>
      <c r="M32" s="83">
        <v>1033.0130032995226</v>
      </c>
      <c r="N32" s="83">
        <v>895.51156197506089</v>
      </c>
      <c r="O32" s="83">
        <v>758.27454604711977</v>
      </c>
      <c r="P32" s="83">
        <v>464.848518406381</v>
      </c>
      <c r="Q32" s="83">
        <v>768.19699811152009</v>
      </c>
    </row>
    <row r="33" spans="1:17" x14ac:dyDescent="0.25">
      <c r="A33" s="84" t="s">
        <v>66</v>
      </c>
      <c r="B33" s="83">
        <v>4290.4287657636205</v>
      </c>
      <c r="C33" s="83">
        <v>4323.6239644143443</v>
      </c>
      <c r="D33" s="83">
        <v>4399.2628739245083</v>
      </c>
      <c r="E33" s="83">
        <v>4561.3894550439918</v>
      </c>
      <c r="F33" s="83">
        <v>4485.0088794559542</v>
      </c>
      <c r="G33" s="83">
        <v>4381.6212254691791</v>
      </c>
      <c r="H33" s="83">
        <v>4219.6338150939282</v>
      </c>
      <c r="I33" s="83">
        <v>4130.2695792504546</v>
      </c>
      <c r="J33" s="83">
        <v>3745.7021442901478</v>
      </c>
      <c r="K33" s="83">
        <v>3206.2183503490078</v>
      </c>
      <c r="L33" s="83">
        <v>3196.9850079363196</v>
      </c>
      <c r="M33" s="83">
        <v>2932.4847085342244</v>
      </c>
      <c r="N33" s="83">
        <v>2943.3194545092497</v>
      </c>
      <c r="O33" s="83">
        <v>2838.5366956192938</v>
      </c>
      <c r="P33" s="83">
        <v>2832.7602937611478</v>
      </c>
      <c r="Q33" s="83">
        <v>2733.4950612830539</v>
      </c>
    </row>
    <row r="34" spans="1:17" x14ac:dyDescent="0.25">
      <c r="A34" s="84" t="s">
        <v>25</v>
      </c>
      <c r="B34" s="83">
        <v>220.43383866541737</v>
      </c>
      <c r="C34" s="83">
        <v>46.161208306671185</v>
      </c>
      <c r="D34" s="83">
        <v>25.440402926921571</v>
      </c>
      <c r="E34" s="83">
        <v>12.123708601651087</v>
      </c>
      <c r="F34" s="83">
        <v>1.3133569659498454</v>
      </c>
      <c r="G34" s="83">
        <v>10.669381420346076</v>
      </c>
      <c r="H34" s="83">
        <v>2.39804537280938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114.76770492344778</v>
      </c>
      <c r="O34" s="83">
        <v>92.13497039267682</v>
      </c>
      <c r="P34" s="83">
        <v>99.71409402335911</v>
      </c>
      <c r="Q34" s="83">
        <v>110.47671598046254</v>
      </c>
    </row>
    <row r="35" spans="1:17" x14ac:dyDescent="0.25">
      <c r="A35" s="84" t="s">
        <v>23</v>
      </c>
      <c r="B35" s="83">
        <v>43.125604207005964</v>
      </c>
      <c r="C35" s="83">
        <v>44.785032694014475</v>
      </c>
      <c r="D35" s="83">
        <v>43.458212605856929</v>
      </c>
      <c r="E35" s="83">
        <v>43.224383560701405</v>
      </c>
      <c r="F35" s="83">
        <v>42.962557703789649</v>
      </c>
      <c r="G35" s="83">
        <v>32.763985515314324</v>
      </c>
      <c r="H35" s="83">
        <v>42.571832046634427</v>
      </c>
      <c r="I35" s="83">
        <v>36.021972172806407</v>
      </c>
      <c r="J35" s="83">
        <v>40.177298823884975</v>
      </c>
      <c r="K35" s="83">
        <v>80.719490561326765</v>
      </c>
      <c r="L35" s="83">
        <v>145.64064155905317</v>
      </c>
      <c r="M35" s="83">
        <v>156.4515600081786</v>
      </c>
      <c r="N35" s="83">
        <v>162.609876218425</v>
      </c>
      <c r="O35" s="83">
        <v>158.68603452338348</v>
      </c>
      <c r="P35" s="83">
        <v>191.76126230649575</v>
      </c>
      <c r="Q35" s="83">
        <v>167.49898347206536</v>
      </c>
    </row>
    <row r="36" spans="1:17" x14ac:dyDescent="0.25">
      <c r="A36" s="82" t="s">
        <v>21</v>
      </c>
      <c r="B36" s="81">
        <v>4642.8707281732677</v>
      </c>
      <c r="C36" s="81">
        <v>4724.4397503254986</v>
      </c>
      <c r="D36" s="81">
        <v>4723.156078066404</v>
      </c>
      <c r="E36" s="81">
        <v>4736.8664889033953</v>
      </c>
      <c r="F36" s="81">
        <v>4787.5962934392192</v>
      </c>
      <c r="G36" s="81">
        <v>4869.7131836873168</v>
      </c>
      <c r="H36" s="81">
        <v>5086.8549747114275</v>
      </c>
      <c r="I36" s="81">
        <v>5114.3839335295997</v>
      </c>
      <c r="J36" s="81">
        <v>5020.381617777186</v>
      </c>
      <c r="K36" s="81">
        <v>4241.466300499741</v>
      </c>
      <c r="L36" s="81">
        <v>4593.4531187665034</v>
      </c>
      <c r="M36" s="81">
        <v>4766.3114812212898</v>
      </c>
      <c r="N36" s="81">
        <v>4451.694767756534</v>
      </c>
      <c r="O36" s="81">
        <v>4265.5438168075434</v>
      </c>
      <c r="P36" s="81">
        <v>4254.8069295869436</v>
      </c>
      <c r="Q36" s="81">
        <v>4349.2414519493414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90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1</v>
      </c>
      <c r="H40" s="77">
        <f t="shared" si="8"/>
        <v>1</v>
      </c>
      <c r="I40" s="77">
        <f t="shared" si="8"/>
        <v>1</v>
      </c>
      <c r="J40" s="77">
        <f t="shared" si="8"/>
        <v>1</v>
      </c>
      <c r="K40" s="77">
        <f t="shared" si="8"/>
        <v>1</v>
      </c>
      <c r="L40" s="77">
        <f t="shared" si="8"/>
        <v>0.99999999999999989</v>
      </c>
      <c r="M40" s="77">
        <f t="shared" si="8"/>
        <v>1</v>
      </c>
      <c r="N40" s="77">
        <f t="shared" si="8"/>
        <v>1</v>
      </c>
      <c r="O40" s="77">
        <f t="shared" si="8"/>
        <v>1</v>
      </c>
      <c r="P40" s="77">
        <f t="shared" si="8"/>
        <v>1</v>
      </c>
      <c r="Q40" s="77">
        <f t="shared" si="8"/>
        <v>1</v>
      </c>
    </row>
    <row r="41" spans="1:17" x14ac:dyDescent="0.25">
      <c r="A41" s="76" t="s">
        <v>83</v>
      </c>
      <c r="B41" s="75">
        <f t="shared" ref="B41:Q41" si="9">IF(B6=0,0,B6/B$5)</f>
        <v>1.1102844312502051E-2</v>
      </c>
      <c r="C41" s="75">
        <f t="shared" si="9"/>
        <v>1.1155510699817342E-2</v>
      </c>
      <c r="D41" s="75">
        <f t="shared" si="9"/>
        <v>1.1307504312018523E-2</v>
      </c>
      <c r="E41" s="75">
        <f t="shared" si="9"/>
        <v>1.108458295144894E-2</v>
      </c>
      <c r="F41" s="75">
        <f t="shared" si="9"/>
        <v>1.0852413455880144E-2</v>
      </c>
      <c r="G41" s="75">
        <f t="shared" si="9"/>
        <v>1.0654000344564117E-2</v>
      </c>
      <c r="H41" s="75">
        <f t="shared" si="9"/>
        <v>1.0654673612175423E-2</v>
      </c>
      <c r="I41" s="75">
        <f t="shared" si="9"/>
        <v>1.0488654500997176E-2</v>
      </c>
      <c r="J41" s="75">
        <f t="shared" si="9"/>
        <v>1.0482190749804757E-2</v>
      </c>
      <c r="K41" s="75">
        <f t="shared" si="9"/>
        <v>1.0825918624060861E-2</v>
      </c>
      <c r="L41" s="75">
        <f t="shared" si="9"/>
        <v>1.0440985029725874E-2</v>
      </c>
      <c r="M41" s="75">
        <f t="shared" si="9"/>
        <v>1.0406452326651133E-2</v>
      </c>
      <c r="N41" s="75">
        <f t="shared" si="9"/>
        <v>1.0398294160286351E-2</v>
      </c>
      <c r="O41" s="75">
        <f t="shared" si="9"/>
        <v>1.0876596854063907E-2</v>
      </c>
      <c r="P41" s="75">
        <f t="shared" si="9"/>
        <v>1.1064494353717657E-2</v>
      </c>
      <c r="Q41" s="75">
        <f t="shared" si="9"/>
        <v>1.1227849929276109E-2</v>
      </c>
    </row>
    <row r="42" spans="1:17" x14ac:dyDescent="0.25">
      <c r="A42" s="76" t="s">
        <v>82</v>
      </c>
      <c r="B42" s="75">
        <f t="shared" ref="B42:Q42" si="10">IF(B7=0,0,B7/B$5)</f>
        <v>4.0256901677979164E-3</v>
      </c>
      <c r="C42" s="75">
        <f t="shared" si="10"/>
        <v>4.0088631269030225E-3</v>
      </c>
      <c r="D42" s="75">
        <f t="shared" si="10"/>
        <v>4.0486773285620262E-3</v>
      </c>
      <c r="E42" s="75">
        <f t="shared" si="10"/>
        <v>4.0433953397406748E-3</v>
      </c>
      <c r="F42" s="75">
        <f t="shared" si="10"/>
        <v>3.9486258878567619E-3</v>
      </c>
      <c r="G42" s="75">
        <f t="shared" si="10"/>
        <v>3.8850200099824423E-3</v>
      </c>
      <c r="H42" s="75">
        <f t="shared" si="10"/>
        <v>3.8447984076764499E-3</v>
      </c>
      <c r="I42" s="75">
        <f t="shared" si="10"/>
        <v>3.9431306120711208E-3</v>
      </c>
      <c r="J42" s="75">
        <f t="shared" si="10"/>
        <v>3.7965963086030487E-3</v>
      </c>
      <c r="K42" s="75">
        <f t="shared" si="10"/>
        <v>4.0855275795477633E-3</v>
      </c>
      <c r="L42" s="75">
        <f t="shared" si="10"/>
        <v>3.875389047765332E-3</v>
      </c>
      <c r="M42" s="75">
        <f t="shared" si="10"/>
        <v>3.8725389111735728E-3</v>
      </c>
      <c r="N42" s="75">
        <f t="shared" si="10"/>
        <v>3.9363005729847822E-3</v>
      </c>
      <c r="O42" s="75">
        <f t="shared" si="10"/>
        <v>4.1713036060608052E-3</v>
      </c>
      <c r="P42" s="75">
        <f t="shared" si="10"/>
        <v>4.1190857435303716E-3</v>
      </c>
      <c r="Q42" s="75">
        <f t="shared" si="10"/>
        <v>4.0318921687889971E-3</v>
      </c>
    </row>
    <row r="43" spans="1:17" x14ac:dyDescent="0.25">
      <c r="A43" s="76" t="s">
        <v>81</v>
      </c>
      <c r="B43" s="75">
        <f t="shared" ref="B43:Q43" si="11">IF(B8=0,0,B8/B$5)</f>
        <v>3.1565552790220032E-2</v>
      </c>
      <c r="C43" s="75">
        <f t="shared" si="11"/>
        <v>3.1999485429587679E-2</v>
      </c>
      <c r="D43" s="75">
        <f t="shared" si="11"/>
        <v>3.2112787597843126E-2</v>
      </c>
      <c r="E43" s="75">
        <f t="shared" si="11"/>
        <v>3.1690232044382864E-2</v>
      </c>
      <c r="F43" s="75">
        <f t="shared" si="11"/>
        <v>3.1668512376230598E-2</v>
      </c>
      <c r="G43" s="75">
        <f t="shared" si="11"/>
        <v>3.1294763329683541E-2</v>
      </c>
      <c r="H43" s="75">
        <f t="shared" si="11"/>
        <v>3.1785107976713599E-2</v>
      </c>
      <c r="I43" s="75">
        <f t="shared" si="11"/>
        <v>3.1493429998533808E-2</v>
      </c>
      <c r="J43" s="75">
        <f t="shared" si="11"/>
        <v>3.1809666633384623E-2</v>
      </c>
      <c r="K43" s="75">
        <f t="shared" si="11"/>
        <v>3.2417719941909867E-2</v>
      </c>
      <c r="L43" s="75">
        <f t="shared" si="11"/>
        <v>3.2230882724634966E-2</v>
      </c>
      <c r="M43" s="75">
        <f t="shared" si="11"/>
        <v>3.2985940992839871E-2</v>
      </c>
      <c r="N43" s="75">
        <f t="shared" si="11"/>
        <v>3.291268272053656E-2</v>
      </c>
      <c r="O43" s="75">
        <f t="shared" si="11"/>
        <v>3.3368573144157136E-2</v>
      </c>
      <c r="P43" s="75">
        <f t="shared" si="11"/>
        <v>3.4528504450936318E-2</v>
      </c>
      <c r="Q43" s="75">
        <f t="shared" si="11"/>
        <v>3.508903837015425E-2</v>
      </c>
    </row>
    <row r="44" spans="1:17" x14ac:dyDescent="0.25">
      <c r="A44" s="76" t="s">
        <v>80</v>
      </c>
      <c r="B44" s="75">
        <f t="shared" ref="B44:Q44" si="12">IF(B9=0,0,B9/B$5)</f>
        <v>2.0062213078835173E-2</v>
      </c>
      <c r="C44" s="75">
        <f t="shared" si="12"/>
        <v>2.0015640232276984E-2</v>
      </c>
      <c r="D44" s="75">
        <f t="shared" si="12"/>
        <v>2.0212783693863947E-2</v>
      </c>
      <c r="E44" s="75">
        <f t="shared" si="12"/>
        <v>2.0165385199269178E-2</v>
      </c>
      <c r="F44" s="75">
        <f t="shared" si="12"/>
        <v>1.9766100994475254E-2</v>
      </c>
      <c r="G44" s="75">
        <f t="shared" si="12"/>
        <v>1.9354503821973439E-2</v>
      </c>
      <c r="H44" s="75">
        <f t="shared" si="12"/>
        <v>1.9289984284354567E-2</v>
      </c>
      <c r="I44" s="75">
        <f t="shared" si="12"/>
        <v>1.9704766868823331E-2</v>
      </c>
      <c r="J44" s="75">
        <f t="shared" si="12"/>
        <v>1.893254347749149E-2</v>
      </c>
      <c r="K44" s="75">
        <f t="shared" si="12"/>
        <v>2.1110396701937817E-2</v>
      </c>
      <c r="L44" s="75">
        <f t="shared" si="12"/>
        <v>1.9419484261035142E-2</v>
      </c>
      <c r="M44" s="75">
        <f t="shared" si="12"/>
        <v>1.9863123346928309E-2</v>
      </c>
      <c r="N44" s="75">
        <f t="shared" si="12"/>
        <v>2.0160148285678584E-2</v>
      </c>
      <c r="O44" s="75">
        <f t="shared" si="12"/>
        <v>2.1286505192480473E-2</v>
      </c>
      <c r="P44" s="75">
        <f t="shared" si="12"/>
        <v>2.1130889181932292E-2</v>
      </c>
      <c r="Q44" s="75">
        <f t="shared" si="12"/>
        <v>2.0705809485710634E-2</v>
      </c>
    </row>
    <row r="45" spans="1:17" x14ac:dyDescent="0.25">
      <c r="A45" s="76" t="s">
        <v>79</v>
      </c>
      <c r="B45" s="75">
        <f t="shared" ref="B45:Q45" si="13">IF(B10=0,0,B10/B$5)</f>
        <v>2.6491396160819421E-2</v>
      </c>
      <c r="C45" s="75">
        <f t="shared" si="13"/>
        <v>2.6494529254789304E-2</v>
      </c>
      <c r="D45" s="75">
        <f t="shared" si="13"/>
        <v>2.6783689198392434E-2</v>
      </c>
      <c r="E45" s="75">
        <f t="shared" si="13"/>
        <v>2.6118352671498628E-2</v>
      </c>
      <c r="F45" s="75">
        <f t="shared" si="13"/>
        <v>2.5274768259971783E-2</v>
      </c>
      <c r="G45" s="75">
        <f t="shared" si="13"/>
        <v>2.4607492972938325E-2</v>
      </c>
      <c r="H45" s="75">
        <f t="shared" si="13"/>
        <v>2.4673677385421883E-2</v>
      </c>
      <c r="I45" s="75">
        <f t="shared" si="13"/>
        <v>2.4177143441722285E-2</v>
      </c>
      <c r="J45" s="75">
        <f t="shared" si="13"/>
        <v>2.3595305705097474E-2</v>
      </c>
      <c r="K45" s="75">
        <f t="shared" si="13"/>
        <v>2.5358918812225822E-2</v>
      </c>
      <c r="L45" s="75">
        <f t="shared" si="13"/>
        <v>2.3881358458384645E-2</v>
      </c>
      <c r="M45" s="75">
        <f t="shared" si="13"/>
        <v>2.3655183308260327E-2</v>
      </c>
      <c r="N45" s="75">
        <f t="shared" si="13"/>
        <v>2.4138568426157945E-2</v>
      </c>
      <c r="O45" s="75">
        <f t="shared" si="13"/>
        <v>2.5229711730216868E-2</v>
      </c>
      <c r="P45" s="75">
        <f t="shared" si="13"/>
        <v>2.5606127670178964E-2</v>
      </c>
      <c r="Q45" s="75">
        <f t="shared" si="13"/>
        <v>2.5751159824377402E-2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0.24507830309176268</v>
      </c>
      <c r="C46" s="73">
        <f t="shared" si="14"/>
        <v>0.25051904907092276</v>
      </c>
      <c r="D46" s="73">
        <f t="shared" si="14"/>
        <v>0.25364118589209406</v>
      </c>
      <c r="E46" s="73">
        <f t="shared" si="14"/>
        <v>0.24650197123644738</v>
      </c>
      <c r="F46" s="73">
        <f t="shared" si="14"/>
        <v>0.23773754638382777</v>
      </c>
      <c r="G46" s="73">
        <f t="shared" si="14"/>
        <v>0.231005853354282</v>
      </c>
      <c r="H46" s="73">
        <f t="shared" si="14"/>
        <v>0.23216052244512406</v>
      </c>
      <c r="I46" s="73">
        <f t="shared" si="14"/>
        <v>0.23341296732929542</v>
      </c>
      <c r="J46" s="73">
        <f t="shared" si="14"/>
        <v>0.23744499681435685</v>
      </c>
      <c r="K46" s="73">
        <f t="shared" si="14"/>
        <v>0.25202177823795485</v>
      </c>
      <c r="L46" s="73">
        <f t="shared" si="14"/>
        <v>0.24539643479833148</v>
      </c>
      <c r="M46" s="73">
        <f t="shared" si="14"/>
        <v>0.21136481704733484</v>
      </c>
      <c r="N46" s="73">
        <f t="shared" si="14"/>
        <v>0.22295620734090363</v>
      </c>
      <c r="O46" s="73">
        <f t="shared" si="14"/>
        <v>0.22916997399240624</v>
      </c>
      <c r="P46" s="73">
        <f t="shared" si="14"/>
        <v>0.23842023185769481</v>
      </c>
      <c r="Q46" s="73">
        <f t="shared" si="14"/>
        <v>0.24577358894226556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0.66167400039806279</v>
      </c>
      <c r="C47" s="71">
        <f t="shared" si="15"/>
        <v>0.65580692218570302</v>
      </c>
      <c r="D47" s="71">
        <f t="shared" si="15"/>
        <v>0.65189337197722597</v>
      </c>
      <c r="E47" s="71">
        <f t="shared" si="15"/>
        <v>0.66039608055721233</v>
      </c>
      <c r="F47" s="71">
        <f t="shared" si="15"/>
        <v>0.67075203264175776</v>
      </c>
      <c r="G47" s="71">
        <f t="shared" si="15"/>
        <v>0.67919836616657625</v>
      </c>
      <c r="H47" s="71">
        <f t="shared" si="15"/>
        <v>0.67759123588853409</v>
      </c>
      <c r="I47" s="71">
        <f t="shared" si="15"/>
        <v>0.67677990724855686</v>
      </c>
      <c r="J47" s="71">
        <f t="shared" si="15"/>
        <v>0.6739387003112618</v>
      </c>
      <c r="K47" s="71">
        <f t="shared" si="15"/>
        <v>0.65417974010236302</v>
      </c>
      <c r="L47" s="71">
        <f t="shared" si="15"/>
        <v>0.66475546568012245</v>
      </c>
      <c r="M47" s="71">
        <f t="shared" si="15"/>
        <v>0.69785194406681195</v>
      </c>
      <c r="N47" s="71">
        <f t="shared" si="15"/>
        <v>0.68549779849345216</v>
      </c>
      <c r="O47" s="71">
        <f t="shared" si="15"/>
        <v>0.67589733548061459</v>
      </c>
      <c r="P47" s="71">
        <f t="shared" si="15"/>
        <v>0.6651306667420096</v>
      </c>
      <c r="Q47" s="71">
        <f t="shared" si="15"/>
        <v>0.657420661279427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4086.2755890258895</v>
      </c>
      <c r="C5" s="96">
        <v>4555.4216271796076</v>
      </c>
      <c r="D5" s="96">
        <v>4742.7728480372516</v>
      </c>
      <c r="E5" s="96">
        <v>4735.9595186354154</v>
      </c>
      <c r="F5" s="96">
        <v>1631.2877923025881</v>
      </c>
      <c r="G5" s="96">
        <v>1804.7665066462973</v>
      </c>
      <c r="H5" s="96">
        <v>1628.7392030716442</v>
      </c>
      <c r="I5" s="96">
        <v>1538.0881022751835</v>
      </c>
      <c r="J5" s="96">
        <v>1340.5898139392164</v>
      </c>
      <c r="K5" s="96">
        <v>1105.7293427648403</v>
      </c>
      <c r="L5" s="96">
        <v>619.34333514469859</v>
      </c>
      <c r="M5" s="96">
        <v>1096.6582142427931</v>
      </c>
      <c r="N5" s="96">
        <v>923.29031925357322</v>
      </c>
      <c r="O5" s="96">
        <v>999.58530110737195</v>
      </c>
      <c r="P5" s="96">
        <v>1029.9741291597834</v>
      </c>
      <c r="Q5" s="96">
        <v>1034.1987353298709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42.703900347304135</v>
      </c>
      <c r="C10" s="158">
        <v>43.146457932017938</v>
      </c>
      <c r="D10" s="158">
        <v>44.206858069549732</v>
      </c>
      <c r="E10" s="158">
        <v>46.749337150539063</v>
      </c>
      <c r="F10" s="158">
        <v>38.959765511845802</v>
      </c>
      <c r="G10" s="158">
        <v>40.433092493510557</v>
      </c>
      <c r="H10" s="158">
        <v>41.708725584264428</v>
      </c>
      <c r="I10" s="158">
        <v>40.55484085569875</v>
      </c>
      <c r="J10" s="158">
        <v>41.870152220079284</v>
      </c>
      <c r="K10" s="158">
        <v>37.278868543161465</v>
      </c>
      <c r="L10" s="158">
        <v>29.573654318239242</v>
      </c>
      <c r="M10" s="158">
        <v>64.28893258168452</v>
      </c>
      <c r="N10" s="158">
        <v>56.146531205574007</v>
      </c>
      <c r="O10" s="158">
        <v>51.483648670352537</v>
      </c>
      <c r="P10" s="158">
        <v>49.921581738647689</v>
      </c>
      <c r="Q10" s="158">
        <v>48.742619722529895</v>
      </c>
    </row>
    <row r="11" spans="1:17" x14ac:dyDescent="0.25">
      <c r="A11" s="92" t="s">
        <v>125</v>
      </c>
      <c r="B11" s="91">
        <v>23.408294383071926</v>
      </c>
      <c r="C11" s="91">
        <v>20.417811623798169</v>
      </c>
      <c r="D11" s="91">
        <v>20.596681889778328</v>
      </c>
      <c r="E11" s="91">
        <v>25.041005543176915</v>
      </c>
      <c r="F11" s="91">
        <v>21.580564037838347</v>
      </c>
      <c r="G11" s="91">
        <v>22.410866974908608</v>
      </c>
      <c r="H11" s="91">
        <v>22.886958839998552</v>
      </c>
      <c r="I11" s="91">
        <v>22.355444363204445</v>
      </c>
      <c r="J11" s="91">
        <v>22.961477124012333</v>
      </c>
      <c r="K11" s="91">
        <v>20.70217398399846</v>
      </c>
      <c r="L11" s="91">
        <v>17.293212760877438</v>
      </c>
      <c r="M11" s="91">
        <v>20.824780852990791</v>
      </c>
      <c r="N11" s="91">
        <v>17.932713608647767</v>
      </c>
      <c r="O11" s="91">
        <v>16.482358584522377</v>
      </c>
      <c r="P11" s="91">
        <v>15.900980803472274</v>
      </c>
      <c r="Q11" s="91">
        <v>15.44320935763675</v>
      </c>
    </row>
    <row r="12" spans="1:17" x14ac:dyDescent="0.25">
      <c r="A12" s="92" t="s">
        <v>26</v>
      </c>
      <c r="B12" s="91">
        <v>19.295605964232209</v>
      </c>
      <c r="C12" s="91">
        <v>22.728646308219773</v>
      </c>
      <c r="D12" s="91">
        <v>23.610176179771404</v>
      </c>
      <c r="E12" s="91">
        <v>21.708331607362144</v>
      </c>
      <c r="F12" s="91">
        <v>17.379201474007459</v>
      </c>
      <c r="G12" s="91">
        <v>18.022225518601946</v>
      </c>
      <c r="H12" s="91">
        <v>18.821766744265876</v>
      </c>
      <c r="I12" s="91">
        <v>18.199396492494305</v>
      </c>
      <c r="J12" s="91">
        <v>18.908675096066951</v>
      </c>
      <c r="K12" s="91">
        <v>16.576694559163002</v>
      </c>
      <c r="L12" s="91">
        <v>12.280441557361804</v>
      </c>
      <c r="M12" s="91">
        <v>43.464151728693736</v>
      </c>
      <c r="N12" s="91">
        <v>38.213817596926241</v>
      </c>
      <c r="O12" s="91">
        <v>35.001290085830163</v>
      </c>
      <c r="P12" s="91">
        <v>34.020600935175416</v>
      </c>
      <c r="Q12" s="91">
        <v>33.299410364893149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324</v>
      </c>
      <c r="B15" s="204">
        <v>2808.4864586645876</v>
      </c>
      <c r="C15" s="204">
        <v>3289.4234443449864</v>
      </c>
      <c r="D15" s="204">
        <v>3524.8347802206072</v>
      </c>
      <c r="E15" s="204">
        <v>3460.1805743722698</v>
      </c>
      <c r="F15" s="204">
        <v>784.84893585409895</v>
      </c>
      <c r="G15" s="204">
        <v>939.61830074367663</v>
      </c>
      <c r="H15" s="204">
        <v>815.6890864388123</v>
      </c>
      <c r="I15" s="204">
        <v>744.85844197541201</v>
      </c>
      <c r="J15" s="204">
        <v>598.31979195421309</v>
      </c>
      <c r="K15" s="204">
        <v>451.28749369708555</v>
      </c>
      <c r="L15" s="204">
        <v>7.5095929955429295</v>
      </c>
      <c r="M15" s="204">
        <v>5.4469524392172239</v>
      </c>
      <c r="N15" s="204">
        <v>14.600942948209845</v>
      </c>
      <c r="O15" s="204">
        <v>34.551926514566581</v>
      </c>
      <c r="P15" s="204">
        <v>54.023769095561121</v>
      </c>
      <c r="Q15" s="204">
        <v>74.371892385940683</v>
      </c>
    </row>
    <row r="16" spans="1:17" x14ac:dyDescent="0.25">
      <c r="A16" s="88" t="s">
        <v>33</v>
      </c>
      <c r="B16" s="87">
        <v>170.15539319107816</v>
      </c>
      <c r="C16" s="87">
        <v>166.27751229579911</v>
      </c>
      <c r="D16" s="87">
        <v>171.63014202368419</v>
      </c>
      <c r="E16" s="87">
        <v>49.436840195849967</v>
      </c>
      <c r="F16" s="87">
        <v>31.019249867696853</v>
      </c>
      <c r="G16" s="87">
        <v>36.754838510072489</v>
      </c>
      <c r="H16" s="87">
        <v>34.25218932938882</v>
      </c>
      <c r="I16" s="87">
        <v>34.800820039791738</v>
      </c>
      <c r="J16" s="87">
        <v>20.78665819890767</v>
      </c>
      <c r="K16" s="87">
        <v>4.0273300128783713</v>
      </c>
      <c r="L16" s="87">
        <v>0.33275901201494962</v>
      </c>
      <c r="M16" s="87">
        <v>0.31777097575066104</v>
      </c>
      <c r="N16" s="87">
        <v>0.18865782508325823</v>
      </c>
      <c r="O16" s="87">
        <v>1.5115783397913267</v>
      </c>
      <c r="P16" s="87">
        <v>0.11070208924921457</v>
      </c>
      <c r="Q16" s="87">
        <v>0.11849251309437848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127.15693346890221</v>
      </c>
      <c r="C19" s="87">
        <v>108.16633353461953</v>
      </c>
      <c r="D19" s="87">
        <v>117.24758451033706</v>
      </c>
      <c r="E19" s="87">
        <v>141.4530755389714</v>
      </c>
      <c r="F19" s="87">
        <v>86.951855811563604</v>
      </c>
      <c r="G19" s="87">
        <v>91.713715905388369</v>
      </c>
      <c r="H19" s="87">
        <v>61.186299705450992</v>
      </c>
      <c r="I19" s="87">
        <v>8.0971008677036931</v>
      </c>
      <c r="J19" s="87">
        <v>10.197669941752629</v>
      </c>
      <c r="K19" s="87">
        <v>4.0321447832687607</v>
      </c>
      <c r="L19" s="87">
        <v>7.8276079262456194E-2</v>
      </c>
      <c r="M19" s="87">
        <v>3.1934999656633392E-2</v>
      </c>
      <c r="N19" s="87">
        <v>2.8227161983518088E-3</v>
      </c>
      <c r="O19" s="87">
        <v>0.48717534939644652</v>
      </c>
      <c r="P19" s="87">
        <v>3.5255784039755177E-2</v>
      </c>
      <c r="Q19" s="87">
        <v>0.11386391693606444</v>
      </c>
    </row>
    <row r="20" spans="1:17" x14ac:dyDescent="0.25">
      <c r="A20" s="88" t="s">
        <v>29</v>
      </c>
      <c r="B20" s="87">
        <v>723.72647663974374</v>
      </c>
      <c r="C20" s="87">
        <v>1219.4081191955597</v>
      </c>
      <c r="D20" s="87">
        <v>1399.5952953224798</v>
      </c>
      <c r="E20" s="87">
        <v>1390.5589251093875</v>
      </c>
      <c r="F20" s="87">
        <v>116.9198783403173</v>
      </c>
      <c r="G20" s="87">
        <v>0</v>
      </c>
      <c r="H20" s="87">
        <v>29.945412637879169</v>
      </c>
      <c r="I20" s="87">
        <v>384.01027688319732</v>
      </c>
      <c r="J20" s="87">
        <v>251.77323947305896</v>
      </c>
      <c r="K20" s="87">
        <v>137.2488675567445</v>
      </c>
      <c r="L20" s="87">
        <v>1.2148282053287953</v>
      </c>
      <c r="M20" s="87">
        <v>0.43937246711377265</v>
      </c>
      <c r="N20" s="87">
        <v>0.34436886603546329</v>
      </c>
      <c r="O20" s="87">
        <v>11.825036671743694</v>
      </c>
      <c r="P20" s="87">
        <v>0.8418525359474891</v>
      </c>
      <c r="Q20" s="87">
        <v>2.7676178069531625</v>
      </c>
    </row>
    <row r="21" spans="1:17" x14ac:dyDescent="0.25">
      <c r="A21" s="88" t="s">
        <v>28</v>
      </c>
      <c r="B21" s="87">
        <v>2.6185555744744033</v>
      </c>
      <c r="C21" s="87">
        <v>2.5468070068236384</v>
      </c>
      <c r="D21" s="87">
        <v>2.5797485642108895</v>
      </c>
      <c r="E21" s="87">
        <v>2.6070286113615202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1469.9097983938423</v>
      </c>
      <c r="C22" s="87">
        <v>1474.7151842891924</v>
      </c>
      <c r="D22" s="87">
        <v>1514.8056766018517</v>
      </c>
      <c r="E22" s="87">
        <v>1558.0643292479072</v>
      </c>
      <c r="F22" s="87">
        <v>257.45544189245402</v>
      </c>
      <c r="G22" s="87">
        <v>512.72829935868879</v>
      </c>
      <c r="H22" s="87">
        <v>391.0656056149042</v>
      </c>
      <c r="I22" s="87">
        <v>29.791910054462598</v>
      </c>
      <c r="J22" s="87">
        <v>13.766744714762959</v>
      </c>
      <c r="K22" s="87">
        <v>8.2351408876686421</v>
      </c>
      <c r="L22" s="87">
        <v>5.7958381397088504E-2</v>
      </c>
      <c r="M22" s="87">
        <v>2.9718813978318284E-2</v>
      </c>
      <c r="N22" s="87">
        <v>3.6586720638588421E-2</v>
      </c>
      <c r="O22" s="87">
        <v>0.67154228786291681</v>
      </c>
      <c r="P22" s="87">
        <v>4.7555145224256926E-2</v>
      </c>
      <c r="Q22" s="87">
        <v>0.14358556346102727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314.91930139654698</v>
      </c>
      <c r="C24" s="87">
        <v>318.30948802299196</v>
      </c>
      <c r="D24" s="87">
        <v>318.9763331980439</v>
      </c>
      <c r="E24" s="87">
        <v>318.06037566879229</v>
      </c>
      <c r="F24" s="87">
        <v>292.50250994206709</v>
      </c>
      <c r="G24" s="87">
        <v>298.42144696952693</v>
      </c>
      <c r="H24" s="87">
        <v>299.2395791511891</v>
      </c>
      <c r="I24" s="87">
        <v>288.15833413025661</v>
      </c>
      <c r="J24" s="87">
        <v>301.79547962573076</v>
      </c>
      <c r="K24" s="87">
        <v>297.74401045652525</v>
      </c>
      <c r="L24" s="87">
        <v>5.8257713175396395</v>
      </c>
      <c r="M24" s="87">
        <v>4.6281551827178387</v>
      </c>
      <c r="N24" s="87">
        <v>14.028506820254183</v>
      </c>
      <c r="O24" s="87">
        <v>20.056593865772196</v>
      </c>
      <c r="P24" s="87">
        <v>52.988403541100404</v>
      </c>
      <c r="Q24" s="87">
        <v>71.228332585496048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323</v>
      </c>
      <c r="B26" s="204">
        <v>472.94341731226677</v>
      </c>
      <c r="C26" s="204">
        <v>461.89557440802599</v>
      </c>
      <c r="D26" s="204">
        <v>382.92056826079033</v>
      </c>
      <c r="E26" s="204">
        <v>403.67266983939999</v>
      </c>
      <c r="F26" s="204">
        <v>359.33666024029714</v>
      </c>
      <c r="G26" s="204">
        <v>361.35594605780091</v>
      </c>
      <c r="H26" s="204">
        <v>357.02955618252082</v>
      </c>
      <c r="I26" s="204">
        <v>338.63282524362921</v>
      </c>
      <c r="J26" s="204">
        <v>374.09493888183795</v>
      </c>
      <c r="K26" s="204">
        <v>342.72502049911384</v>
      </c>
      <c r="L26" s="204">
        <v>359.93668566171527</v>
      </c>
      <c r="M26" s="204">
        <v>854.62114056633231</v>
      </c>
      <c r="N26" s="204">
        <v>697.16159850791826</v>
      </c>
      <c r="O26" s="204">
        <v>728.70458587216876</v>
      </c>
      <c r="P26" s="204">
        <v>720.05478777381461</v>
      </c>
      <c r="Q26" s="204">
        <v>693.83974116341415</v>
      </c>
    </row>
    <row r="27" spans="1:17" x14ac:dyDescent="0.25">
      <c r="A27" s="152" t="s">
        <v>332</v>
      </c>
      <c r="B27" s="151">
        <v>472.94341731226677</v>
      </c>
      <c r="C27" s="151">
        <v>461.89557440802599</v>
      </c>
      <c r="D27" s="151">
        <v>382.92056826079033</v>
      </c>
      <c r="E27" s="151">
        <v>403.67266983939999</v>
      </c>
      <c r="F27" s="151">
        <v>359.33666024029714</v>
      </c>
      <c r="G27" s="151">
        <v>361.35594605780091</v>
      </c>
      <c r="H27" s="151">
        <v>357.02955618252082</v>
      </c>
      <c r="I27" s="151">
        <v>338.63282524362921</v>
      </c>
      <c r="J27" s="151">
        <v>374.09493888183795</v>
      </c>
      <c r="K27" s="151">
        <v>342.72502049911384</v>
      </c>
      <c r="L27" s="151">
        <v>359.93668566171527</v>
      </c>
      <c r="M27" s="151">
        <v>854.62114056633231</v>
      </c>
      <c r="N27" s="151">
        <v>697.16159850791826</v>
      </c>
      <c r="O27" s="151">
        <v>728.70458587216876</v>
      </c>
      <c r="P27" s="151">
        <v>720.05478777381461</v>
      </c>
      <c r="Q27" s="151">
        <v>693.83974116341415</v>
      </c>
    </row>
    <row r="28" spans="1:17" x14ac:dyDescent="0.25">
      <c r="A28" s="154" t="s">
        <v>33</v>
      </c>
      <c r="B28" s="83">
        <v>6.062609180110921</v>
      </c>
      <c r="C28" s="83">
        <v>6.2469459694824634</v>
      </c>
      <c r="D28" s="83">
        <v>6.2516922742116385</v>
      </c>
      <c r="E28" s="83">
        <v>0</v>
      </c>
      <c r="F28" s="83">
        <v>0</v>
      </c>
      <c r="G28" s="83">
        <v>0</v>
      </c>
      <c r="H28" s="83">
        <v>0</v>
      </c>
      <c r="I28" s="83">
        <v>0.61359692359155971</v>
      </c>
      <c r="J28" s="83">
        <v>6.1924625305322687</v>
      </c>
      <c r="K28" s="83">
        <v>3.0465142266352396</v>
      </c>
      <c r="L28" s="83">
        <v>4.3846072721138132</v>
      </c>
      <c r="M28" s="83">
        <v>5.4513658257886268</v>
      </c>
      <c r="N28" s="83">
        <v>7.3464678037769939</v>
      </c>
      <c r="O28" s="83">
        <v>6.6738142690401308</v>
      </c>
      <c r="P28" s="83">
        <v>6.8538977955620402</v>
      </c>
      <c r="Q28" s="83">
        <v>2.1116195718022017</v>
      </c>
    </row>
    <row r="29" spans="1:17" x14ac:dyDescent="0.25">
      <c r="A29" s="154" t="s">
        <v>30</v>
      </c>
      <c r="B29" s="83">
        <v>55.959020366936976</v>
      </c>
      <c r="C29" s="83">
        <v>56.022114246034072</v>
      </c>
      <c r="D29" s="83">
        <v>49.26077348840932</v>
      </c>
      <c r="E29" s="83">
        <v>56.017225351480747</v>
      </c>
      <c r="F29" s="83">
        <v>43.129593052803919</v>
      </c>
      <c r="G29" s="83">
        <v>47.609751573978016</v>
      </c>
      <c r="H29" s="83">
        <v>49.846503687458259</v>
      </c>
      <c r="I29" s="83">
        <v>22.904554743861492</v>
      </c>
      <c r="J29" s="83">
        <v>8.7159280498200022</v>
      </c>
      <c r="K29" s="83">
        <v>10.966469996802424</v>
      </c>
      <c r="L29" s="83">
        <v>27.243337600149623</v>
      </c>
      <c r="M29" s="83">
        <v>18.063373180106012</v>
      </c>
      <c r="N29" s="83">
        <v>17.798044164952522</v>
      </c>
      <c r="O29" s="83">
        <v>17.706813751401089</v>
      </c>
      <c r="P29" s="83">
        <v>8.7078173576694322</v>
      </c>
      <c r="Q29" s="83">
        <v>15.458203885153507</v>
      </c>
    </row>
    <row r="30" spans="1:17" x14ac:dyDescent="0.25">
      <c r="A30" s="154" t="s">
        <v>125</v>
      </c>
      <c r="B30" s="83">
        <v>87.452714976500729</v>
      </c>
      <c r="C30" s="83">
        <v>66.418262238602111</v>
      </c>
      <c r="D30" s="83">
        <v>65.972106185517006</v>
      </c>
      <c r="E30" s="83">
        <v>79.379643310233419</v>
      </c>
      <c r="F30" s="83">
        <v>104.12993105987034</v>
      </c>
      <c r="G30" s="83">
        <v>89.027418310742405</v>
      </c>
      <c r="H30" s="83">
        <v>78.824004054969677</v>
      </c>
      <c r="I30" s="83">
        <v>85.819907743900202</v>
      </c>
      <c r="J30" s="83">
        <v>97.190329518550428</v>
      </c>
      <c r="K30" s="83">
        <v>61.611188849368659</v>
      </c>
      <c r="L30" s="83">
        <v>146.7329972288934</v>
      </c>
      <c r="M30" s="83">
        <v>73.649282454152441</v>
      </c>
      <c r="N30" s="83">
        <v>41.178396441538759</v>
      </c>
      <c r="O30" s="83">
        <v>61.553851128724524</v>
      </c>
      <c r="P30" s="83">
        <v>63.387614138812275</v>
      </c>
      <c r="Q30" s="83">
        <v>58.67597658162741</v>
      </c>
    </row>
    <row r="31" spans="1:17" x14ac:dyDescent="0.25">
      <c r="A31" s="154" t="s">
        <v>29</v>
      </c>
      <c r="B31" s="83">
        <v>160.99219851647371</v>
      </c>
      <c r="C31" s="83">
        <v>161.01589444502403</v>
      </c>
      <c r="D31" s="83">
        <v>74.210521889952005</v>
      </c>
      <c r="E31" s="83">
        <v>74.208415510872015</v>
      </c>
      <c r="F31" s="83">
        <v>65.133486317592002</v>
      </c>
      <c r="G31" s="83">
        <v>61.911824817208419</v>
      </c>
      <c r="H31" s="83">
        <v>65.103024835512016</v>
      </c>
      <c r="I31" s="83">
        <v>40.290689418912002</v>
      </c>
      <c r="J31" s="83">
        <v>116.17639574130872</v>
      </c>
      <c r="K31" s="83">
        <v>143.854468141452</v>
      </c>
      <c r="L31" s="83">
        <v>34.12641964196866</v>
      </c>
      <c r="M31" s="83">
        <v>38.27442575640297</v>
      </c>
      <c r="N31" s="83">
        <v>31.613985021923007</v>
      </c>
      <c r="O31" s="83">
        <v>59.522579734009184</v>
      </c>
      <c r="P31" s="83">
        <v>69.269318717808616</v>
      </c>
      <c r="Q31" s="83">
        <v>50.970296117421057</v>
      </c>
    </row>
    <row r="32" spans="1:17" x14ac:dyDescent="0.25">
      <c r="A32" s="154" t="s">
        <v>26</v>
      </c>
      <c r="B32" s="83">
        <v>162.47687427224449</v>
      </c>
      <c r="C32" s="83">
        <v>172.19235750888328</v>
      </c>
      <c r="D32" s="83">
        <v>187.22547442270033</v>
      </c>
      <c r="E32" s="83">
        <v>194.06738566681381</v>
      </c>
      <c r="F32" s="83">
        <v>146.94364981003088</v>
      </c>
      <c r="G32" s="83">
        <v>162.80695135587206</v>
      </c>
      <c r="H32" s="83">
        <v>163.25602360458089</v>
      </c>
      <c r="I32" s="83">
        <v>189.00407641336398</v>
      </c>
      <c r="J32" s="83">
        <v>145.81982304162651</v>
      </c>
      <c r="K32" s="83">
        <v>123.24637928485552</v>
      </c>
      <c r="L32" s="83">
        <v>147.44932391858981</v>
      </c>
      <c r="M32" s="83">
        <v>719.18269334988224</v>
      </c>
      <c r="N32" s="83">
        <v>599.224705075727</v>
      </c>
      <c r="O32" s="83">
        <v>583.24752698899385</v>
      </c>
      <c r="P32" s="83">
        <v>571.83613976396225</v>
      </c>
      <c r="Q32" s="83">
        <v>566.62364500741</v>
      </c>
    </row>
    <row r="33" spans="1:17" x14ac:dyDescent="0.25">
      <c r="A33" s="152" t="s">
        <v>331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322</v>
      </c>
      <c r="B34" s="204">
        <v>477.90909124351754</v>
      </c>
      <c r="C34" s="204">
        <v>519.64177355314007</v>
      </c>
      <c r="D34" s="204">
        <v>548.28192346439653</v>
      </c>
      <c r="E34" s="204">
        <v>550.03552572127478</v>
      </c>
      <c r="F34" s="204">
        <v>221.61795769305706</v>
      </c>
      <c r="G34" s="204">
        <v>238.24046774940211</v>
      </c>
      <c r="H34" s="204">
        <v>211.30855207919399</v>
      </c>
      <c r="I34" s="204">
        <v>226.0976143975777</v>
      </c>
      <c r="J34" s="204">
        <v>169.08087069905173</v>
      </c>
      <c r="K34" s="204">
        <v>141.75471803475642</v>
      </c>
      <c r="L34" s="204">
        <v>51.548018325692745</v>
      </c>
      <c r="M34" s="204">
        <v>39.403745504033921</v>
      </c>
      <c r="N34" s="204">
        <v>49.933148840015704</v>
      </c>
      <c r="O34" s="204">
        <v>72.9912264406085</v>
      </c>
      <c r="P34" s="204">
        <v>89.070344108113602</v>
      </c>
      <c r="Q34" s="204">
        <v>113.54672744914517</v>
      </c>
    </row>
    <row r="35" spans="1:17" x14ac:dyDescent="0.25">
      <c r="A35" s="152" t="s">
        <v>330</v>
      </c>
      <c r="B35" s="151">
        <v>44.361296016787946</v>
      </c>
      <c r="C35" s="151">
        <v>47.340756768360535</v>
      </c>
      <c r="D35" s="151">
        <v>49.53153530423576</v>
      </c>
      <c r="E35" s="151">
        <v>50.509449493992008</v>
      </c>
      <c r="F35" s="151">
        <v>39.820321039664023</v>
      </c>
      <c r="G35" s="151">
        <v>40.785799104649143</v>
      </c>
      <c r="H35" s="151">
        <v>42.311723898224002</v>
      </c>
      <c r="I35" s="151">
        <v>41.367193998612727</v>
      </c>
      <c r="J35" s="151">
        <v>50.498145304807579</v>
      </c>
      <c r="K35" s="151">
        <v>45.84874328955064</v>
      </c>
      <c r="L35" s="151">
        <v>50.24711544234998</v>
      </c>
      <c r="M35" s="151">
        <v>33.129419023041983</v>
      </c>
      <c r="N35" s="151">
        <v>31.380019846655173</v>
      </c>
      <c r="O35" s="151">
        <v>32.421384013832281</v>
      </c>
      <c r="P35" s="151">
        <v>32.085881481078921</v>
      </c>
      <c r="Q35" s="151">
        <v>31.389522235780944</v>
      </c>
    </row>
    <row r="36" spans="1:17" x14ac:dyDescent="0.25">
      <c r="A36" s="154" t="s">
        <v>33</v>
      </c>
      <c r="B36" s="83">
        <v>0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0.17794310784155212</v>
      </c>
      <c r="J36" s="83">
        <v>1.7958141338543561</v>
      </c>
      <c r="K36" s="83">
        <v>0.88348912572421889</v>
      </c>
      <c r="L36" s="83">
        <v>1.3140374142629951</v>
      </c>
      <c r="M36" s="83">
        <v>3.0041568591562924</v>
      </c>
      <c r="N36" s="83">
        <v>4.3820695964201803</v>
      </c>
      <c r="O36" s="83">
        <v>1.9354061380216361</v>
      </c>
      <c r="P36" s="83">
        <v>2.1007332846412452</v>
      </c>
      <c r="Q36" s="83">
        <v>0.61236967582263813</v>
      </c>
    </row>
    <row r="37" spans="1:17" x14ac:dyDescent="0.25">
      <c r="A37" s="154" t="s">
        <v>30</v>
      </c>
      <c r="B37" s="83">
        <v>13.702852894537193</v>
      </c>
      <c r="C37" s="83">
        <v>13.719629092261945</v>
      </c>
      <c r="D37" s="83">
        <v>11.75735395603869</v>
      </c>
      <c r="E37" s="83">
        <v>13.717200004699247</v>
      </c>
      <c r="F37" s="83">
        <v>9.1371524356880869</v>
      </c>
      <c r="G37" s="83">
        <v>10.440256862699906</v>
      </c>
      <c r="H37" s="83">
        <v>11.086634773353763</v>
      </c>
      <c r="I37" s="83">
        <v>3.2643907907065097</v>
      </c>
      <c r="J37" s="83">
        <v>0</v>
      </c>
      <c r="K37" s="83">
        <v>0.65303257446558127</v>
      </c>
      <c r="L37" s="83">
        <v>4.6850854830279234</v>
      </c>
      <c r="M37" s="83">
        <v>5.1561534164814837</v>
      </c>
      <c r="N37" s="83">
        <v>5.4223251070379437</v>
      </c>
      <c r="O37" s="83">
        <v>2.6100756382384409</v>
      </c>
      <c r="P37" s="83">
        <v>0</v>
      </c>
      <c r="Q37" s="83">
        <v>1.9576059824964227</v>
      </c>
    </row>
    <row r="38" spans="1:17" x14ac:dyDescent="0.25">
      <c r="A38" s="154" t="s">
        <v>125</v>
      </c>
      <c r="B38" s="83">
        <v>0.58867391026237548</v>
      </c>
      <c r="C38" s="83">
        <v>0.7380186572635935</v>
      </c>
      <c r="D38" s="83">
        <v>1.0924599181167125</v>
      </c>
      <c r="E38" s="83">
        <v>0.94698911300246624</v>
      </c>
      <c r="F38" s="83">
        <v>7.0857885954619224</v>
      </c>
      <c r="G38" s="83">
        <v>3.2685298671365386</v>
      </c>
      <c r="H38" s="83">
        <v>2.5082127773067713</v>
      </c>
      <c r="I38" s="83">
        <v>6.7038653396133423</v>
      </c>
      <c r="J38" s="83">
        <v>12.483059582557061</v>
      </c>
      <c r="K38" s="83">
        <v>4.5795413011733679</v>
      </c>
      <c r="L38" s="83">
        <v>23.468055878093075</v>
      </c>
      <c r="M38" s="83">
        <v>11.120398825918215</v>
      </c>
      <c r="N38" s="83">
        <v>0.16689870171759535</v>
      </c>
      <c r="O38" s="83">
        <v>5.6382255438811697</v>
      </c>
      <c r="P38" s="83">
        <v>6.2071851295305702</v>
      </c>
      <c r="Q38" s="83">
        <v>6.6852828873615158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19.311869507438157</v>
      </c>
      <c r="K39" s="83">
        <v>28.278420596848896</v>
      </c>
      <c r="L39" s="83">
        <v>4.6603433348826089</v>
      </c>
      <c r="M39" s="83">
        <v>4.033216467221779</v>
      </c>
      <c r="N39" s="83">
        <v>7.7770275533120676</v>
      </c>
      <c r="O39" s="83">
        <v>14.568572828408287</v>
      </c>
      <c r="P39" s="83">
        <v>15.537598938998546</v>
      </c>
      <c r="Q39" s="83">
        <v>13.883542671660933</v>
      </c>
    </row>
    <row r="40" spans="1:17" x14ac:dyDescent="0.25">
      <c r="A40" s="154" t="s">
        <v>26</v>
      </c>
      <c r="B40" s="83">
        <v>30.069769211988376</v>
      </c>
      <c r="C40" s="83">
        <v>32.883109018835</v>
      </c>
      <c r="D40" s="83">
        <v>36.681721430080358</v>
      </c>
      <c r="E40" s="83">
        <v>35.845260376290291</v>
      </c>
      <c r="F40" s="83">
        <v>23.597380008514019</v>
      </c>
      <c r="G40" s="83">
        <v>27.077012374812703</v>
      </c>
      <c r="H40" s="83">
        <v>28.716876347563471</v>
      </c>
      <c r="I40" s="83">
        <v>31.220994760451322</v>
      </c>
      <c r="J40" s="83">
        <v>16.907402080958008</v>
      </c>
      <c r="K40" s="83">
        <v>11.454259691338574</v>
      </c>
      <c r="L40" s="83">
        <v>16.119593332083376</v>
      </c>
      <c r="M40" s="83">
        <v>9.815493454264212</v>
      </c>
      <c r="N40" s="83">
        <v>13.631698888167385</v>
      </c>
      <c r="O40" s="83">
        <v>7.6691038652827439</v>
      </c>
      <c r="P40" s="83">
        <v>8.240364127908558</v>
      </c>
      <c r="Q40" s="83">
        <v>8.2507210184394371</v>
      </c>
    </row>
    <row r="41" spans="1:17" x14ac:dyDescent="0.25">
      <c r="A41" s="152" t="s">
        <v>329</v>
      </c>
      <c r="B41" s="151">
        <v>433.54779522672959</v>
      </c>
      <c r="C41" s="151">
        <v>472.30101678477956</v>
      </c>
      <c r="D41" s="151">
        <v>498.75038816016075</v>
      </c>
      <c r="E41" s="151">
        <v>499.52607622728283</v>
      </c>
      <c r="F41" s="151">
        <v>181.79763665339306</v>
      </c>
      <c r="G41" s="151">
        <v>197.45466864475296</v>
      </c>
      <c r="H41" s="151">
        <v>168.99682818097</v>
      </c>
      <c r="I41" s="151">
        <v>184.73042039896498</v>
      </c>
      <c r="J41" s="151">
        <v>118.58272539424416</v>
      </c>
      <c r="K41" s="151">
        <v>95.905974745205768</v>
      </c>
      <c r="L41" s="151">
        <v>1.3009028833427663</v>
      </c>
      <c r="M41" s="151">
        <v>6.2743264809919346</v>
      </c>
      <c r="N41" s="151">
        <v>18.553128993360527</v>
      </c>
      <c r="O41" s="151">
        <v>40.569842426776219</v>
      </c>
      <c r="P41" s="151">
        <v>56.984462627034674</v>
      </c>
      <c r="Q41" s="151">
        <v>82.157205213364222</v>
      </c>
    </row>
    <row r="42" spans="1:17" x14ac:dyDescent="0.25">
      <c r="A42" s="150" t="s">
        <v>33</v>
      </c>
      <c r="B42" s="87">
        <v>26.267974180767638</v>
      </c>
      <c r="C42" s="87">
        <v>23.874408222133791</v>
      </c>
      <c r="D42" s="87">
        <v>24.284996401714622</v>
      </c>
      <c r="E42" s="87">
        <v>7.1369081102330059</v>
      </c>
      <c r="F42" s="87">
        <v>7.1851104831677812</v>
      </c>
      <c r="G42" s="87">
        <v>7.724661944368532</v>
      </c>
      <c r="H42" s="87">
        <v>7.0964678223079209</v>
      </c>
      <c r="I42" s="87">
        <v>8.6308615891228211</v>
      </c>
      <c r="J42" s="87">
        <v>4.119767746632915</v>
      </c>
      <c r="K42" s="87">
        <v>0.8558735083515937</v>
      </c>
      <c r="L42" s="87">
        <v>5.764455656191541E-2</v>
      </c>
      <c r="M42" s="87">
        <v>0.36603933489265883</v>
      </c>
      <c r="N42" s="87">
        <v>0.23972376145786392</v>
      </c>
      <c r="O42" s="87">
        <v>1.7748502398327521</v>
      </c>
      <c r="P42" s="87">
        <v>0.11676895509452427</v>
      </c>
      <c r="Q42" s="87">
        <v>0.13124679309426837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19.630027486203993</v>
      </c>
      <c r="C45" s="87">
        <v>15.530706269546645</v>
      </c>
      <c r="D45" s="87">
        <v>16.590076395499015</v>
      </c>
      <c r="E45" s="87">
        <v>20.420755008452861</v>
      </c>
      <c r="F45" s="87">
        <v>20.14099932742657</v>
      </c>
      <c r="G45" s="87">
        <v>19.275215991952493</v>
      </c>
      <c r="H45" s="87">
        <v>12.676754844784968</v>
      </c>
      <c r="I45" s="87">
        <v>2.0081410950204464</v>
      </c>
      <c r="J45" s="87">
        <v>2.0211056204815137</v>
      </c>
      <c r="K45" s="87">
        <v>0.85689672582141918</v>
      </c>
      <c r="L45" s="87">
        <v>1.3559932911108998E-2</v>
      </c>
      <c r="M45" s="87">
        <v>3.6785820374241836E-2</v>
      </c>
      <c r="N45" s="87">
        <v>3.5867695617624626E-3</v>
      </c>
      <c r="O45" s="87">
        <v>0.57202677688293335</v>
      </c>
      <c r="P45" s="87">
        <v>3.7187925641517433E-2</v>
      </c>
      <c r="Q45" s="87">
        <v>0.12611998477159142</v>
      </c>
    </row>
    <row r="46" spans="1:17" x14ac:dyDescent="0.25">
      <c r="A46" s="150" t="s">
        <v>29</v>
      </c>
      <c r="B46" s="87">
        <v>111.72627588102523</v>
      </c>
      <c r="C46" s="87">
        <v>175.08469320414943</v>
      </c>
      <c r="D46" s="87">
        <v>198.03728127238153</v>
      </c>
      <c r="E46" s="87">
        <v>200.74687684434943</v>
      </c>
      <c r="F46" s="87">
        <v>27.082609899879266</v>
      </c>
      <c r="G46" s="87">
        <v>0</v>
      </c>
      <c r="H46" s="87">
        <v>6.2041773495660628</v>
      </c>
      <c r="I46" s="87">
        <v>95.23739799205724</v>
      </c>
      <c r="J46" s="87">
        <v>49.899664559881025</v>
      </c>
      <c r="K46" s="87">
        <v>29.167629525626797</v>
      </c>
      <c r="L46" s="87">
        <v>0.21044729268501322</v>
      </c>
      <c r="M46" s="87">
        <v>0.50611169019622892</v>
      </c>
      <c r="N46" s="87">
        <v>0.43758269692003571</v>
      </c>
      <c r="O46" s="87">
        <v>13.88460566044677</v>
      </c>
      <c r="P46" s="87">
        <v>0.8879890310377424</v>
      </c>
      <c r="Q46" s="87">
        <v>3.0655182524812816</v>
      </c>
    </row>
    <row r="47" spans="1:17" x14ac:dyDescent="0.25">
      <c r="A47" s="150" t="s">
        <v>28</v>
      </c>
      <c r="B47" s="87">
        <v>0.40424313876408713</v>
      </c>
      <c r="C47" s="87">
        <v>0.36567488474167159</v>
      </c>
      <c r="D47" s="87">
        <v>0.36502437078065586</v>
      </c>
      <c r="E47" s="87">
        <v>0.37636150624362597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226.9193582886173</v>
      </c>
      <c r="C48" s="87">
        <v>211.74211614656778</v>
      </c>
      <c r="D48" s="87">
        <v>214.33910134792293</v>
      </c>
      <c r="E48" s="87">
        <v>224.92865449373116</v>
      </c>
      <c r="F48" s="87">
        <v>59.635413569961159</v>
      </c>
      <c r="G48" s="87">
        <v>107.75867729010596</v>
      </c>
      <c r="H48" s="87">
        <v>81.022105184861388</v>
      </c>
      <c r="I48" s="87">
        <v>7.3886147470564589</v>
      </c>
      <c r="J48" s="87">
        <v>2.7284708445819335</v>
      </c>
      <c r="K48" s="87">
        <v>1.7501021522348932</v>
      </c>
      <c r="L48" s="87">
        <v>1.0040254580787842E-2</v>
      </c>
      <c r="M48" s="87">
        <v>3.423300342872692E-2</v>
      </c>
      <c r="N48" s="87">
        <v>4.6490021217088673E-2</v>
      </c>
      <c r="O48" s="87">
        <v>0.78850494168623297</v>
      </c>
      <c r="P48" s="87">
        <v>5.0161335299678957E-2</v>
      </c>
      <c r="Q48" s="87">
        <v>0.15904080558982961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48.599916251351353</v>
      </c>
      <c r="C50" s="87">
        <v>45.703418057640206</v>
      </c>
      <c r="D50" s="87">
        <v>45.133908371861985</v>
      </c>
      <c r="E50" s="87">
        <v>45.916520264272783</v>
      </c>
      <c r="F50" s="87">
        <v>67.753503372958292</v>
      </c>
      <c r="G50" s="87">
        <v>62.696113418325986</v>
      </c>
      <c r="H50" s="87">
        <v>61.99732297944967</v>
      </c>
      <c r="I50" s="87">
        <v>71.465404975708012</v>
      </c>
      <c r="J50" s="87">
        <v>59.813716622666774</v>
      </c>
      <c r="K50" s="87">
        <v>63.275472833171065</v>
      </c>
      <c r="L50" s="87">
        <v>1.0092108466039407</v>
      </c>
      <c r="M50" s="87">
        <v>5.3311566321000781</v>
      </c>
      <c r="N50" s="87">
        <v>17.825745744203775</v>
      </c>
      <c r="O50" s="87">
        <v>23.549854807927534</v>
      </c>
      <c r="P50" s="87">
        <v>55.892355379961209</v>
      </c>
      <c r="Q50" s="87">
        <v>78.675279377427245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6" t="s">
        <v>321</v>
      </c>
      <c r="B53" s="204">
        <v>84.912843262282564</v>
      </c>
      <c r="C53" s="204">
        <v>92.276512868429577</v>
      </c>
      <c r="D53" s="204">
        <v>97.383710976180851</v>
      </c>
      <c r="E53" s="204">
        <v>97.721696461407376</v>
      </c>
      <c r="F53" s="204">
        <v>40.5667260109865</v>
      </c>
      <c r="G53" s="204">
        <v>43.686573049204611</v>
      </c>
      <c r="H53" s="204">
        <v>39.26162900473642</v>
      </c>
      <c r="I53" s="204">
        <v>41.637074811114275</v>
      </c>
      <c r="J53" s="204">
        <v>30.885035075116988</v>
      </c>
      <c r="K53" s="204">
        <v>25.770685374625593</v>
      </c>
      <c r="L53" s="204">
        <v>11.114511743000495</v>
      </c>
      <c r="M53" s="204">
        <v>8.1338242493032151</v>
      </c>
      <c r="N53" s="204">
        <v>10.018046238838807</v>
      </c>
      <c r="O53" s="204">
        <v>13.593294087672685</v>
      </c>
      <c r="P53" s="204">
        <v>16.253171473176913</v>
      </c>
      <c r="Q53" s="204">
        <v>20.576775012090451</v>
      </c>
    </row>
    <row r="54" spans="1:17" x14ac:dyDescent="0.25">
      <c r="A54" s="152" t="s">
        <v>327</v>
      </c>
      <c r="B54" s="151">
        <v>11.04263068815419</v>
      </c>
      <c r="C54" s="151">
        <v>11.803317310779509</v>
      </c>
      <c r="D54" s="151">
        <v>12.403928815017546</v>
      </c>
      <c r="E54" s="151">
        <v>12.609748382113734</v>
      </c>
      <c r="F54" s="151">
        <v>9.5910637820107958</v>
      </c>
      <c r="G54" s="151">
        <v>10.043181231437375</v>
      </c>
      <c r="H54" s="151">
        <v>10.467037590534629</v>
      </c>
      <c r="I54" s="151">
        <v>10.161709063623283</v>
      </c>
      <c r="J54" s="151">
        <v>10.680270504900948</v>
      </c>
      <c r="K54" s="151">
        <v>9.4297079332517892</v>
      </c>
      <c r="L54" s="151">
        <v>10.892856890666231</v>
      </c>
      <c r="M54" s="151">
        <v>7.0647706501078353</v>
      </c>
      <c r="N54" s="151">
        <v>6.8568640168463428</v>
      </c>
      <c r="O54" s="151">
        <v>6.6807854388913421</v>
      </c>
      <c r="P54" s="151">
        <v>6.5438512689762787</v>
      </c>
      <c r="Q54" s="151">
        <v>6.5783871055537508</v>
      </c>
    </row>
    <row r="55" spans="1:17" x14ac:dyDescent="0.25">
      <c r="A55" s="152" t="s">
        <v>326</v>
      </c>
      <c r="B55" s="151">
        <v>73.870212574128374</v>
      </c>
      <c r="C55" s="151">
        <v>80.473195557650072</v>
      </c>
      <c r="D55" s="151">
        <v>84.9797821611633</v>
      </c>
      <c r="E55" s="151">
        <v>85.11194807929364</v>
      </c>
      <c r="F55" s="151">
        <v>30.9756622289757</v>
      </c>
      <c r="G55" s="151">
        <v>33.643391817767238</v>
      </c>
      <c r="H55" s="151">
        <v>28.79459141420179</v>
      </c>
      <c r="I55" s="151">
        <v>31.475365747490994</v>
      </c>
      <c r="J55" s="151">
        <v>20.204764570216042</v>
      </c>
      <c r="K55" s="151">
        <v>16.340977441373806</v>
      </c>
      <c r="L55" s="151">
        <v>0.22165485233426444</v>
      </c>
      <c r="M55" s="151">
        <v>1.0690535991953802</v>
      </c>
      <c r="N55" s="151">
        <v>3.1611822219924628</v>
      </c>
      <c r="O55" s="151">
        <v>6.9125086487813441</v>
      </c>
      <c r="P55" s="151">
        <v>9.7093202042006332</v>
      </c>
      <c r="Q55" s="151">
        <v>13.998387906536701</v>
      </c>
    </row>
    <row r="56" spans="1:17" x14ac:dyDescent="0.25">
      <c r="A56" s="150" t="s">
        <v>33</v>
      </c>
      <c r="B56" s="87">
        <v>4.4756791707595971</v>
      </c>
      <c r="C56" s="87">
        <v>4.0678504881526134</v>
      </c>
      <c r="D56" s="87">
        <v>4.1378087175335265</v>
      </c>
      <c r="E56" s="87">
        <v>1.2160249112770232</v>
      </c>
      <c r="F56" s="87">
        <v>1.2242378916553627</v>
      </c>
      <c r="G56" s="87">
        <v>1.3161695807849021</v>
      </c>
      <c r="H56" s="87">
        <v>1.2091344768232564</v>
      </c>
      <c r="I56" s="87">
        <v>1.4705727656923269</v>
      </c>
      <c r="J56" s="87">
        <v>0.70194825703278874</v>
      </c>
      <c r="K56" s="87">
        <v>0.14582834625057586</v>
      </c>
      <c r="L56" s="87">
        <v>9.8217905703872101E-3</v>
      </c>
      <c r="M56" s="87">
        <v>6.2367756857978379E-2</v>
      </c>
      <c r="N56" s="87">
        <v>4.0845427915741521E-2</v>
      </c>
      <c r="O56" s="87">
        <v>0.30240856013377526</v>
      </c>
      <c r="P56" s="87">
        <v>1.9895724600284052E-2</v>
      </c>
      <c r="Q56" s="87">
        <v>2.2362536754398667E-2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3.3446699976493619</v>
      </c>
      <c r="C59" s="87">
        <v>2.6462055307138299</v>
      </c>
      <c r="D59" s="87">
        <v>2.8267067286448628</v>
      </c>
      <c r="E59" s="87">
        <v>3.4793984192901424</v>
      </c>
      <c r="F59" s="87">
        <v>3.4317321369246088</v>
      </c>
      <c r="G59" s="87">
        <v>3.2842153008600592</v>
      </c>
      <c r="H59" s="87">
        <v>2.1599338883609276</v>
      </c>
      <c r="I59" s="87">
        <v>0.34215791477021812</v>
      </c>
      <c r="J59" s="87">
        <v>0.34436688056885834</v>
      </c>
      <c r="K59" s="87">
        <v>0.14600268756389298</v>
      </c>
      <c r="L59" s="87">
        <v>2.3104145325216143E-3</v>
      </c>
      <c r="M59" s="87">
        <v>6.2677665546375548E-3</v>
      </c>
      <c r="N59" s="87">
        <v>6.1113315048285364E-4</v>
      </c>
      <c r="O59" s="87">
        <v>9.746500863725438E-2</v>
      </c>
      <c r="P59" s="87">
        <v>6.3362794196500285E-3</v>
      </c>
      <c r="Q59" s="87">
        <v>2.1489003490494277E-2</v>
      </c>
    </row>
    <row r="60" spans="1:17" x14ac:dyDescent="0.25">
      <c r="A60" s="150" t="s">
        <v>29</v>
      </c>
      <c r="B60" s="87">
        <v>19.036525707923165</v>
      </c>
      <c r="C60" s="87">
        <v>29.831874704155279</v>
      </c>
      <c r="D60" s="87">
        <v>33.742660500770896</v>
      </c>
      <c r="E60" s="87">
        <v>34.204336014047371</v>
      </c>
      <c r="F60" s="87">
        <v>4.61448119997943</v>
      </c>
      <c r="G60" s="87">
        <v>0</v>
      </c>
      <c r="H60" s="87">
        <v>1.0571012116907694</v>
      </c>
      <c r="I60" s="87">
        <v>16.227061726841399</v>
      </c>
      <c r="J60" s="87">
        <v>8.5021740832251638</v>
      </c>
      <c r="K60" s="87">
        <v>4.9697380936159261</v>
      </c>
      <c r="L60" s="87">
        <v>3.5857145203937346E-2</v>
      </c>
      <c r="M60" s="87">
        <v>8.6234040520249952E-2</v>
      </c>
      <c r="N60" s="87">
        <v>7.4557700895097362E-2</v>
      </c>
      <c r="O60" s="87">
        <v>2.3657340273377865</v>
      </c>
      <c r="P60" s="87">
        <v>0.1513003622863496</v>
      </c>
      <c r="Q60" s="87">
        <v>0.52231953997652669</v>
      </c>
    </row>
    <row r="61" spans="1:17" x14ac:dyDescent="0.25">
      <c r="A61" s="150" t="s">
        <v>28</v>
      </c>
      <c r="B61" s="87">
        <v>6.8877127091649726E-2</v>
      </c>
      <c r="C61" s="87">
        <v>6.2305659874848707E-2</v>
      </c>
      <c r="D61" s="87">
        <v>6.2194821796298372E-2</v>
      </c>
      <c r="E61" s="87">
        <v>6.4126504106419027E-2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38.663744617127492</v>
      </c>
      <c r="C62" s="87">
        <v>36.077764211585588</v>
      </c>
      <c r="D62" s="87">
        <v>36.520252562323584</v>
      </c>
      <c r="E62" s="87">
        <v>38.324557763637756</v>
      </c>
      <c r="F62" s="87">
        <v>10.161003529161741</v>
      </c>
      <c r="G62" s="87">
        <v>18.360504852675252</v>
      </c>
      <c r="H62" s="87">
        <v>13.804983439205593</v>
      </c>
      <c r="I62" s="87">
        <v>1.2589120461516079</v>
      </c>
      <c r="J62" s="87">
        <v>0.46489158406669862</v>
      </c>
      <c r="K62" s="87">
        <v>0.2981918474396168</v>
      </c>
      <c r="L62" s="87">
        <v>1.7107127480449871E-3</v>
      </c>
      <c r="M62" s="87">
        <v>5.8328038296410973E-3</v>
      </c>
      <c r="N62" s="87">
        <v>7.9212206536215975E-3</v>
      </c>
      <c r="O62" s="87">
        <v>0.13434972637250217</v>
      </c>
      <c r="P62" s="87">
        <v>8.5467589557262323E-3</v>
      </c>
      <c r="Q62" s="87">
        <v>2.7098230567029792E-2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8.280715953577106</v>
      </c>
      <c r="C64" s="87">
        <v>7.7871949631679049</v>
      </c>
      <c r="D64" s="87">
        <v>7.6901588300941315</v>
      </c>
      <c r="E64" s="87">
        <v>7.8235044669349163</v>
      </c>
      <c r="F64" s="87">
        <v>11.544207471254559</v>
      </c>
      <c r="G64" s="87">
        <v>10.682502083447023</v>
      </c>
      <c r="H64" s="87">
        <v>10.563438398121242</v>
      </c>
      <c r="I64" s="87">
        <v>12.176661294035444</v>
      </c>
      <c r="J64" s="87">
        <v>10.191383765322534</v>
      </c>
      <c r="K64" s="87">
        <v>10.781216466503794</v>
      </c>
      <c r="L64" s="87">
        <v>0.17195478927937327</v>
      </c>
      <c r="M64" s="87">
        <v>0.90835123143287333</v>
      </c>
      <c r="N64" s="87">
        <v>3.0372467393775193</v>
      </c>
      <c r="O64" s="87">
        <v>4.0125513263000254</v>
      </c>
      <c r="P64" s="87">
        <v>9.5232410789386233</v>
      </c>
      <c r="Q64" s="87">
        <v>13.405118595748252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333</v>
      </c>
      <c r="B67" s="204">
        <v>199.3198781959309</v>
      </c>
      <c r="C67" s="204">
        <v>149.03786407300819</v>
      </c>
      <c r="D67" s="204">
        <v>145.14500704572706</v>
      </c>
      <c r="E67" s="204">
        <v>177.5997150905248</v>
      </c>
      <c r="F67" s="204">
        <v>185.95774699230265</v>
      </c>
      <c r="G67" s="204">
        <v>181.43212655270264</v>
      </c>
      <c r="H67" s="204">
        <v>163.74165378211612</v>
      </c>
      <c r="I67" s="204">
        <v>146.30730499175169</v>
      </c>
      <c r="J67" s="204">
        <v>126.33902510891713</v>
      </c>
      <c r="K67" s="204">
        <v>106.91255661609743</v>
      </c>
      <c r="L67" s="204">
        <v>159.66087210050793</v>
      </c>
      <c r="M67" s="204">
        <v>124.76361890222198</v>
      </c>
      <c r="N67" s="204">
        <v>95.430051513016537</v>
      </c>
      <c r="O67" s="204">
        <v>98.260619522002941</v>
      </c>
      <c r="P67" s="204">
        <v>100.65047497046946</v>
      </c>
      <c r="Q67" s="204">
        <v>83.120979596750587</v>
      </c>
    </row>
    <row r="68" spans="1:17" x14ac:dyDescent="0.25">
      <c r="A68" s="72" t="s">
        <v>319</v>
      </c>
      <c r="B68" s="306">
        <v>0</v>
      </c>
      <c r="C68" s="306">
        <v>0</v>
      </c>
      <c r="D68" s="306">
        <v>0</v>
      </c>
      <c r="E68" s="306">
        <v>0</v>
      </c>
      <c r="F68" s="306">
        <v>0</v>
      </c>
      <c r="G68" s="306">
        <v>0</v>
      </c>
      <c r="H68" s="306">
        <v>0</v>
      </c>
      <c r="I68" s="306">
        <v>0</v>
      </c>
      <c r="J68" s="306">
        <v>0</v>
      </c>
      <c r="K68" s="306">
        <v>0</v>
      </c>
      <c r="L68" s="306">
        <v>0</v>
      </c>
      <c r="M68" s="306">
        <v>0</v>
      </c>
      <c r="N68" s="306">
        <v>0</v>
      </c>
      <c r="O68" s="306">
        <v>0</v>
      </c>
      <c r="P68" s="306">
        <v>0</v>
      </c>
      <c r="Q68" s="306">
        <v>0</v>
      </c>
    </row>
    <row r="70" spans="1:17" ht="12.75" x14ac:dyDescent="0.25">
      <c r="A70" s="80" t="s">
        <v>134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0.99999999999999989</v>
      </c>
      <c r="C72" s="77">
        <f t="shared" si="0"/>
        <v>1.0000000000000002</v>
      </c>
      <c r="D72" s="77">
        <f t="shared" si="0"/>
        <v>1</v>
      </c>
      <c r="E72" s="77">
        <f t="shared" si="0"/>
        <v>1</v>
      </c>
      <c r="F72" s="77">
        <f t="shared" si="0"/>
        <v>1</v>
      </c>
      <c r="G72" s="77">
        <f t="shared" si="0"/>
        <v>1.0000000000000002</v>
      </c>
      <c r="H72" s="77">
        <f t="shared" si="0"/>
        <v>1</v>
      </c>
      <c r="I72" s="77">
        <f t="shared" si="0"/>
        <v>1.0000000000000002</v>
      </c>
      <c r="J72" s="77">
        <f t="shared" si="0"/>
        <v>0.99999999999999989</v>
      </c>
      <c r="K72" s="77">
        <f t="shared" si="0"/>
        <v>1</v>
      </c>
      <c r="L72" s="77">
        <f t="shared" si="0"/>
        <v>1</v>
      </c>
      <c r="M72" s="77">
        <f t="shared" si="0"/>
        <v>1</v>
      </c>
      <c r="N72" s="77">
        <f t="shared" si="0"/>
        <v>1</v>
      </c>
      <c r="O72" s="77">
        <f t="shared" si="0"/>
        <v>1</v>
      </c>
      <c r="P72" s="77">
        <f t="shared" si="0"/>
        <v>1.0000000000000002</v>
      </c>
      <c r="Q72" s="77">
        <f t="shared" si="0"/>
        <v>0.99999999999999989</v>
      </c>
    </row>
    <row r="73" spans="1:17" x14ac:dyDescent="0.25">
      <c r="A73" s="132" t="s">
        <v>83</v>
      </c>
      <c r="B73" s="203">
        <f t="shared" ref="B73:Q73" si="1">IF(B$6=0,0,B$6/B$5)</f>
        <v>0</v>
      </c>
      <c r="C73" s="203">
        <f t="shared" si="1"/>
        <v>0</v>
      </c>
      <c r="D73" s="203">
        <f t="shared" si="1"/>
        <v>0</v>
      </c>
      <c r="E73" s="203">
        <f t="shared" si="1"/>
        <v>0</v>
      </c>
      <c r="F73" s="203">
        <f t="shared" si="1"/>
        <v>0</v>
      </c>
      <c r="G73" s="203">
        <f t="shared" si="1"/>
        <v>0</v>
      </c>
      <c r="H73" s="203">
        <f t="shared" si="1"/>
        <v>0</v>
      </c>
      <c r="I73" s="203">
        <f t="shared" si="1"/>
        <v>0</v>
      </c>
      <c r="J73" s="203">
        <f t="shared" si="1"/>
        <v>0</v>
      </c>
      <c r="K73" s="203">
        <f t="shared" si="1"/>
        <v>0</v>
      </c>
      <c r="L73" s="203">
        <f t="shared" si="1"/>
        <v>0</v>
      </c>
      <c r="M73" s="203">
        <f t="shared" si="1"/>
        <v>0</v>
      </c>
      <c r="N73" s="203">
        <f t="shared" si="1"/>
        <v>0</v>
      </c>
      <c r="O73" s="203">
        <f t="shared" si="1"/>
        <v>0</v>
      </c>
      <c r="P73" s="203">
        <f t="shared" si="1"/>
        <v>0</v>
      </c>
      <c r="Q73" s="203">
        <f t="shared" si="1"/>
        <v>0</v>
      </c>
    </row>
    <row r="74" spans="1:17" x14ac:dyDescent="0.25">
      <c r="A74" s="76" t="s">
        <v>82</v>
      </c>
      <c r="B74" s="202">
        <f t="shared" ref="B74:Q74" si="2">IF(B$7=0,0,B$7/B$5)</f>
        <v>0</v>
      </c>
      <c r="C74" s="202">
        <f t="shared" si="2"/>
        <v>0</v>
      </c>
      <c r="D74" s="202">
        <f t="shared" si="2"/>
        <v>0</v>
      </c>
      <c r="E74" s="202">
        <f t="shared" si="2"/>
        <v>0</v>
      </c>
      <c r="F74" s="202">
        <f t="shared" si="2"/>
        <v>0</v>
      </c>
      <c r="G74" s="202">
        <f t="shared" si="2"/>
        <v>0</v>
      </c>
      <c r="H74" s="202">
        <f t="shared" si="2"/>
        <v>0</v>
      </c>
      <c r="I74" s="202">
        <f t="shared" si="2"/>
        <v>0</v>
      </c>
      <c r="J74" s="202">
        <f t="shared" si="2"/>
        <v>0</v>
      </c>
      <c r="K74" s="202">
        <f t="shared" si="2"/>
        <v>0</v>
      </c>
      <c r="L74" s="202">
        <f t="shared" si="2"/>
        <v>0</v>
      </c>
      <c r="M74" s="202">
        <f t="shared" si="2"/>
        <v>0</v>
      </c>
      <c r="N74" s="202">
        <f t="shared" si="2"/>
        <v>0</v>
      </c>
      <c r="O74" s="202">
        <f t="shared" si="2"/>
        <v>0</v>
      </c>
      <c r="P74" s="202">
        <f t="shared" si="2"/>
        <v>0</v>
      </c>
      <c r="Q74" s="202">
        <f t="shared" si="2"/>
        <v>0</v>
      </c>
    </row>
    <row r="75" spans="1:17" x14ac:dyDescent="0.25">
      <c r="A75" s="76" t="s">
        <v>81</v>
      </c>
      <c r="B75" s="202">
        <f t="shared" ref="B75:Q75" si="3">IF(B$8=0,0,B$8/B$5)</f>
        <v>0</v>
      </c>
      <c r="C75" s="202">
        <f t="shared" si="3"/>
        <v>0</v>
      </c>
      <c r="D75" s="202">
        <f t="shared" si="3"/>
        <v>0</v>
      </c>
      <c r="E75" s="202">
        <f t="shared" si="3"/>
        <v>0</v>
      </c>
      <c r="F75" s="202">
        <f t="shared" si="3"/>
        <v>0</v>
      </c>
      <c r="G75" s="202">
        <f t="shared" si="3"/>
        <v>0</v>
      </c>
      <c r="H75" s="202">
        <f t="shared" si="3"/>
        <v>0</v>
      </c>
      <c r="I75" s="202">
        <f t="shared" si="3"/>
        <v>0</v>
      </c>
      <c r="J75" s="202">
        <f t="shared" si="3"/>
        <v>0</v>
      </c>
      <c r="K75" s="202">
        <f t="shared" si="3"/>
        <v>0</v>
      </c>
      <c r="L75" s="202">
        <f t="shared" si="3"/>
        <v>0</v>
      </c>
      <c r="M75" s="202">
        <f t="shared" si="3"/>
        <v>0</v>
      </c>
      <c r="N75" s="202">
        <f t="shared" si="3"/>
        <v>0</v>
      </c>
      <c r="O75" s="202">
        <f t="shared" si="3"/>
        <v>0</v>
      </c>
      <c r="P75" s="202">
        <f t="shared" si="3"/>
        <v>0</v>
      </c>
      <c r="Q75" s="202">
        <f t="shared" si="3"/>
        <v>0</v>
      </c>
    </row>
    <row r="76" spans="1:17" x14ac:dyDescent="0.25">
      <c r="A76" s="76" t="s">
        <v>80</v>
      </c>
      <c r="B76" s="202">
        <f t="shared" ref="B76:Q76" si="4">IF(B$9=0,0,B$9/B$5)</f>
        <v>0</v>
      </c>
      <c r="C76" s="202">
        <f t="shared" si="4"/>
        <v>0</v>
      </c>
      <c r="D76" s="202">
        <f t="shared" si="4"/>
        <v>0</v>
      </c>
      <c r="E76" s="202">
        <f t="shared" si="4"/>
        <v>0</v>
      </c>
      <c r="F76" s="202">
        <f t="shared" si="4"/>
        <v>0</v>
      </c>
      <c r="G76" s="202">
        <f t="shared" si="4"/>
        <v>0</v>
      </c>
      <c r="H76" s="202">
        <f t="shared" si="4"/>
        <v>0</v>
      </c>
      <c r="I76" s="202">
        <f t="shared" si="4"/>
        <v>0</v>
      </c>
      <c r="J76" s="202">
        <f t="shared" si="4"/>
        <v>0</v>
      </c>
      <c r="K76" s="202">
        <f t="shared" si="4"/>
        <v>0</v>
      </c>
      <c r="L76" s="202">
        <f t="shared" si="4"/>
        <v>0</v>
      </c>
      <c r="M76" s="202">
        <f t="shared" si="4"/>
        <v>0</v>
      </c>
      <c r="N76" s="202">
        <f t="shared" si="4"/>
        <v>0</v>
      </c>
      <c r="O76" s="202">
        <f t="shared" si="4"/>
        <v>0</v>
      </c>
      <c r="P76" s="202">
        <f t="shared" si="4"/>
        <v>0</v>
      </c>
      <c r="Q76" s="202">
        <f t="shared" si="4"/>
        <v>0</v>
      </c>
    </row>
    <row r="77" spans="1:17" x14ac:dyDescent="0.25">
      <c r="A77" s="129" t="s">
        <v>79</v>
      </c>
      <c r="B77" s="201">
        <f t="shared" ref="B77:Q77" si="5">IF(B$10=0,0,B$10/B$5)</f>
        <v>1.0450567862331612E-2</v>
      </c>
      <c r="C77" s="201">
        <f t="shared" si="5"/>
        <v>9.4714521427802824E-3</v>
      </c>
      <c r="D77" s="201">
        <f t="shared" si="5"/>
        <v>9.3208887471480512E-3</v>
      </c>
      <c r="E77" s="201">
        <f t="shared" si="5"/>
        <v>9.8711437390007657E-3</v>
      </c>
      <c r="F77" s="201">
        <f t="shared" si="5"/>
        <v>2.3882827846614049E-2</v>
      </c>
      <c r="G77" s="201">
        <f t="shared" si="5"/>
        <v>2.2403503358805813E-2</v>
      </c>
      <c r="H77" s="201">
        <f t="shared" si="5"/>
        <v>2.5607982852998083E-2</v>
      </c>
      <c r="I77" s="201">
        <f t="shared" si="5"/>
        <v>2.6367046722296908E-2</v>
      </c>
      <c r="J77" s="201">
        <f t="shared" si="5"/>
        <v>3.1232634907949343E-2</v>
      </c>
      <c r="K77" s="201">
        <f t="shared" si="5"/>
        <v>3.3714279888735578E-2</v>
      </c>
      <c r="L77" s="201">
        <f t="shared" si="5"/>
        <v>4.7750016251212071E-2</v>
      </c>
      <c r="M77" s="201">
        <f t="shared" si="5"/>
        <v>5.8622578800518944E-2</v>
      </c>
      <c r="N77" s="201">
        <f t="shared" si="5"/>
        <v>6.0811350487206699E-2</v>
      </c>
      <c r="O77" s="201">
        <f t="shared" si="5"/>
        <v>5.1505007740027128E-2</v>
      </c>
      <c r="P77" s="201">
        <f t="shared" si="5"/>
        <v>4.8468772491763415E-2</v>
      </c>
      <c r="Q77" s="201">
        <f t="shared" si="5"/>
        <v>4.7130805770114206E-2</v>
      </c>
    </row>
    <row r="78" spans="1:17" x14ac:dyDescent="0.25">
      <c r="A78" s="127" t="s">
        <v>324</v>
      </c>
      <c r="B78" s="200">
        <f t="shared" ref="B78:Q78" si="6">IF(B$15=0,0,B$15/B$5)</f>
        <v>0.68729736834369781</v>
      </c>
      <c r="C78" s="200">
        <f t="shared" si="6"/>
        <v>0.72208978960780912</v>
      </c>
      <c r="D78" s="200">
        <f t="shared" si="6"/>
        <v>0.74320126498980954</v>
      </c>
      <c r="E78" s="200">
        <f t="shared" si="6"/>
        <v>0.7306186973847405</v>
      </c>
      <c r="F78" s="200">
        <f t="shared" si="6"/>
        <v>0.48112230077212342</v>
      </c>
      <c r="G78" s="200">
        <f t="shared" si="6"/>
        <v>0.52063150401085401</v>
      </c>
      <c r="H78" s="200">
        <f t="shared" si="6"/>
        <v>0.50081012656937451</v>
      </c>
      <c r="I78" s="200">
        <f t="shared" si="6"/>
        <v>0.48427553719035749</v>
      </c>
      <c r="J78" s="200">
        <f t="shared" si="6"/>
        <v>0.44631085939411852</v>
      </c>
      <c r="K78" s="200">
        <f t="shared" si="6"/>
        <v>0.40813558638921149</v>
      </c>
      <c r="L78" s="200">
        <f t="shared" si="6"/>
        <v>1.2125088895625956E-2</v>
      </c>
      <c r="M78" s="200">
        <f t="shared" si="6"/>
        <v>4.966864213913875E-3</v>
      </c>
      <c r="N78" s="200">
        <f t="shared" si="6"/>
        <v>1.581403231869025E-2</v>
      </c>
      <c r="O78" s="200">
        <f t="shared" si="6"/>
        <v>3.4566261104769021E-2</v>
      </c>
      <c r="P78" s="200">
        <f t="shared" si="6"/>
        <v>5.2451578700944468E-2</v>
      </c>
      <c r="Q78" s="200">
        <f t="shared" si="6"/>
        <v>7.1912573323945142E-2</v>
      </c>
    </row>
    <row r="79" spans="1:17" x14ac:dyDescent="0.25">
      <c r="A79" s="127" t="s">
        <v>323</v>
      </c>
      <c r="B79" s="200">
        <f t="shared" ref="B79:Q79" si="7">IF(B$26=0,0,B$26/B$5)</f>
        <v>0.11573948134638903</v>
      </c>
      <c r="C79" s="200">
        <f t="shared" si="7"/>
        <v>0.10139469234903703</v>
      </c>
      <c r="D79" s="200">
        <f t="shared" si="7"/>
        <v>8.0737699343804356E-2</v>
      </c>
      <c r="E79" s="200">
        <f t="shared" si="7"/>
        <v>8.5235667292129058E-2</v>
      </c>
      <c r="F79" s="200">
        <f t="shared" si="7"/>
        <v>0.22027790677761883</v>
      </c>
      <c r="G79" s="200">
        <f t="shared" si="7"/>
        <v>0.20022310073190003</v>
      </c>
      <c r="H79" s="200">
        <f t="shared" si="7"/>
        <v>0.21920609236223804</v>
      </c>
      <c r="I79" s="200">
        <f t="shared" si="7"/>
        <v>0.22016477778009852</v>
      </c>
      <c r="J79" s="200">
        <f t="shared" si="7"/>
        <v>0.27905249987137359</v>
      </c>
      <c r="K79" s="200">
        <f t="shared" si="7"/>
        <v>0.30995380808303508</v>
      </c>
      <c r="L79" s="200">
        <f t="shared" si="7"/>
        <v>0.5811585678525506</v>
      </c>
      <c r="M79" s="200">
        <f t="shared" si="7"/>
        <v>0.77929580015631439</v>
      </c>
      <c r="N79" s="200">
        <f t="shared" si="7"/>
        <v>0.75508383871232732</v>
      </c>
      <c r="O79" s="200">
        <f t="shared" si="7"/>
        <v>0.72900690422807035</v>
      </c>
      <c r="P79" s="200">
        <f t="shared" si="7"/>
        <v>0.69909987774276416</v>
      </c>
      <c r="Q79" s="200">
        <f t="shared" si="7"/>
        <v>0.67089594819713738</v>
      </c>
    </row>
    <row r="80" spans="1:17" x14ac:dyDescent="0.25">
      <c r="A80" s="142" t="s">
        <v>332</v>
      </c>
      <c r="B80" s="199">
        <f t="shared" ref="B80:Q80" si="8">IF(B$27=0,0,B$27/B$5)</f>
        <v>0.11573948134638903</v>
      </c>
      <c r="C80" s="199">
        <f t="shared" si="8"/>
        <v>0.10139469234903703</v>
      </c>
      <c r="D80" s="199">
        <f t="shared" si="8"/>
        <v>8.0737699343804356E-2</v>
      </c>
      <c r="E80" s="199">
        <f t="shared" si="8"/>
        <v>8.5235667292129058E-2</v>
      </c>
      <c r="F80" s="199">
        <f t="shared" si="8"/>
        <v>0.22027790677761883</v>
      </c>
      <c r="G80" s="199">
        <f t="shared" si="8"/>
        <v>0.20022310073190003</v>
      </c>
      <c r="H80" s="199">
        <f t="shared" si="8"/>
        <v>0.21920609236223804</v>
      </c>
      <c r="I80" s="199">
        <f t="shared" si="8"/>
        <v>0.22016477778009852</v>
      </c>
      <c r="J80" s="199">
        <f t="shared" si="8"/>
        <v>0.27905249987137359</v>
      </c>
      <c r="K80" s="199">
        <f t="shared" si="8"/>
        <v>0.30995380808303508</v>
      </c>
      <c r="L80" s="199">
        <f t="shared" si="8"/>
        <v>0.5811585678525506</v>
      </c>
      <c r="M80" s="199">
        <f t="shared" si="8"/>
        <v>0.77929580015631439</v>
      </c>
      <c r="N80" s="199">
        <f t="shared" si="8"/>
        <v>0.75508383871232732</v>
      </c>
      <c r="O80" s="199">
        <f t="shared" si="8"/>
        <v>0.72900690422807035</v>
      </c>
      <c r="P80" s="199">
        <f t="shared" si="8"/>
        <v>0.69909987774276416</v>
      </c>
      <c r="Q80" s="199">
        <f t="shared" si="8"/>
        <v>0.67089594819713738</v>
      </c>
    </row>
    <row r="81" spans="1:17" x14ac:dyDescent="0.25">
      <c r="A81" s="142" t="s">
        <v>331</v>
      </c>
      <c r="B81" s="199">
        <f t="shared" ref="B81:Q81" si="9">IF(B$33=0,0,B$33/B$5)</f>
        <v>0</v>
      </c>
      <c r="C81" s="199">
        <f t="shared" si="9"/>
        <v>0</v>
      </c>
      <c r="D81" s="199">
        <f t="shared" si="9"/>
        <v>0</v>
      </c>
      <c r="E81" s="199">
        <f t="shared" si="9"/>
        <v>0</v>
      </c>
      <c r="F81" s="199">
        <f t="shared" si="9"/>
        <v>0</v>
      </c>
      <c r="G81" s="199">
        <f t="shared" si="9"/>
        <v>0</v>
      </c>
      <c r="H81" s="199">
        <f t="shared" si="9"/>
        <v>0</v>
      </c>
      <c r="I81" s="199">
        <f t="shared" si="9"/>
        <v>0</v>
      </c>
      <c r="J81" s="199">
        <f t="shared" si="9"/>
        <v>0</v>
      </c>
      <c r="K81" s="199">
        <f t="shared" si="9"/>
        <v>0</v>
      </c>
      <c r="L81" s="199">
        <f t="shared" si="9"/>
        <v>0</v>
      </c>
      <c r="M81" s="199">
        <f t="shared" si="9"/>
        <v>0</v>
      </c>
      <c r="N81" s="199">
        <f t="shared" si="9"/>
        <v>0</v>
      </c>
      <c r="O81" s="199">
        <f t="shared" si="9"/>
        <v>0</v>
      </c>
      <c r="P81" s="199">
        <f t="shared" si="9"/>
        <v>0</v>
      </c>
      <c r="Q81" s="199">
        <f t="shared" si="9"/>
        <v>0</v>
      </c>
    </row>
    <row r="82" spans="1:17" x14ac:dyDescent="0.25">
      <c r="A82" s="127" t="s">
        <v>322</v>
      </c>
      <c r="B82" s="200">
        <f t="shared" ref="B82:Q82" si="10">IF(B$34=0,0,B$34/B$5)</f>
        <v>0.1169546891372161</v>
      </c>
      <c r="C82" s="200">
        <f t="shared" si="10"/>
        <v>0.11407105995474347</v>
      </c>
      <c r="D82" s="200">
        <f t="shared" si="10"/>
        <v>0.11560366499342203</v>
      </c>
      <c r="E82" s="200">
        <f t="shared" si="10"/>
        <v>0.11614025068351048</v>
      </c>
      <c r="F82" s="200">
        <f t="shared" si="10"/>
        <v>0.13585460440443797</v>
      </c>
      <c r="G82" s="200">
        <f t="shared" si="10"/>
        <v>0.13200625503191094</v>
      </c>
      <c r="H82" s="200">
        <f t="shared" si="10"/>
        <v>0.12973749982850941</v>
      </c>
      <c r="I82" s="200">
        <f t="shared" si="10"/>
        <v>0.14699913097509024</v>
      </c>
      <c r="J82" s="200">
        <f t="shared" si="10"/>
        <v>0.126124239451157</v>
      </c>
      <c r="K82" s="200">
        <f t="shared" si="10"/>
        <v>0.128200195610531</v>
      </c>
      <c r="L82" s="200">
        <f t="shared" si="10"/>
        <v>8.3230117126632946E-2</v>
      </c>
      <c r="M82" s="200">
        <f t="shared" si="10"/>
        <v>3.5930743956758604E-2</v>
      </c>
      <c r="N82" s="200">
        <f t="shared" si="10"/>
        <v>5.4081742003299425E-2</v>
      </c>
      <c r="O82" s="200">
        <f t="shared" si="10"/>
        <v>7.3021508379271419E-2</v>
      </c>
      <c r="P82" s="200">
        <f t="shared" si="10"/>
        <v>8.6478234342423771E-2</v>
      </c>
      <c r="Q82" s="200">
        <f t="shared" si="10"/>
        <v>0.10979198056447824</v>
      </c>
    </row>
    <row r="83" spans="1:17" x14ac:dyDescent="0.25">
      <c r="A83" s="142" t="s">
        <v>330</v>
      </c>
      <c r="B83" s="199">
        <f t="shared" ref="B83:Q83" si="11">IF(B$35=0,0,B$35/B$5)</f>
        <v>1.0856168422884824E-2</v>
      </c>
      <c r="C83" s="199">
        <f t="shared" si="11"/>
        <v>1.039217895570965E-2</v>
      </c>
      <c r="D83" s="199">
        <f t="shared" si="11"/>
        <v>1.0443581611700819E-2</v>
      </c>
      <c r="E83" s="199">
        <f t="shared" si="11"/>
        <v>1.0665093165438507E-2</v>
      </c>
      <c r="F83" s="199">
        <f t="shared" si="11"/>
        <v>2.4410359243513386E-2</v>
      </c>
      <c r="G83" s="199">
        <f t="shared" si="11"/>
        <v>2.2598933964282863E-2</v>
      </c>
      <c r="H83" s="199">
        <f t="shared" si="11"/>
        <v>2.5978206835341223E-2</v>
      </c>
      <c r="I83" s="199">
        <f t="shared" si="11"/>
        <v>2.6895204466780027E-2</v>
      </c>
      <c r="J83" s="199">
        <f t="shared" si="11"/>
        <v>3.7668602864005661E-2</v>
      </c>
      <c r="K83" s="199">
        <f t="shared" si="11"/>
        <v>4.1464707063762409E-2</v>
      </c>
      <c r="L83" s="199">
        <f t="shared" si="11"/>
        <v>8.1129662000174158E-2</v>
      </c>
      <c r="M83" s="199">
        <f t="shared" si="11"/>
        <v>3.0209429513019945E-2</v>
      </c>
      <c r="N83" s="199">
        <f t="shared" si="11"/>
        <v>3.3987164375365815E-2</v>
      </c>
      <c r="O83" s="199">
        <f t="shared" si="11"/>
        <v>3.2434834703866551E-2</v>
      </c>
      <c r="P83" s="199">
        <f t="shared" si="11"/>
        <v>3.1152123701644285E-2</v>
      </c>
      <c r="Q83" s="199">
        <f t="shared" si="11"/>
        <v>3.0351538020174481E-2</v>
      </c>
    </row>
    <row r="84" spans="1:17" x14ac:dyDescent="0.25">
      <c r="A84" s="142" t="s">
        <v>329</v>
      </c>
      <c r="B84" s="199">
        <f t="shared" ref="B84:Q84" si="12">IF(B$41=0,0,B$41/B$5)</f>
        <v>0.10609852071433128</v>
      </c>
      <c r="C84" s="199">
        <f t="shared" si="12"/>
        <v>0.10367888099903383</v>
      </c>
      <c r="D84" s="199">
        <f t="shared" si="12"/>
        <v>0.10516008338172121</v>
      </c>
      <c r="E84" s="199">
        <f t="shared" si="12"/>
        <v>0.10547515751807199</v>
      </c>
      <c r="F84" s="199">
        <f t="shared" si="12"/>
        <v>0.11144424516092459</v>
      </c>
      <c r="G84" s="199">
        <f t="shared" si="12"/>
        <v>0.10940732106762807</v>
      </c>
      <c r="H84" s="199">
        <f t="shared" si="12"/>
        <v>0.10375929299316819</v>
      </c>
      <c r="I84" s="199">
        <f t="shared" si="12"/>
        <v>0.12010392650831023</v>
      </c>
      <c r="J84" s="199">
        <f t="shared" si="12"/>
        <v>8.8455636587151346E-2</v>
      </c>
      <c r="K84" s="199">
        <f t="shared" si="12"/>
        <v>8.6735488546768588E-2</v>
      </c>
      <c r="L84" s="199">
        <f t="shared" si="12"/>
        <v>2.1004551264587894E-3</v>
      </c>
      <c r="M84" s="199">
        <f t="shared" si="12"/>
        <v>5.7213144437386568E-3</v>
      </c>
      <c r="N84" s="199">
        <f t="shared" si="12"/>
        <v>2.0094577627933603E-2</v>
      </c>
      <c r="O84" s="199">
        <f t="shared" si="12"/>
        <v>4.0586673675404868E-2</v>
      </c>
      <c r="P84" s="199">
        <f t="shared" si="12"/>
        <v>5.5326110640779483E-2</v>
      </c>
      <c r="Q84" s="199">
        <f t="shared" si="12"/>
        <v>7.9440442544303755E-2</v>
      </c>
    </row>
    <row r="85" spans="1:17" x14ac:dyDescent="0.25">
      <c r="A85" s="142" t="s">
        <v>328</v>
      </c>
      <c r="B85" s="199">
        <f t="shared" ref="B85:Q85" si="13">IF(B$52=0,0,B$52/B$5)</f>
        <v>0</v>
      </c>
      <c r="C85" s="199">
        <f t="shared" si="13"/>
        <v>0</v>
      </c>
      <c r="D85" s="199">
        <f t="shared" si="13"/>
        <v>0</v>
      </c>
      <c r="E85" s="199">
        <f t="shared" si="13"/>
        <v>0</v>
      </c>
      <c r="F85" s="199">
        <f t="shared" si="13"/>
        <v>0</v>
      </c>
      <c r="G85" s="199">
        <f t="shared" si="13"/>
        <v>0</v>
      </c>
      <c r="H85" s="199">
        <f t="shared" si="13"/>
        <v>0</v>
      </c>
      <c r="I85" s="199">
        <f t="shared" si="13"/>
        <v>0</v>
      </c>
      <c r="J85" s="199">
        <f t="shared" si="13"/>
        <v>0</v>
      </c>
      <c r="K85" s="199">
        <f t="shared" si="13"/>
        <v>0</v>
      </c>
      <c r="L85" s="199">
        <f t="shared" si="13"/>
        <v>0</v>
      </c>
      <c r="M85" s="199">
        <f t="shared" si="13"/>
        <v>0</v>
      </c>
      <c r="N85" s="199">
        <f t="shared" si="13"/>
        <v>0</v>
      </c>
      <c r="O85" s="199">
        <f t="shared" si="13"/>
        <v>0</v>
      </c>
      <c r="P85" s="199">
        <f t="shared" si="13"/>
        <v>0</v>
      </c>
      <c r="Q85" s="199">
        <f t="shared" si="13"/>
        <v>0</v>
      </c>
    </row>
    <row r="86" spans="1:17" x14ac:dyDescent="0.25">
      <c r="A86" s="127" t="s">
        <v>321</v>
      </c>
      <c r="B86" s="200">
        <f t="shared" ref="B86:Q86" si="14">IF(B$53=0,0,B$53/B$5)</f>
        <v>2.0780008937802599E-2</v>
      </c>
      <c r="C86" s="200">
        <f t="shared" si="14"/>
        <v>2.0256415414517979E-2</v>
      </c>
      <c r="D86" s="200">
        <f t="shared" si="14"/>
        <v>2.0533075080009813E-2</v>
      </c>
      <c r="E86" s="200">
        <f t="shared" si="14"/>
        <v>2.0633980522190822E-2</v>
      </c>
      <c r="F86" s="200">
        <f t="shared" si="14"/>
        <v>2.4867914908948064E-2</v>
      </c>
      <c r="G86" s="200">
        <f t="shared" si="14"/>
        <v>2.4206218858962021E-2</v>
      </c>
      <c r="H86" s="200">
        <f t="shared" si="14"/>
        <v>2.4105534471505811E-2</v>
      </c>
      <c r="I86" s="200">
        <f t="shared" si="14"/>
        <v>2.7070669586172297E-2</v>
      </c>
      <c r="J86" s="200">
        <f t="shared" si="14"/>
        <v>2.3038393066976821E-2</v>
      </c>
      <c r="K86" s="200">
        <f t="shared" si="14"/>
        <v>2.3306504022211107E-2</v>
      </c>
      <c r="L86" s="200">
        <f t="shared" si="14"/>
        <v>1.7945638731066325E-2</v>
      </c>
      <c r="M86" s="200">
        <f t="shared" si="14"/>
        <v>7.4169181825892369E-3</v>
      </c>
      <c r="N86" s="200">
        <f t="shared" si="14"/>
        <v>1.0850375044479853E-2</v>
      </c>
      <c r="O86" s="200">
        <f t="shared" si="14"/>
        <v>1.3598933550356941E-2</v>
      </c>
      <c r="P86" s="200">
        <f t="shared" si="14"/>
        <v>1.5780174484999614E-2</v>
      </c>
      <c r="Q86" s="200">
        <f t="shared" si="14"/>
        <v>1.9896345169603428E-2</v>
      </c>
    </row>
    <row r="87" spans="1:17" x14ac:dyDescent="0.25">
      <c r="A87" s="142" t="s">
        <v>327</v>
      </c>
      <c r="B87" s="199">
        <f t="shared" ref="B87:Q87" si="15">IF(B$54=0,0,B$54/B$5)</f>
        <v>2.7023705199449356E-3</v>
      </c>
      <c r="C87" s="199">
        <f t="shared" si="15"/>
        <v>2.5910482666095785E-3</v>
      </c>
      <c r="D87" s="199">
        <f t="shared" si="15"/>
        <v>2.6153326782560934E-3</v>
      </c>
      <c r="E87" s="199">
        <f t="shared" si="15"/>
        <v>2.6625540890913304E-3</v>
      </c>
      <c r="F87" s="199">
        <f t="shared" si="15"/>
        <v>5.8794431168229739E-3</v>
      </c>
      <c r="G87" s="199">
        <f t="shared" si="15"/>
        <v>5.5648091841531844E-3</v>
      </c>
      <c r="H87" s="199">
        <f t="shared" si="15"/>
        <v>6.42646629417086E-3</v>
      </c>
      <c r="I87" s="199">
        <f t="shared" si="15"/>
        <v>6.6067145624439817E-3</v>
      </c>
      <c r="J87" s="199">
        <f t="shared" si="15"/>
        <v>7.9668444395514411E-3</v>
      </c>
      <c r="K87" s="199">
        <f t="shared" si="15"/>
        <v>8.5280434990294383E-3</v>
      </c>
      <c r="L87" s="199">
        <f t="shared" si="15"/>
        <v>1.7587751853535824E-2</v>
      </c>
      <c r="M87" s="199">
        <f t="shared" si="15"/>
        <v>6.4420897580982697E-3</v>
      </c>
      <c r="N87" s="199">
        <f t="shared" si="15"/>
        <v>7.4265524871848761E-3</v>
      </c>
      <c r="O87" s="199">
        <f t="shared" si="15"/>
        <v>6.6835571026206157E-3</v>
      </c>
      <c r="P87" s="199">
        <f t="shared" si="15"/>
        <v>6.3534132399175134E-3</v>
      </c>
      <c r="Q87" s="199">
        <f t="shared" si="15"/>
        <v>6.3608539450161769E-3</v>
      </c>
    </row>
    <row r="88" spans="1:17" x14ac:dyDescent="0.25">
      <c r="A88" s="142" t="s">
        <v>326</v>
      </c>
      <c r="B88" s="199">
        <f t="shared" ref="B88:Q88" si="16">IF(B$55=0,0,B$55/B$5)</f>
        <v>1.8077638417857665E-2</v>
      </c>
      <c r="C88" s="199">
        <f t="shared" si="16"/>
        <v>1.7665367147908402E-2</v>
      </c>
      <c r="D88" s="199">
        <f t="shared" si="16"/>
        <v>1.7917742401753717E-2</v>
      </c>
      <c r="E88" s="199">
        <f t="shared" si="16"/>
        <v>1.7971426433099489E-2</v>
      </c>
      <c r="F88" s="199">
        <f t="shared" si="16"/>
        <v>1.8988471792125088E-2</v>
      </c>
      <c r="G88" s="199">
        <f t="shared" si="16"/>
        <v>1.8641409674808838E-2</v>
      </c>
      <c r="H88" s="199">
        <f t="shared" si="16"/>
        <v>1.7679068177334948E-2</v>
      </c>
      <c r="I88" s="199">
        <f t="shared" si="16"/>
        <v>2.0463955023728317E-2</v>
      </c>
      <c r="J88" s="199">
        <f t="shared" si="16"/>
        <v>1.507154862742538E-2</v>
      </c>
      <c r="K88" s="199">
        <f t="shared" si="16"/>
        <v>1.4778460523181668E-2</v>
      </c>
      <c r="L88" s="199">
        <f t="shared" si="16"/>
        <v>3.5788687753050369E-4</v>
      </c>
      <c r="M88" s="199">
        <f t="shared" si="16"/>
        <v>9.7482842449096783E-4</v>
      </c>
      <c r="N88" s="199">
        <f t="shared" si="16"/>
        <v>3.4238225572949749E-3</v>
      </c>
      <c r="O88" s="199">
        <f t="shared" si="16"/>
        <v>6.9153764477363263E-3</v>
      </c>
      <c r="P88" s="199">
        <f t="shared" si="16"/>
        <v>9.4267612450821027E-3</v>
      </c>
      <c r="Q88" s="199">
        <f t="shared" si="16"/>
        <v>1.353549122458725E-2</v>
      </c>
    </row>
    <row r="89" spans="1:17" x14ac:dyDescent="0.25">
      <c r="A89" s="142" t="s">
        <v>325</v>
      </c>
      <c r="B89" s="199">
        <f t="shared" ref="B89:Q89" si="17">IF(B$66=0,0,B$66/B$5)</f>
        <v>0</v>
      </c>
      <c r="C89" s="199">
        <f t="shared" si="17"/>
        <v>0</v>
      </c>
      <c r="D89" s="199">
        <f t="shared" si="17"/>
        <v>0</v>
      </c>
      <c r="E89" s="199">
        <f t="shared" si="17"/>
        <v>0</v>
      </c>
      <c r="F89" s="199">
        <f t="shared" si="17"/>
        <v>0</v>
      </c>
      <c r="G89" s="199">
        <f t="shared" si="17"/>
        <v>0</v>
      </c>
      <c r="H89" s="199">
        <f t="shared" si="17"/>
        <v>0</v>
      </c>
      <c r="I89" s="199">
        <f t="shared" si="17"/>
        <v>0</v>
      </c>
      <c r="J89" s="199">
        <f t="shared" si="17"/>
        <v>0</v>
      </c>
      <c r="K89" s="199">
        <f t="shared" si="17"/>
        <v>0</v>
      </c>
      <c r="L89" s="199">
        <f t="shared" si="17"/>
        <v>0</v>
      </c>
      <c r="M89" s="199">
        <f t="shared" si="17"/>
        <v>0</v>
      </c>
      <c r="N89" s="199">
        <f t="shared" si="17"/>
        <v>0</v>
      </c>
      <c r="O89" s="199">
        <f t="shared" si="17"/>
        <v>0</v>
      </c>
      <c r="P89" s="199">
        <f t="shared" si="17"/>
        <v>0</v>
      </c>
      <c r="Q89" s="199">
        <f t="shared" si="17"/>
        <v>0</v>
      </c>
    </row>
    <row r="90" spans="1:17" x14ac:dyDescent="0.25">
      <c r="A90" s="127" t="s">
        <v>320</v>
      </c>
      <c r="B90" s="200">
        <f t="shared" ref="B90:Q90" si="18">IF(B$67=0,0,B$67/B$5)</f>
        <v>4.8777884372562828E-2</v>
      </c>
      <c r="C90" s="200">
        <f t="shared" si="18"/>
        <v>3.2716590531112227E-2</v>
      </c>
      <c r="D90" s="200">
        <f t="shared" si="18"/>
        <v>3.0603406845806213E-2</v>
      </c>
      <c r="E90" s="200">
        <f t="shared" si="18"/>
        <v>3.7500260378428463E-2</v>
      </c>
      <c r="F90" s="200">
        <f t="shared" si="18"/>
        <v>0.11399444529025771</v>
      </c>
      <c r="G90" s="200">
        <f t="shared" si="18"/>
        <v>0.10052941800756732</v>
      </c>
      <c r="H90" s="200">
        <f t="shared" si="18"/>
        <v>0.10053276391537408</v>
      </c>
      <c r="I90" s="200">
        <f t="shared" si="18"/>
        <v>9.5122837745984637E-2</v>
      </c>
      <c r="J90" s="200">
        <f t="shared" si="18"/>
        <v>9.4241373308424567E-2</v>
      </c>
      <c r="K90" s="200">
        <f t="shared" si="18"/>
        <v>9.6689626006275689E-2</v>
      </c>
      <c r="L90" s="200">
        <f t="shared" si="18"/>
        <v>0.25779057114291221</v>
      </c>
      <c r="M90" s="200">
        <f t="shared" si="18"/>
        <v>0.11376709468990501</v>
      </c>
      <c r="N90" s="200">
        <f t="shared" si="18"/>
        <v>0.10335866143399641</v>
      </c>
      <c r="O90" s="200">
        <f t="shared" si="18"/>
        <v>9.8301384997505209E-2</v>
      </c>
      <c r="P90" s="200">
        <f t="shared" si="18"/>
        <v>9.7721362237104509E-2</v>
      </c>
      <c r="Q90" s="200">
        <f t="shared" si="18"/>
        <v>8.0372346974721537E-2</v>
      </c>
    </row>
    <row r="91" spans="1:17" x14ac:dyDescent="0.25">
      <c r="A91" s="72" t="s">
        <v>319</v>
      </c>
      <c r="B91" s="71">
        <f t="shared" ref="B91:Q91" si="19">IF(B$68=0,0,B$68/B$5)</f>
        <v>0</v>
      </c>
      <c r="C91" s="71">
        <f t="shared" si="19"/>
        <v>0</v>
      </c>
      <c r="D91" s="71">
        <f t="shared" si="19"/>
        <v>0</v>
      </c>
      <c r="E91" s="71">
        <f t="shared" si="19"/>
        <v>0</v>
      </c>
      <c r="F91" s="71">
        <f t="shared" si="19"/>
        <v>0</v>
      </c>
      <c r="G91" s="71">
        <f t="shared" si="19"/>
        <v>0</v>
      </c>
      <c r="H91" s="71">
        <f t="shared" si="19"/>
        <v>0</v>
      </c>
      <c r="I91" s="71">
        <f t="shared" si="19"/>
        <v>0</v>
      </c>
      <c r="J91" s="71">
        <f t="shared" si="19"/>
        <v>0</v>
      </c>
      <c r="K91" s="71">
        <f t="shared" si="19"/>
        <v>0</v>
      </c>
      <c r="L91" s="71">
        <f t="shared" si="19"/>
        <v>0</v>
      </c>
      <c r="M91" s="71">
        <f t="shared" si="19"/>
        <v>0</v>
      </c>
      <c r="N91" s="71">
        <f t="shared" si="19"/>
        <v>0</v>
      </c>
      <c r="O91" s="71">
        <f t="shared" si="19"/>
        <v>0</v>
      </c>
      <c r="P91" s="71">
        <f t="shared" si="19"/>
        <v>0</v>
      </c>
      <c r="Q91" s="71">
        <f t="shared" si="19"/>
        <v>0</v>
      </c>
    </row>
    <row r="93" spans="1:17" ht="12.75" x14ac:dyDescent="0.25">
      <c r="A93" s="266" t="s">
        <v>133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>IF(B$5=0,0,B$5/OIS_fec!B$5)</f>
        <v>1.3639192256312396</v>
      </c>
      <c r="C95" s="230">
        <f>IF(C$5=0,0,C$5/OIS_fec!C$5)</f>
        <v>1.4460583672591059</v>
      </c>
      <c r="D95" s="230">
        <f>IF(D$5=0,0,D$5/OIS_fec!D$5)</f>
        <v>1.4478692890134546</v>
      </c>
      <c r="E95" s="230">
        <f>IF(E$5=0,0,E$5/OIS_fec!E$5)</f>
        <v>1.4094965800458881</v>
      </c>
      <c r="F95" s="230">
        <f>IF(F$5=0,0,F$5/OIS_fec!F$5)</f>
        <v>0.61191358577521082</v>
      </c>
      <c r="G95" s="230">
        <f>IF(G$5=0,0,G$5/OIS_fec!G$5)</f>
        <v>0.64967918062339114</v>
      </c>
      <c r="H95" s="230">
        <f>IF(H$5=0,0,H$5/OIS_fec!H$5)</f>
        <v>0.56465164207753904</v>
      </c>
      <c r="I95" s="230">
        <f>IF(I$5=0,0,I$5/OIS_fec!I$5)</f>
        <v>0.54923445290607675</v>
      </c>
      <c r="J95" s="230">
        <f>IF(J$5=0,0,J$5/OIS_fec!J$5)</f>
        <v>0.45937405890154853</v>
      </c>
      <c r="K95" s="230">
        <f>IF(K$5=0,0,K$5/OIS_fec!K$5)</f>
        <v>0.42819226502250168</v>
      </c>
      <c r="L95" s="230">
        <f>IF(L$5=0,0,L$5/OIS_fec!L$5)</f>
        <v>0.21043460551629975</v>
      </c>
      <c r="M95" s="230">
        <f>IF(M$5=0,0,M$5/OIS_fec!M$5)</f>
        <v>0.47969834206744577</v>
      </c>
      <c r="N95" s="230">
        <f>IF(N$5=0,0,N$5/OIS_fec!N$5)</f>
        <v>0.43221264881655019</v>
      </c>
      <c r="O95" s="230">
        <f>IF(O$5=0,0,O$5/OIS_fec!O$5)</f>
        <v>0.48408068346045902</v>
      </c>
      <c r="P95" s="230">
        <f>IF(P$5=0,0,P$5/OIS_fec!P$5)</f>
        <v>0.50751847622066826</v>
      </c>
      <c r="Q95" s="230">
        <f>IF(Q$5=0,0,Q$5/OIS_fec!Q$5)</f>
        <v>0.51075830115398124</v>
      </c>
    </row>
    <row r="96" spans="1:17" x14ac:dyDescent="0.25">
      <c r="A96" s="132" t="s">
        <v>83</v>
      </c>
      <c r="B96" s="275">
        <f>IF(B$6=0,0,B$6/OIS_fec!B$6)</f>
        <v>0</v>
      </c>
      <c r="C96" s="275">
        <f>IF(C$6=0,0,C$6/OIS_fec!C$6)</f>
        <v>0</v>
      </c>
      <c r="D96" s="275">
        <f>IF(D$6=0,0,D$6/OIS_fec!D$6)</f>
        <v>0</v>
      </c>
      <c r="E96" s="275">
        <f>IF(E$6=0,0,E$6/OIS_fec!E$6)</f>
        <v>0</v>
      </c>
      <c r="F96" s="275">
        <f>IF(F$6=0,0,F$6/OIS_fec!F$6)</f>
        <v>0</v>
      </c>
      <c r="G96" s="275">
        <f>IF(G$6=0,0,G$6/OIS_fec!G$6)</f>
        <v>0</v>
      </c>
      <c r="H96" s="275">
        <f>IF(H$6=0,0,H$6/OIS_fec!H$6)</f>
        <v>0</v>
      </c>
      <c r="I96" s="275">
        <f>IF(I$6=0,0,I$6/OIS_fec!I$6)</f>
        <v>0</v>
      </c>
      <c r="J96" s="275">
        <f>IF(J$6=0,0,J$6/OIS_fec!J$6)</f>
        <v>0</v>
      </c>
      <c r="K96" s="275">
        <f>IF(K$6=0,0,K$6/OIS_fec!K$6)</f>
        <v>0</v>
      </c>
      <c r="L96" s="275">
        <f>IF(L$6=0,0,L$6/OIS_fec!L$6)</f>
        <v>0</v>
      </c>
      <c r="M96" s="275">
        <f>IF(M$6=0,0,M$6/OIS_fec!M$6)</f>
        <v>0</v>
      </c>
      <c r="N96" s="275">
        <f>IF(N$6=0,0,N$6/OIS_fec!N$6)</f>
        <v>0</v>
      </c>
      <c r="O96" s="275">
        <f>IF(O$6=0,0,O$6/OIS_fec!O$6)</f>
        <v>0</v>
      </c>
      <c r="P96" s="275">
        <f>IF(P$6=0,0,P$6/OIS_fec!P$6)</f>
        <v>0</v>
      </c>
      <c r="Q96" s="275">
        <f>IF(Q$6=0,0,Q$6/OIS_fec!Q$6)</f>
        <v>0</v>
      </c>
    </row>
    <row r="97" spans="1:17" x14ac:dyDescent="0.25">
      <c r="A97" s="76" t="s">
        <v>82</v>
      </c>
      <c r="B97" s="274">
        <f>IF(B$7=0,0,B$7/OIS_fec!B$7)</f>
        <v>0</v>
      </c>
      <c r="C97" s="274">
        <f>IF(C$7=0,0,C$7/OIS_fec!C$7)</f>
        <v>0</v>
      </c>
      <c r="D97" s="274">
        <f>IF(D$7=0,0,D$7/OIS_fec!D$7)</f>
        <v>0</v>
      </c>
      <c r="E97" s="274">
        <f>IF(E$7=0,0,E$7/OIS_fec!E$7)</f>
        <v>0</v>
      </c>
      <c r="F97" s="274">
        <f>IF(F$7=0,0,F$7/OIS_fec!F$7)</f>
        <v>0</v>
      </c>
      <c r="G97" s="274">
        <f>IF(G$7=0,0,G$7/OIS_fec!G$7)</f>
        <v>0</v>
      </c>
      <c r="H97" s="274">
        <f>IF(H$7=0,0,H$7/OIS_fec!H$7)</f>
        <v>0</v>
      </c>
      <c r="I97" s="274">
        <f>IF(I$7=0,0,I$7/OIS_fec!I$7)</f>
        <v>0</v>
      </c>
      <c r="J97" s="274">
        <f>IF(J$7=0,0,J$7/OIS_fec!J$7)</f>
        <v>0</v>
      </c>
      <c r="K97" s="274">
        <f>IF(K$7=0,0,K$7/OIS_fec!K$7)</f>
        <v>0</v>
      </c>
      <c r="L97" s="274">
        <f>IF(L$7=0,0,L$7/OIS_fec!L$7)</f>
        <v>0</v>
      </c>
      <c r="M97" s="274">
        <f>IF(M$7=0,0,M$7/OIS_fec!M$7)</f>
        <v>0</v>
      </c>
      <c r="N97" s="274">
        <f>IF(N$7=0,0,N$7/OIS_fec!N$7)</f>
        <v>0</v>
      </c>
      <c r="O97" s="274">
        <f>IF(O$7=0,0,O$7/OIS_fec!O$7)</f>
        <v>0</v>
      </c>
      <c r="P97" s="274">
        <f>IF(P$7=0,0,P$7/OIS_fec!P$7)</f>
        <v>0</v>
      </c>
      <c r="Q97" s="274">
        <f>IF(Q$7=0,0,Q$7/OIS_fec!Q$7)</f>
        <v>0</v>
      </c>
    </row>
    <row r="98" spans="1:17" x14ac:dyDescent="0.25">
      <c r="A98" s="76" t="s">
        <v>81</v>
      </c>
      <c r="B98" s="274">
        <f>IF(B$8=0,0,B$8/OIS_fec!B$8)</f>
        <v>0</v>
      </c>
      <c r="C98" s="274">
        <f>IF(C$8=0,0,C$8/OIS_fec!C$8)</f>
        <v>0</v>
      </c>
      <c r="D98" s="274">
        <f>IF(D$8=0,0,D$8/OIS_fec!D$8)</f>
        <v>0</v>
      </c>
      <c r="E98" s="274">
        <f>IF(E$8=0,0,E$8/OIS_fec!E$8)</f>
        <v>0</v>
      </c>
      <c r="F98" s="274">
        <f>IF(F$8=0,0,F$8/OIS_fec!F$8)</f>
        <v>0</v>
      </c>
      <c r="G98" s="274">
        <f>IF(G$8=0,0,G$8/OIS_fec!G$8)</f>
        <v>0</v>
      </c>
      <c r="H98" s="274">
        <f>IF(H$8=0,0,H$8/OIS_fec!H$8)</f>
        <v>0</v>
      </c>
      <c r="I98" s="274">
        <f>IF(I$8=0,0,I$8/OIS_fec!I$8)</f>
        <v>0</v>
      </c>
      <c r="J98" s="274">
        <f>IF(J$8=0,0,J$8/OIS_fec!J$8)</f>
        <v>0</v>
      </c>
      <c r="K98" s="274">
        <f>IF(K$8=0,0,K$8/OIS_fec!K$8)</f>
        <v>0</v>
      </c>
      <c r="L98" s="274">
        <f>IF(L$8=0,0,L$8/OIS_fec!L$8)</f>
        <v>0</v>
      </c>
      <c r="M98" s="274">
        <f>IF(M$8=0,0,M$8/OIS_fec!M$8)</f>
        <v>0</v>
      </c>
      <c r="N98" s="274">
        <f>IF(N$8=0,0,N$8/OIS_fec!N$8)</f>
        <v>0</v>
      </c>
      <c r="O98" s="274">
        <f>IF(O$8=0,0,O$8/OIS_fec!O$8)</f>
        <v>0</v>
      </c>
      <c r="P98" s="274">
        <f>IF(P$8=0,0,P$8/OIS_fec!P$8)</f>
        <v>0</v>
      </c>
      <c r="Q98" s="274">
        <f>IF(Q$8=0,0,Q$8/OIS_fec!Q$8)</f>
        <v>0</v>
      </c>
    </row>
    <row r="99" spans="1:17" x14ac:dyDescent="0.25">
      <c r="A99" s="76" t="s">
        <v>80</v>
      </c>
      <c r="B99" s="274">
        <f>IF(B$9=0,0,B$9/OIS_fec!B$9)</f>
        <v>0</v>
      </c>
      <c r="C99" s="274">
        <f>IF(C$9=0,0,C$9/OIS_fec!C$9)</f>
        <v>0</v>
      </c>
      <c r="D99" s="274">
        <f>IF(D$9=0,0,D$9/OIS_fec!D$9)</f>
        <v>0</v>
      </c>
      <c r="E99" s="274">
        <f>IF(E$9=0,0,E$9/OIS_fec!E$9)</f>
        <v>0</v>
      </c>
      <c r="F99" s="274">
        <f>IF(F$9=0,0,F$9/OIS_fec!F$9)</f>
        <v>0</v>
      </c>
      <c r="G99" s="274">
        <f>IF(G$9=0,0,G$9/OIS_fec!G$9)</f>
        <v>0</v>
      </c>
      <c r="H99" s="274">
        <f>IF(H$9=0,0,H$9/OIS_fec!H$9)</f>
        <v>0</v>
      </c>
      <c r="I99" s="274">
        <f>IF(I$9=0,0,I$9/OIS_fec!I$9)</f>
        <v>0</v>
      </c>
      <c r="J99" s="274">
        <f>IF(J$9=0,0,J$9/OIS_fec!J$9)</f>
        <v>0</v>
      </c>
      <c r="K99" s="274">
        <f>IF(K$9=0,0,K$9/OIS_fec!K$9)</f>
        <v>0</v>
      </c>
      <c r="L99" s="274">
        <f>IF(L$9=0,0,L$9/OIS_fec!L$9)</f>
        <v>0</v>
      </c>
      <c r="M99" s="274">
        <f>IF(M$9=0,0,M$9/OIS_fec!M$9)</f>
        <v>0</v>
      </c>
      <c r="N99" s="274">
        <f>IF(N$9=0,0,N$9/OIS_fec!N$9)</f>
        <v>0</v>
      </c>
      <c r="O99" s="274">
        <f>IF(O$9=0,0,O$9/OIS_fec!O$9)</f>
        <v>0</v>
      </c>
      <c r="P99" s="274">
        <f>IF(P$9=0,0,P$9/OIS_fec!P$9)</f>
        <v>0</v>
      </c>
      <c r="Q99" s="274">
        <f>IF(Q$9=0,0,Q$9/OIS_fec!Q$9)</f>
        <v>0</v>
      </c>
    </row>
    <row r="100" spans="1:17" x14ac:dyDescent="0.25">
      <c r="A100" s="129" t="s">
        <v>79</v>
      </c>
      <c r="B100" s="273">
        <f>IF(B$10=0,0,B$10/OIS_fec!B$10)</f>
        <v>1.1319524703740209</v>
      </c>
      <c r="C100" s="273">
        <f>IF(C$10=0,0,C$10/OIS_fec!C$10)</f>
        <v>1.1382403984126057</v>
      </c>
      <c r="D100" s="273">
        <f>IF(D$10=0,0,D$10/OIS_fec!D$10)</f>
        <v>1.1574125901161834</v>
      </c>
      <c r="E100" s="273">
        <f>IF(E$10=0,0,E$10/OIS_fec!E$10)</f>
        <v>1.1583881662682649</v>
      </c>
      <c r="F100" s="273">
        <f>IF(F$10=0,0,F$10/OIS_fec!F$10)</f>
        <v>1.1201700637260004</v>
      </c>
      <c r="G100" s="273">
        <f>IF(G$10=0,0,G$10/OIS_fec!G$10)</f>
        <v>1.1194603621042429</v>
      </c>
      <c r="H100" s="273">
        <f>IF(H$10=0,0,H$10/OIS_fec!H$10)</f>
        <v>1.130756910791658</v>
      </c>
      <c r="I100" s="273">
        <f>IF(I$10=0,0,I$10/OIS_fec!I$10)</f>
        <v>1.1256148494083706</v>
      </c>
      <c r="J100" s="273">
        <f>IF(J$10=0,0,J$10/OIS_fec!J$10)</f>
        <v>1.13144939852839</v>
      </c>
      <c r="K100" s="273">
        <f>IF(K$10=0,0,K$10/OIS_fec!K$10)</f>
        <v>1.117319009109158</v>
      </c>
      <c r="L100" s="273">
        <f>IF(L$10=0,0,L$10/OIS_fec!L$10)</f>
        <v>0.79632342281848578</v>
      </c>
      <c r="M100" s="273">
        <f>IF(M$10=0,0,M$10/OIS_fec!M$10)</f>
        <v>1.4902435807930383</v>
      </c>
      <c r="N100" s="273">
        <f>IF(N$10=0,0,N$10/OIS_fec!N$10)</f>
        <v>1.4369119843715781</v>
      </c>
      <c r="O100" s="273">
        <f>IF(O$10=0,0,O$10/OIS_fec!O$10)</f>
        <v>1.3798226047457844</v>
      </c>
      <c r="P100" s="273">
        <f>IF(P$10=0,0,P$10/OIS_fec!P$10)</f>
        <v>1.3652500180885554</v>
      </c>
      <c r="Q100" s="273">
        <f>IF(Q$10=0,0,Q$10/OIS_fec!Q$10)</f>
        <v>1.340792639516023</v>
      </c>
    </row>
    <row r="101" spans="1:17" x14ac:dyDescent="0.25">
      <c r="A101" s="127" t="s">
        <v>324</v>
      </c>
      <c r="B101" s="296">
        <f>IF(B$15=0,0,B$15/OIS_fec!B$15)</f>
        <v>2.8058193217606036</v>
      </c>
      <c r="C101" s="296">
        <f>IF(C$15=0,0,C$15/OIS_fec!C$15)</f>
        <v>2.8595929294472202</v>
      </c>
      <c r="D101" s="296">
        <f>IF(D$15=0,0,D$15/OIS_fec!D$15)</f>
        <v>2.8735145334933763</v>
      </c>
      <c r="E101" s="296">
        <f>IF(E$15=0,0,E$15/OIS_fec!E$15)</f>
        <v>2.8310084134996565</v>
      </c>
      <c r="F101" s="296">
        <f>IF(F$15=0,0,F$15/OIS_fec!F$15)</f>
        <v>1.3291356130426295</v>
      </c>
      <c r="G101" s="296">
        <f>IF(G$15=0,0,G$15/OIS_fec!G$15)</f>
        <v>1.381747863271249</v>
      </c>
      <c r="H101" s="296">
        <f>IF(H$15=0,0,H$15/OIS_fec!H$15)</f>
        <v>1.1211813061231262</v>
      </c>
      <c r="I101" s="296">
        <f>IF(I$15=0,0,I$15/OIS_fec!I$15)</f>
        <v>1.2640991110438431</v>
      </c>
      <c r="J101" s="296">
        <f>IF(J$15=0,0,J$15/OIS_fec!J$15)</f>
        <v>0.78226312692564681</v>
      </c>
      <c r="K101" s="296">
        <f>IF(K$15=0,0,K$15/OIS_fec!K$15)</f>
        <v>0.72636873320585438</v>
      </c>
      <c r="L101" s="296">
        <f>IF(L$15=0,0,L$15/OIS_fec!L$15)</f>
        <v>8.5322355079684772E-3</v>
      </c>
      <c r="M101" s="296">
        <f>IF(M$15=0,0,M$15/OIS_fec!M$15)</f>
        <v>6.3292393806375233E-2</v>
      </c>
      <c r="N101" s="296">
        <f>IF(N$15=0,0,N$15/OIS_fec!N$15)</f>
        <v>0.19275672738084423</v>
      </c>
      <c r="O101" s="296">
        <f>IF(O$15=0,0,O$15/OIS_fec!O$15)</f>
        <v>0.43138731982461803</v>
      </c>
      <c r="P101" s="296">
        <f>IF(P$15=0,0,P$15/OIS_fec!P$15)</f>
        <v>0.58467581219336939</v>
      </c>
      <c r="Q101" s="296">
        <f>IF(Q$15=0,0,Q$15/OIS_fec!Q$15)</f>
        <v>0.88222675705429543</v>
      </c>
    </row>
    <row r="102" spans="1:17" x14ac:dyDescent="0.25">
      <c r="A102" s="127" t="s">
        <v>323</v>
      </c>
      <c r="B102" s="296">
        <f>IF(B$26=0,0,B$26/OIS_fec!B$26)</f>
        <v>1.837774884101</v>
      </c>
      <c r="C102" s="296">
        <f>IF(C$26=0,0,C$26/OIS_fec!C$26)</f>
        <v>1.7709608378411024</v>
      </c>
      <c r="D102" s="296">
        <f>IF(D$26=0,0,D$26/OIS_fec!D$26)</f>
        <v>1.5790484508881515</v>
      </c>
      <c r="E102" s="296">
        <f>IF(E$26=0,0,E$26/OIS_fec!E$26)</f>
        <v>1.5985271514616026</v>
      </c>
      <c r="F102" s="296">
        <f>IF(F$26=0,0,F$26/OIS_fec!F$26)</f>
        <v>1.7211790904350699</v>
      </c>
      <c r="G102" s="296">
        <f>IF(G$26=0,0,G$26/OIS_fec!G$26)</f>
        <v>1.6810836984168733</v>
      </c>
      <c r="H102" s="296">
        <f>IF(H$26=0,0,H$26/OIS_fec!H$26)</f>
        <v>1.6448696207892712</v>
      </c>
      <c r="I102" s="296">
        <f>IF(I$26=0,0,I$26/OIS_fec!I$26)</f>
        <v>1.611545145784558</v>
      </c>
      <c r="J102" s="296">
        <f>IF(J$26=0,0,J$26/OIS_fec!J$26)</f>
        <v>1.7095877890700708</v>
      </c>
      <c r="K102" s="296">
        <f>IF(K$26=0,0,K$26/OIS_fec!K$26)</f>
        <v>1.7441925690539957</v>
      </c>
      <c r="L102" s="296">
        <f>IF(L$26=0,0,L$26/OIS_fec!L$26)</f>
        <v>1.6475793164518753</v>
      </c>
      <c r="M102" s="296">
        <f>IF(M$26=0,0,M$26/OIS_fec!M$26)</f>
        <v>2.1052746900757198</v>
      </c>
      <c r="N102" s="296">
        <f>IF(N$26=0,0,N$26/OIS_fec!N$26)</f>
        <v>2.0443462935631143</v>
      </c>
      <c r="O102" s="296">
        <f>IF(O$26=0,0,O$26/OIS_fec!O$26)</f>
        <v>2.0951056099211671</v>
      </c>
      <c r="P102" s="296">
        <f>IF(P$26=0,0,P$26/OIS_fec!P$26)</f>
        <v>2.1048150359686377</v>
      </c>
      <c r="Q102" s="296">
        <f>IF(Q$26=0,0,Q$26/OIS_fec!Q$26)</f>
        <v>2.0743514566445684</v>
      </c>
    </row>
    <row r="103" spans="1:17" x14ac:dyDescent="0.25">
      <c r="A103" s="127" t="s">
        <v>322</v>
      </c>
      <c r="B103" s="296">
        <f>IF(B$34=0,0,B$34/OIS_fec!B$34)</f>
        <v>2.6289424955665042</v>
      </c>
      <c r="C103" s="296">
        <f>IF(C$34=0,0,C$34/OIS_fec!C$34)</f>
        <v>2.6742888653336072</v>
      </c>
      <c r="D103" s="296">
        <f>IF(D$34=0,0,D$34/OIS_fec!D$34)</f>
        <v>2.6850538786299851</v>
      </c>
      <c r="E103" s="296">
        <f>IF(E$34=0,0,E$34/OIS_fec!E$34)</f>
        <v>2.6496753300268439</v>
      </c>
      <c r="F103" s="296">
        <f>IF(F$34=0,0,F$34/OIS_fec!F$34)</f>
        <v>1.4036101867581754</v>
      </c>
      <c r="G103" s="296">
        <f>IF(G$34=0,0,G$34/OIS_fec!G$34)</f>
        <v>1.4409621577831671</v>
      </c>
      <c r="H103" s="296">
        <f>IF(H$34=0,0,H$34/OIS_fec!H$34)</f>
        <v>1.2263138481314122</v>
      </c>
      <c r="I103" s="296">
        <f>IF(I$34=0,0,I$34/OIS_fec!I$34)</f>
        <v>1.35156695709467</v>
      </c>
      <c r="J103" s="296">
        <f>IF(J$34=0,0,J$34/OIS_fec!J$34)</f>
        <v>0.96165781527393768</v>
      </c>
      <c r="K103" s="296">
        <f>IF(K$34=0,0,K$34/OIS_fec!K$34)</f>
        <v>0.91316156385107849</v>
      </c>
      <c r="L103" s="296">
        <f>IF(L$34=0,0,L$34/OIS_fec!L$34)</f>
        <v>0.28746072630112551</v>
      </c>
      <c r="M103" s="296">
        <f>IF(M$34=0,0,M$34/OIS_fec!M$34)</f>
        <v>0.33880341575311956</v>
      </c>
      <c r="N103" s="296">
        <f>IF(N$34=0,0,N$34/OIS_fec!N$34)</f>
        <v>0.44235583417193047</v>
      </c>
      <c r="O103" s="296">
        <f>IF(O$34=0,0,O$34/OIS_fec!O$34)</f>
        <v>0.66366891886215773</v>
      </c>
      <c r="P103" s="296">
        <f>IF(P$34=0,0,P$34/OIS_fec!P$34)</f>
        <v>0.82681443924570142</v>
      </c>
      <c r="Q103" s="296">
        <f>IF(Q$34=0,0,Q$34/OIS_fec!Q$34)</f>
        <v>1.0484881782004236</v>
      </c>
    </row>
    <row r="104" spans="1:17" x14ac:dyDescent="0.25">
      <c r="A104" s="127" t="s">
        <v>321</v>
      </c>
      <c r="B104" s="296">
        <f>IF(B$53=0,0,B$53/OIS_fec!B$53)</f>
        <v>0.9030585661151086</v>
      </c>
      <c r="C104" s="296">
        <f>IF(C$53=0,0,C$53/OIS_fec!C$53)</f>
        <v>0.91812576024522186</v>
      </c>
      <c r="D104" s="296">
        <f>IF(D$53=0,0,D$53/OIS_fec!D$53)</f>
        <v>0.92202380937814588</v>
      </c>
      <c r="E104" s="296">
        <f>IF(E$53=0,0,E$53/OIS_fec!E$53)</f>
        <v>0.91012209577990388</v>
      </c>
      <c r="F104" s="296">
        <f>IF(F$53=0,0,F$53/OIS_fec!F$53)</f>
        <v>0.49672756470634949</v>
      </c>
      <c r="G104" s="296">
        <f>IF(G$53=0,0,G$53/OIS_fec!G$53)</f>
        <v>0.51084807315135128</v>
      </c>
      <c r="H104" s="296">
        <f>IF(H$53=0,0,H$53/OIS_fec!H$53)</f>
        <v>0.44051389539885982</v>
      </c>
      <c r="I104" s="296">
        <f>IF(I$53=0,0,I$53/OIS_fec!I$53)</f>
        <v>0.48120323161803602</v>
      </c>
      <c r="J104" s="296">
        <f>IF(J$53=0,0,J$53/OIS_fec!J$53)</f>
        <v>0.33961035794441796</v>
      </c>
      <c r="K104" s="296">
        <f>IF(K$53=0,0,K$53/OIS_fec!K$53)</f>
        <v>0.32095401166620841</v>
      </c>
      <c r="L104" s="296">
        <f>IF(L$53=0,0,L$53/OIS_fec!L$53)</f>
        <v>0.11982947930247627</v>
      </c>
      <c r="M104" s="296">
        <f>IF(M$53=0,0,M$53/OIS_fec!M$53)</f>
        <v>0.135210929321433</v>
      </c>
      <c r="N104" s="296">
        <f>IF(N$53=0,0,N$53/OIS_fec!N$53)</f>
        <v>0.1715823359930535</v>
      </c>
      <c r="O104" s="296">
        <f>IF(O$53=0,0,O$53/OIS_fec!O$53)</f>
        <v>0.23895288031652978</v>
      </c>
      <c r="P104" s="296">
        <f>IF(P$53=0,0,P$53/OIS_fec!P$53)</f>
        <v>0.29168881649779943</v>
      </c>
      <c r="Q104" s="296">
        <f>IF(Q$53=0,0,Q$53/OIS_fec!Q$53)</f>
        <v>0.36734401133345629</v>
      </c>
    </row>
    <row r="105" spans="1:17" x14ac:dyDescent="0.25">
      <c r="A105" s="127" t="s">
        <v>320</v>
      </c>
      <c r="B105" s="296">
        <f>IF(B$67=0,0,B$67/OIS_fec!B$67)</f>
        <v>3.1024188000000001</v>
      </c>
      <c r="C105" s="296">
        <f>IF(C$67=0,0,C$67/OIS_fec!C$67)</f>
        <v>3.1024188000000001</v>
      </c>
      <c r="D105" s="296">
        <f>IF(D$67=0,0,D$67/OIS_fec!D$67)</f>
        <v>3.1024188000000001</v>
      </c>
      <c r="E105" s="296">
        <f>IF(E$67=0,0,E$67/OIS_fec!E$67)</f>
        <v>3.1024188000000001</v>
      </c>
      <c r="F105" s="296">
        <f>IF(F$67=0,0,F$67/OIS_fec!F$67)</f>
        <v>3.1024188000000001</v>
      </c>
      <c r="G105" s="296">
        <f>IF(G$67=0,0,G$67/OIS_fec!G$67)</f>
        <v>3.1024187999999997</v>
      </c>
      <c r="H105" s="296">
        <f>IF(H$67=0,0,H$67/OIS_fec!H$67)</f>
        <v>3.1024188000000001</v>
      </c>
      <c r="I105" s="296">
        <f>IF(I$67=0,0,I$67/OIS_fec!I$67)</f>
        <v>3.1024188000000001</v>
      </c>
      <c r="J105" s="296">
        <f>IF(J$67=0,0,J$67/OIS_fec!J$67)</f>
        <v>3.1024187999999997</v>
      </c>
      <c r="K105" s="296">
        <f>IF(K$67=0,0,K$67/OIS_fec!K$67)</f>
        <v>3.1024188000000001</v>
      </c>
      <c r="L105" s="296">
        <f>IF(L$67=0,0,L$67/OIS_fec!L$67)</f>
        <v>3.1024188000000001</v>
      </c>
      <c r="M105" s="296">
        <f>IF(M$67=0,0,M$67/OIS_fec!M$67)</f>
        <v>3.1024188000000001</v>
      </c>
      <c r="N105" s="296">
        <f>IF(N$67=0,0,N$67/OIS_fec!N$67)</f>
        <v>3.1024187999999997</v>
      </c>
      <c r="O105" s="296">
        <f>IF(O$67=0,0,O$67/OIS_fec!O$67)</f>
        <v>3.1024188000000001</v>
      </c>
      <c r="P105" s="296">
        <f>IF(P$67=0,0,P$67/OIS_fec!P$67)</f>
        <v>3.1024188000000001</v>
      </c>
      <c r="Q105" s="296">
        <f>IF(Q$67=0,0,Q$67/OIS_fec!Q$67)</f>
        <v>3.1024188000000006</v>
      </c>
    </row>
    <row r="106" spans="1:17" x14ac:dyDescent="0.25">
      <c r="A106" s="72" t="s">
        <v>319</v>
      </c>
      <c r="B106" s="295">
        <f>IF(B$68=0,0,B$68/OIS_fec!B$68)</f>
        <v>0</v>
      </c>
      <c r="C106" s="295">
        <f>IF(C$68=0,0,C$68/OIS_fec!C$68)</f>
        <v>0</v>
      </c>
      <c r="D106" s="295">
        <f>IF(D$68=0,0,D$68/OIS_fec!D$68)</f>
        <v>0</v>
      </c>
      <c r="E106" s="295">
        <f>IF(E$68=0,0,E$68/OIS_fec!E$68)</f>
        <v>0</v>
      </c>
      <c r="F106" s="295">
        <f>IF(F$68=0,0,F$68/OIS_fec!F$68)</f>
        <v>0</v>
      </c>
      <c r="G106" s="295">
        <f>IF(G$68=0,0,G$68/OIS_fec!G$68)</f>
        <v>0</v>
      </c>
      <c r="H106" s="295">
        <f>IF(H$68=0,0,H$68/OIS_fec!H$68)</f>
        <v>0</v>
      </c>
      <c r="I106" s="295">
        <f>IF(I$68=0,0,I$68/OIS_fec!I$68)</f>
        <v>0</v>
      </c>
      <c r="J106" s="295">
        <f>IF(J$68=0,0,J$68/OIS_fec!J$68)</f>
        <v>0</v>
      </c>
      <c r="K106" s="295">
        <f>IF(K$68=0,0,K$68/OIS_fec!K$68)</f>
        <v>0</v>
      </c>
      <c r="L106" s="295">
        <f>IF(L$68=0,0,L$68/OIS_fec!L$68)</f>
        <v>0</v>
      </c>
      <c r="M106" s="295">
        <f>IF(M$68=0,0,M$68/OIS_fec!M$68)</f>
        <v>0</v>
      </c>
      <c r="N106" s="295">
        <f>IF(N$68=0,0,N$68/OIS_fec!N$68)</f>
        <v>0</v>
      </c>
      <c r="O106" s="295">
        <f>IF(O$68=0,0,O$68/OIS_fec!O$68)</f>
        <v>0</v>
      </c>
      <c r="P106" s="295">
        <f>IF(P$68=0,0,P$68/OIS_fec!P$68)</f>
        <v>0</v>
      </c>
      <c r="Q106" s="295">
        <f>IF(Q$68=0,0,Q$68/OIS_fec!Q$68)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Q5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CO2 emissions"</f>
        <v>IT: Industry Summary / CO2 emissions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98" t="s">
        <v>99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SUM(B6:B10,B15,B26,B37)</f>
        <v>104497.14442113484</v>
      </c>
      <c r="C5" s="96">
        <f t="shared" ref="C5:Q5" si="1">SUM(C6:C10,C15,C26,C37)</f>
        <v>103071.94184639525</v>
      </c>
      <c r="D5" s="96">
        <f t="shared" si="1"/>
        <v>101836.29621293195</v>
      </c>
      <c r="E5" s="96">
        <f t="shared" si="1"/>
        <v>109291.90034713235</v>
      </c>
      <c r="F5" s="96">
        <f t="shared" si="1"/>
        <v>101853.33806448188</v>
      </c>
      <c r="G5" s="96">
        <f t="shared" si="1"/>
        <v>101519.80047816227</v>
      </c>
      <c r="H5" s="96">
        <f t="shared" si="1"/>
        <v>97059.091804439609</v>
      </c>
      <c r="I5" s="96">
        <f t="shared" si="1"/>
        <v>95820.492003132211</v>
      </c>
      <c r="J5" s="96">
        <f t="shared" si="1"/>
        <v>89491.677998970292</v>
      </c>
      <c r="K5" s="96">
        <f t="shared" si="1"/>
        <v>68069.392927482812</v>
      </c>
      <c r="L5" s="96">
        <f t="shared" si="1"/>
        <v>72275.251948331919</v>
      </c>
      <c r="M5" s="96">
        <f t="shared" si="1"/>
        <v>71691.754809995036</v>
      </c>
      <c r="N5" s="96">
        <f t="shared" si="1"/>
        <v>66186.462199743051</v>
      </c>
      <c r="O5" s="96">
        <f t="shared" si="1"/>
        <v>58079.422915863994</v>
      </c>
      <c r="P5" s="96">
        <f t="shared" si="1"/>
        <v>55324.876808194887</v>
      </c>
      <c r="Q5" s="96">
        <f t="shared" si="1"/>
        <v>53978.523119873993</v>
      </c>
    </row>
    <row r="6" spans="1:17" x14ac:dyDescent="0.25">
      <c r="A6" s="76" t="s">
        <v>83</v>
      </c>
      <c r="B6" s="95">
        <v>0</v>
      </c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</row>
    <row r="7" spans="1:17" x14ac:dyDescent="0.25">
      <c r="A7" s="76" t="s">
        <v>82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</row>
    <row r="8" spans="1:17" x14ac:dyDescent="0.25">
      <c r="A8" s="76" t="s">
        <v>81</v>
      </c>
      <c r="B8" s="95">
        <v>0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  <c r="P8" s="95">
        <v>0</v>
      </c>
      <c r="Q8" s="95">
        <v>0</v>
      </c>
    </row>
    <row r="9" spans="1:17" x14ac:dyDescent="0.25">
      <c r="A9" s="76" t="s">
        <v>80</v>
      </c>
      <c r="B9" s="95">
        <v>0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</row>
    <row r="10" spans="1:17" x14ac:dyDescent="0.25">
      <c r="A10" s="94" t="s">
        <v>79</v>
      </c>
      <c r="B10" s="93">
        <f t="shared" ref="B10" si="2">SUM(B11:B14)</f>
        <v>808.69217487184369</v>
      </c>
      <c r="C10" s="93">
        <f t="shared" ref="C10:Q10" si="3">SUM(C11:C14)</f>
        <v>837.76472837625579</v>
      </c>
      <c r="D10" s="93">
        <f t="shared" si="3"/>
        <v>851.54595078678165</v>
      </c>
      <c r="E10" s="93">
        <f t="shared" si="3"/>
        <v>896.90753040339814</v>
      </c>
      <c r="F10" s="93">
        <f t="shared" si="3"/>
        <v>922.84594230509106</v>
      </c>
      <c r="G10" s="93">
        <f t="shared" si="3"/>
        <v>884.3110777838865</v>
      </c>
      <c r="H10" s="93">
        <f t="shared" si="3"/>
        <v>817.05277791473384</v>
      </c>
      <c r="I10" s="93">
        <f t="shared" si="3"/>
        <v>843.8358787540858</v>
      </c>
      <c r="J10" s="93">
        <f t="shared" si="3"/>
        <v>758.11142069546077</v>
      </c>
      <c r="K10" s="93">
        <f t="shared" si="3"/>
        <v>595.36823299553839</v>
      </c>
      <c r="L10" s="93">
        <f t="shared" si="3"/>
        <v>600.84128016846853</v>
      </c>
      <c r="M10" s="93">
        <f t="shared" si="3"/>
        <v>636.99041489489787</v>
      </c>
      <c r="N10" s="93">
        <f t="shared" si="3"/>
        <v>604.54578634864265</v>
      </c>
      <c r="O10" s="93">
        <f t="shared" si="3"/>
        <v>580.22842506651148</v>
      </c>
      <c r="P10" s="93">
        <f t="shared" si="3"/>
        <v>576.0503363439725</v>
      </c>
      <c r="Q10" s="93">
        <f t="shared" si="3"/>
        <v>573.20365870547937</v>
      </c>
    </row>
    <row r="11" spans="1:17" x14ac:dyDescent="0.25">
      <c r="A11" s="92" t="s">
        <v>68</v>
      </c>
      <c r="B11" s="91">
        <v>244.96553800029344</v>
      </c>
      <c r="C11" s="91">
        <v>270.70108058712384</v>
      </c>
      <c r="D11" s="91">
        <v>280.18717335522115</v>
      </c>
      <c r="E11" s="91">
        <v>316.58065852322983</v>
      </c>
      <c r="F11" s="91">
        <v>380.55436691229283</v>
      </c>
      <c r="G11" s="91">
        <v>369.82905973736518</v>
      </c>
      <c r="H11" s="91">
        <v>316.3702708061985</v>
      </c>
      <c r="I11" s="91">
        <v>351.54110123028335</v>
      </c>
      <c r="J11" s="91">
        <v>310.12296358858345</v>
      </c>
      <c r="K11" s="91">
        <v>198.84026002939348</v>
      </c>
      <c r="L11" s="91">
        <v>215.91399373520892</v>
      </c>
      <c r="M11" s="91">
        <v>241.45339460987464</v>
      </c>
      <c r="N11" s="91">
        <v>222.27065988911173</v>
      </c>
      <c r="O11" s="91">
        <v>220.35972936543132</v>
      </c>
      <c r="P11" s="91">
        <v>220.7588123589143</v>
      </c>
      <c r="Q11" s="91">
        <v>218.55711583569919</v>
      </c>
    </row>
    <row r="12" spans="1:17" x14ac:dyDescent="0.25">
      <c r="A12" s="92" t="s">
        <v>66</v>
      </c>
      <c r="B12" s="91">
        <v>563.72663687155023</v>
      </c>
      <c r="C12" s="91">
        <v>567.06364778913189</v>
      </c>
      <c r="D12" s="91">
        <v>571.3587774315605</v>
      </c>
      <c r="E12" s="91">
        <v>580.32687188016826</v>
      </c>
      <c r="F12" s="91">
        <v>542.29157539279822</v>
      </c>
      <c r="G12" s="91">
        <v>514.48201804652138</v>
      </c>
      <c r="H12" s="91">
        <v>500.68250710853533</v>
      </c>
      <c r="I12" s="91">
        <v>492.29477752380251</v>
      </c>
      <c r="J12" s="91">
        <v>447.98845710687726</v>
      </c>
      <c r="K12" s="91">
        <v>396.52797296614494</v>
      </c>
      <c r="L12" s="91">
        <v>384.92728643325955</v>
      </c>
      <c r="M12" s="91">
        <v>395.53702028502323</v>
      </c>
      <c r="N12" s="91">
        <v>382.27512645953095</v>
      </c>
      <c r="O12" s="91">
        <v>359.86869570108013</v>
      </c>
      <c r="P12" s="91">
        <v>355.29152398505818</v>
      </c>
      <c r="Q12" s="91">
        <v>354.64654286978015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0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</row>
    <row r="15" spans="1:17" x14ac:dyDescent="0.25">
      <c r="A15" s="86" t="s">
        <v>87</v>
      </c>
      <c r="B15" s="85">
        <f t="shared" ref="B15" si="4">SUM(B16:B25)</f>
        <v>25709.910439561936</v>
      </c>
      <c r="C15" s="85">
        <f t="shared" ref="C15:Q15" si="5">SUM(C16:C25)</f>
        <v>26129.786849531956</v>
      </c>
      <c r="D15" s="85">
        <f t="shared" si="5"/>
        <v>26732.733146606872</v>
      </c>
      <c r="E15" s="85">
        <f t="shared" si="5"/>
        <v>27399.748913430343</v>
      </c>
      <c r="F15" s="85">
        <f t="shared" si="5"/>
        <v>17688.303303331628</v>
      </c>
      <c r="G15" s="85">
        <f t="shared" si="5"/>
        <v>16638.386986615296</v>
      </c>
      <c r="H15" s="85">
        <f t="shared" si="5"/>
        <v>16038.906514329503</v>
      </c>
      <c r="I15" s="85">
        <f t="shared" si="5"/>
        <v>15671.832524359099</v>
      </c>
      <c r="J15" s="85">
        <f t="shared" si="5"/>
        <v>14798.763204131768</v>
      </c>
      <c r="K15" s="85">
        <f t="shared" si="5"/>
        <v>11061.904206937365</v>
      </c>
      <c r="L15" s="85">
        <f t="shared" si="5"/>
        <v>10797.291340859549</v>
      </c>
      <c r="M15" s="85">
        <f t="shared" si="5"/>
        <v>9125.9786689523298</v>
      </c>
      <c r="N15" s="85">
        <f t="shared" si="5"/>
        <v>8967.3030003172826</v>
      </c>
      <c r="O15" s="85">
        <f t="shared" si="5"/>
        <v>8202.9008952529439</v>
      </c>
      <c r="P15" s="85">
        <f t="shared" si="5"/>
        <v>8245.8361023683883</v>
      </c>
      <c r="Q15" s="85">
        <f t="shared" si="5"/>
        <v>7879.6671806037148</v>
      </c>
    </row>
    <row r="16" spans="1:17" x14ac:dyDescent="0.25">
      <c r="A16" s="88" t="s">
        <v>33</v>
      </c>
      <c r="B16" s="87">
        <v>1520.4791849449502</v>
      </c>
      <c r="C16" s="87">
        <v>1538.6305431192811</v>
      </c>
      <c r="D16" s="87">
        <v>1291.3674541527378</v>
      </c>
      <c r="E16" s="87">
        <v>965.18572460203848</v>
      </c>
      <c r="F16" s="87">
        <v>764.35542913905908</v>
      </c>
      <c r="G16" s="87">
        <v>789.19647640590631</v>
      </c>
      <c r="H16" s="87">
        <v>849.17691753138593</v>
      </c>
      <c r="I16" s="87">
        <v>660.1928165469792</v>
      </c>
      <c r="J16" s="87">
        <v>635.481751696777</v>
      </c>
      <c r="K16" s="87">
        <v>135.28992439739633</v>
      </c>
      <c r="L16" s="87">
        <v>626.78281041300602</v>
      </c>
      <c r="M16" s="87">
        <v>666.97415052981898</v>
      </c>
      <c r="N16" s="87">
        <v>487.9842827510256</v>
      </c>
      <c r="O16" s="87">
        <v>314.94255943279762</v>
      </c>
      <c r="P16" s="87">
        <v>363.60285923895293</v>
      </c>
      <c r="Q16" s="87">
        <v>187.90599046715698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322.18933248000002</v>
      </c>
      <c r="F17" s="87">
        <v>0</v>
      </c>
      <c r="G17" s="87">
        <v>0</v>
      </c>
      <c r="H17" s="87">
        <v>0</v>
      </c>
      <c r="I17" s="87">
        <v>764.1343417536001</v>
      </c>
      <c r="J17" s="87">
        <v>550.32248297318404</v>
      </c>
      <c r="K17" s="87">
        <v>0</v>
      </c>
      <c r="L17" s="87">
        <v>0</v>
      </c>
      <c r="M17" s="87">
        <v>51.321329710631304</v>
      </c>
      <c r="N17" s="87">
        <v>0</v>
      </c>
      <c r="O17" s="87">
        <v>2.8799756040831035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31.881961655275934</v>
      </c>
      <c r="C18" s="87">
        <v>30.834861120223685</v>
      </c>
      <c r="D18" s="87">
        <v>27.388980655400157</v>
      </c>
      <c r="E18" s="87">
        <v>30.559448171965663</v>
      </c>
      <c r="F18" s="87">
        <v>36.53157581446024</v>
      </c>
      <c r="G18" s="87">
        <v>36.167391726499645</v>
      </c>
      <c r="H18" s="87">
        <v>36.773998667609149</v>
      </c>
      <c r="I18" s="87">
        <v>35.863857203343002</v>
      </c>
      <c r="J18" s="87">
        <v>29.798203401923772</v>
      </c>
      <c r="K18" s="87">
        <v>18.328459531571696</v>
      </c>
      <c r="L18" s="87">
        <v>33.037926694969066</v>
      </c>
      <c r="M18" s="87">
        <v>26.047503019811611</v>
      </c>
      <c r="N18" s="87">
        <v>23.549290647234344</v>
      </c>
      <c r="O18" s="87">
        <v>17.254256453488658</v>
      </c>
      <c r="P18" s="87">
        <v>15.309002270278457</v>
      </c>
      <c r="Q18" s="87">
        <v>18.48738097598655</v>
      </c>
    </row>
    <row r="19" spans="1:17" x14ac:dyDescent="0.25">
      <c r="A19" s="88" t="s">
        <v>68</v>
      </c>
      <c r="B19" s="87">
        <v>481.47779684910694</v>
      </c>
      <c r="C19" s="87">
        <v>466.75962406063752</v>
      </c>
      <c r="D19" s="87">
        <v>470.30943725161598</v>
      </c>
      <c r="E19" s="87">
        <v>571.08008653776926</v>
      </c>
      <c r="F19" s="87">
        <v>521.33559971248542</v>
      </c>
      <c r="G19" s="87">
        <v>484.49614375030723</v>
      </c>
      <c r="H19" s="87">
        <v>365.26719980553895</v>
      </c>
      <c r="I19" s="87">
        <v>340.14903756963309</v>
      </c>
      <c r="J19" s="87">
        <v>297.34586981529509</v>
      </c>
      <c r="K19" s="87">
        <v>268.26465456997943</v>
      </c>
      <c r="L19" s="87">
        <v>370.89009688048122</v>
      </c>
      <c r="M19" s="87">
        <v>288.9985005248343</v>
      </c>
      <c r="N19" s="87">
        <v>180.1253276124354</v>
      </c>
      <c r="O19" s="87">
        <v>184.45054805319663</v>
      </c>
      <c r="P19" s="87">
        <v>204.66229743625266</v>
      </c>
      <c r="Q19" s="87">
        <v>269.38080548088567</v>
      </c>
    </row>
    <row r="20" spans="1:17" x14ac:dyDescent="0.25">
      <c r="A20" s="88" t="s">
        <v>29</v>
      </c>
      <c r="B20" s="87">
        <v>7960.7270633309945</v>
      </c>
      <c r="C20" s="87">
        <v>8081.9577317484809</v>
      </c>
      <c r="D20" s="87">
        <v>8834.7483034190191</v>
      </c>
      <c r="E20" s="87">
        <v>9485.4811070976375</v>
      </c>
      <c r="F20" s="87">
        <v>6126.9580416551407</v>
      </c>
      <c r="G20" s="87">
        <v>5431.839511037073</v>
      </c>
      <c r="H20" s="87">
        <v>5152.4609507944842</v>
      </c>
      <c r="I20" s="87">
        <v>5036.0745018137895</v>
      </c>
      <c r="J20" s="87">
        <v>5679.463021126282</v>
      </c>
      <c r="K20" s="87">
        <v>3522.4982497729293</v>
      </c>
      <c r="L20" s="87">
        <v>1469.5558388179097</v>
      </c>
      <c r="M20" s="87">
        <v>1514.3757394407044</v>
      </c>
      <c r="N20" s="87">
        <v>1115.5510652365106</v>
      </c>
      <c r="O20" s="87">
        <v>1105.1070949440077</v>
      </c>
      <c r="P20" s="87">
        <v>1183.6213789837066</v>
      </c>
      <c r="Q20" s="87">
        <v>1671.74330355287</v>
      </c>
    </row>
    <row r="21" spans="1:17" x14ac:dyDescent="0.25">
      <c r="A21" s="88" t="s">
        <v>28</v>
      </c>
      <c r="B21" s="87">
        <v>227.34026427777593</v>
      </c>
      <c r="C21" s="87">
        <v>230.40275448327012</v>
      </c>
      <c r="D21" s="87">
        <v>817.21041000095192</v>
      </c>
      <c r="E21" s="87">
        <v>1202.0107400369307</v>
      </c>
      <c r="F21" s="87">
        <v>1010.8472605520365</v>
      </c>
      <c r="G21" s="87">
        <v>1042.8443578776787</v>
      </c>
      <c r="H21" s="87">
        <v>962.72548951769886</v>
      </c>
      <c r="I21" s="87">
        <v>1245.7507171414702</v>
      </c>
      <c r="J21" s="87">
        <v>778.85359462601616</v>
      </c>
      <c r="K21" s="87">
        <v>757.56978614624393</v>
      </c>
      <c r="L21" s="87">
        <v>602.2928227862626</v>
      </c>
      <c r="M21" s="87">
        <v>153.81952420861032</v>
      </c>
      <c r="N21" s="87">
        <v>1461.6430183761136</v>
      </c>
      <c r="O21" s="87">
        <v>970.72705495374248</v>
      </c>
      <c r="P21" s="87">
        <v>979.94077855174521</v>
      </c>
      <c r="Q21" s="87">
        <v>82.937451424271273</v>
      </c>
    </row>
    <row r="22" spans="1:17" x14ac:dyDescent="0.25">
      <c r="A22" s="88" t="s">
        <v>66</v>
      </c>
      <c r="B22" s="87">
        <v>15116.204234902354</v>
      </c>
      <c r="C22" s="87">
        <v>15409.401233956265</v>
      </c>
      <c r="D22" s="87">
        <v>14919.908160727147</v>
      </c>
      <c r="E22" s="87">
        <v>14451.442074104003</v>
      </c>
      <c r="F22" s="87">
        <v>8856.4751756721653</v>
      </c>
      <c r="G22" s="87">
        <v>8482.0430433465317</v>
      </c>
      <c r="H22" s="87">
        <v>8300.7016174840264</v>
      </c>
      <c r="I22" s="87">
        <v>7217.8668519302837</v>
      </c>
      <c r="J22" s="87">
        <v>6455.6977004785704</v>
      </c>
      <c r="K22" s="87">
        <v>5988.1524327630432</v>
      </c>
      <c r="L22" s="87">
        <v>7220.9728023946091</v>
      </c>
      <c r="M22" s="87">
        <v>5942.676463420501</v>
      </c>
      <c r="N22" s="87">
        <v>5273.5973977320555</v>
      </c>
      <c r="O22" s="87">
        <v>5134.209405811629</v>
      </c>
      <c r="P22" s="87">
        <v>4921.5517858874518</v>
      </c>
      <c r="Q22" s="87">
        <v>5045.7488743122394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371.79993360147546</v>
      </c>
      <c r="C24" s="87">
        <v>371.80010104380005</v>
      </c>
      <c r="D24" s="87">
        <v>371.8004004</v>
      </c>
      <c r="E24" s="87">
        <v>371.8004004</v>
      </c>
      <c r="F24" s="87">
        <v>371.80022078627991</v>
      </c>
      <c r="G24" s="87">
        <v>371.80006247129995</v>
      </c>
      <c r="H24" s="87">
        <v>371.80034052876005</v>
      </c>
      <c r="I24" s="87">
        <v>371.80040040000006</v>
      </c>
      <c r="J24" s="87">
        <v>371.80058001372009</v>
      </c>
      <c r="K24" s="87">
        <v>371.80069975620012</v>
      </c>
      <c r="L24" s="87">
        <v>473.75904287231032</v>
      </c>
      <c r="M24" s="87">
        <v>481.76545809741788</v>
      </c>
      <c r="N24" s="87">
        <v>424.85261796190809</v>
      </c>
      <c r="O24" s="87">
        <v>473.32999999999788</v>
      </c>
      <c r="P24" s="87">
        <v>577.14800000000037</v>
      </c>
      <c r="Q24" s="87">
        <v>603.46337439030424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6" t="s">
        <v>342</v>
      </c>
      <c r="B26" s="85">
        <f t="shared" ref="B26" si="6">SUM(B27:B36)</f>
        <v>51747.052355796994</v>
      </c>
      <c r="C26" s="85">
        <f t="shared" ref="C26:Q26" si="7">SUM(C27:C36)</f>
        <v>49123.234936561959</v>
      </c>
      <c r="D26" s="85">
        <f t="shared" si="7"/>
        <v>47467.132064075704</v>
      </c>
      <c r="E26" s="85">
        <f t="shared" si="7"/>
        <v>53473.036408581254</v>
      </c>
      <c r="F26" s="85">
        <f t="shared" si="7"/>
        <v>54851.779832543099</v>
      </c>
      <c r="G26" s="85">
        <f t="shared" si="7"/>
        <v>55192.749004319063</v>
      </c>
      <c r="H26" s="85">
        <f t="shared" si="7"/>
        <v>51384.792358599312</v>
      </c>
      <c r="I26" s="85">
        <f t="shared" si="7"/>
        <v>50082.483617886712</v>
      </c>
      <c r="J26" s="85">
        <f t="shared" si="7"/>
        <v>47067.800076902917</v>
      </c>
      <c r="K26" s="85">
        <f t="shared" si="7"/>
        <v>35068.009825373745</v>
      </c>
      <c r="L26" s="85">
        <f t="shared" si="7"/>
        <v>39066.185373420383</v>
      </c>
      <c r="M26" s="85">
        <f t="shared" si="7"/>
        <v>40545.968776947419</v>
      </c>
      <c r="N26" s="85">
        <f t="shared" si="7"/>
        <v>38534.044068736075</v>
      </c>
      <c r="O26" s="85">
        <f t="shared" si="7"/>
        <v>32894.295355852257</v>
      </c>
      <c r="P26" s="85">
        <f t="shared" si="7"/>
        <v>30704.960967925585</v>
      </c>
      <c r="Q26" s="85">
        <f t="shared" si="7"/>
        <v>30419.455297955625</v>
      </c>
    </row>
    <row r="27" spans="1:17" x14ac:dyDescent="0.25">
      <c r="A27" s="84" t="s">
        <v>33</v>
      </c>
      <c r="B27" s="83">
        <v>3795.2259087109937</v>
      </c>
      <c r="C27" s="83">
        <v>3593.9922649330711</v>
      </c>
      <c r="D27" s="83">
        <v>3185.3003431072539</v>
      </c>
      <c r="E27" s="83">
        <v>4221.3065883556728</v>
      </c>
      <c r="F27" s="83">
        <v>4473.3941611378996</v>
      </c>
      <c r="G27" s="83">
        <v>4938.5434814096679</v>
      </c>
      <c r="H27" s="83">
        <v>4287.4073881784934</v>
      </c>
      <c r="I27" s="83">
        <v>4183.0445126842778</v>
      </c>
      <c r="J27" s="83">
        <v>4434.4527566970191</v>
      </c>
      <c r="K27" s="83">
        <v>2643.1672000931549</v>
      </c>
      <c r="L27" s="83">
        <v>3186.73358424144</v>
      </c>
      <c r="M27" s="83">
        <v>3895.2192194746203</v>
      </c>
      <c r="N27" s="83">
        <v>4167.3922077326706</v>
      </c>
      <c r="O27" s="83">
        <v>2630.4615568511836</v>
      </c>
      <c r="P27" s="83">
        <v>3338.4487586863315</v>
      </c>
      <c r="Q27" s="83">
        <v>1986.6511854853525</v>
      </c>
    </row>
    <row r="28" spans="1:17" x14ac:dyDescent="0.25">
      <c r="A28" s="84" t="s">
        <v>47</v>
      </c>
      <c r="B28" s="83">
        <v>9864.0139152012907</v>
      </c>
      <c r="C28" s="83">
        <v>11100.237693573959</v>
      </c>
      <c r="D28" s="83">
        <v>9809.4101204260787</v>
      </c>
      <c r="E28" s="83">
        <v>11263.25536375284</v>
      </c>
      <c r="F28" s="83">
        <v>11255.73786303228</v>
      </c>
      <c r="G28" s="83">
        <v>11337.253049722865</v>
      </c>
      <c r="H28" s="83">
        <v>10633.431388863239</v>
      </c>
      <c r="I28" s="83">
        <v>10685.026120755239</v>
      </c>
      <c r="J28" s="83">
        <v>8746.4676123705594</v>
      </c>
      <c r="K28" s="83">
        <v>4953.5988748646396</v>
      </c>
      <c r="L28" s="83">
        <v>8500.512286771751</v>
      </c>
      <c r="M28" s="83">
        <v>9852.3058566305135</v>
      </c>
      <c r="N28" s="83">
        <v>8452.5326165350216</v>
      </c>
      <c r="O28" s="83">
        <v>6388.8627698126656</v>
      </c>
      <c r="P28" s="83">
        <v>5973.0596038715221</v>
      </c>
      <c r="Q28" s="83">
        <v>5250.4890240475042</v>
      </c>
    </row>
    <row r="29" spans="1:17" x14ac:dyDescent="0.25">
      <c r="A29" s="84" t="s">
        <v>30</v>
      </c>
      <c r="B29" s="83">
        <v>1146.5731945277805</v>
      </c>
      <c r="C29" s="83">
        <v>1292.7317365217452</v>
      </c>
      <c r="D29" s="83">
        <v>1168.5631047408872</v>
      </c>
      <c r="E29" s="83">
        <v>1188.6668585046216</v>
      </c>
      <c r="F29" s="83">
        <v>1101.3162599549466</v>
      </c>
      <c r="G29" s="83">
        <v>1104.5530991420721</v>
      </c>
      <c r="H29" s="83">
        <v>1080.6955289176274</v>
      </c>
      <c r="I29" s="83">
        <v>1011.8802009677241</v>
      </c>
      <c r="J29" s="83">
        <v>791.57683824664707</v>
      </c>
      <c r="K29" s="83">
        <v>701.57885010987661</v>
      </c>
      <c r="L29" s="83">
        <v>797.10538473479676</v>
      </c>
      <c r="M29" s="83">
        <v>775.06984127314763</v>
      </c>
      <c r="N29" s="83">
        <v>673.07483259406149</v>
      </c>
      <c r="O29" s="83">
        <v>545.84581496525368</v>
      </c>
      <c r="P29" s="83">
        <v>356.22389000040033</v>
      </c>
      <c r="Q29" s="83">
        <v>509.78563483593837</v>
      </c>
    </row>
    <row r="30" spans="1:17" x14ac:dyDescent="0.25">
      <c r="A30" s="84" t="s">
        <v>68</v>
      </c>
      <c r="B30" s="83">
        <v>498.35585734738493</v>
      </c>
      <c r="C30" s="83">
        <v>550.35001964412299</v>
      </c>
      <c r="D30" s="83">
        <v>537.31929472444801</v>
      </c>
      <c r="E30" s="83">
        <v>675.02257858055032</v>
      </c>
      <c r="F30" s="83">
        <v>812.19471404488002</v>
      </c>
      <c r="G30" s="83">
        <v>717.70428903557763</v>
      </c>
      <c r="H30" s="83">
        <v>593.74542933016278</v>
      </c>
      <c r="I30" s="83">
        <v>709.94060624115514</v>
      </c>
      <c r="J30" s="83">
        <v>633.2097893574612</v>
      </c>
      <c r="K30" s="83">
        <v>543.06867597436292</v>
      </c>
      <c r="L30" s="83">
        <v>884.22749376224203</v>
      </c>
      <c r="M30" s="83">
        <v>1685.5077047362104</v>
      </c>
      <c r="N30" s="83">
        <v>882.34972000671485</v>
      </c>
      <c r="O30" s="83">
        <v>640.06400177745786</v>
      </c>
      <c r="P30" s="83">
        <v>793.07985912889126</v>
      </c>
      <c r="Q30" s="83">
        <v>777.91070713614351</v>
      </c>
    </row>
    <row r="31" spans="1:17" x14ac:dyDescent="0.25">
      <c r="A31" s="84" t="s">
        <v>29</v>
      </c>
      <c r="B31" s="83">
        <v>2869.0777014987634</v>
      </c>
      <c r="C31" s="83">
        <v>1441.4366131311526</v>
      </c>
      <c r="D31" s="83">
        <v>1332.4694272139277</v>
      </c>
      <c r="E31" s="83">
        <v>1365.9274033118752</v>
      </c>
      <c r="F31" s="83">
        <v>1532.4877476655563</v>
      </c>
      <c r="G31" s="83">
        <v>1487.7171676659452</v>
      </c>
      <c r="H31" s="83">
        <v>1426.5463361957022</v>
      </c>
      <c r="I31" s="83">
        <v>1663.7677163496589</v>
      </c>
      <c r="J31" s="83">
        <v>1593.0838689258164</v>
      </c>
      <c r="K31" s="83">
        <v>1393.839715000048</v>
      </c>
      <c r="L31" s="83">
        <v>672.87665380702128</v>
      </c>
      <c r="M31" s="83">
        <v>367.98913598934064</v>
      </c>
      <c r="N31" s="83">
        <v>559.38537349863452</v>
      </c>
      <c r="O31" s="83">
        <v>637.9340202481668</v>
      </c>
      <c r="P31" s="83">
        <v>509.889219756638</v>
      </c>
      <c r="Q31" s="83">
        <v>792.67369425135382</v>
      </c>
    </row>
    <row r="32" spans="1:17" x14ac:dyDescent="0.25">
      <c r="A32" s="84" t="s">
        <v>28</v>
      </c>
      <c r="B32" s="83">
        <v>7550.3987976218978</v>
      </c>
      <c r="C32" s="83">
        <v>7369.4538993699007</v>
      </c>
      <c r="D32" s="83">
        <v>7743.3899885433002</v>
      </c>
      <c r="E32" s="83">
        <v>9765.6735166263024</v>
      </c>
      <c r="F32" s="83">
        <v>11370.878091766834</v>
      </c>
      <c r="G32" s="83">
        <v>11836.617494758455</v>
      </c>
      <c r="H32" s="83">
        <v>10892.722871256123</v>
      </c>
      <c r="I32" s="83">
        <v>10007.823503151722</v>
      </c>
      <c r="J32" s="83">
        <v>11228.303608131857</v>
      </c>
      <c r="K32" s="83">
        <v>7971.1975394297979</v>
      </c>
      <c r="L32" s="83">
        <v>7459.9243920750177</v>
      </c>
      <c r="M32" s="83">
        <v>7438.0831804644295</v>
      </c>
      <c r="N32" s="83">
        <v>6420.962770512544</v>
      </c>
      <c r="O32" s="83">
        <v>5428.8011874489493</v>
      </c>
      <c r="P32" s="83">
        <v>3447.6000000000017</v>
      </c>
      <c r="Q32" s="83">
        <v>5640.9574895028827</v>
      </c>
    </row>
    <row r="33" spans="1:17" x14ac:dyDescent="0.25">
      <c r="A33" s="84" t="s">
        <v>66</v>
      </c>
      <c r="B33" s="83">
        <v>23369.090700909645</v>
      </c>
      <c r="C33" s="83">
        <v>23137.518199530306</v>
      </c>
      <c r="D33" s="83">
        <v>23472.607720882239</v>
      </c>
      <c r="E33" s="83">
        <v>24811.721638121897</v>
      </c>
      <c r="F33" s="83">
        <v>24279.645362940704</v>
      </c>
      <c r="G33" s="83">
        <v>23562.100422584477</v>
      </c>
      <c r="H33" s="83">
        <v>22423.434991857961</v>
      </c>
      <c r="I33" s="83">
        <v>21821.000957736938</v>
      </c>
      <c r="J33" s="83">
        <v>19640.705603173556</v>
      </c>
      <c r="K33" s="83">
        <v>16861.558969901867</v>
      </c>
      <c r="L33" s="83">
        <v>16705.089382934864</v>
      </c>
      <c r="M33" s="83">
        <v>15523.928296476573</v>
      </c>
      <c r="N33" s="83">
        <v>15584.370551681399</v>
      </c>
      <c r="O33" s="83">
        <v>15013.290804748587</v>
      </c>
      <c r="P33" s="83">
        <v>14797.083436481797</v>
      </c>
      <c r="Q33" s="83">
        <v>14031.818137086757</v>
      </c>
    </row>
    <row r="34" spans="1:17" x14ac:dyDescent="0.25">
      <c r="A34" s="84" t="s">
        <v>25</v>
      </c>
      <c r="B34" s="83">
        <v>2654.3162799792435</v>
      </c>
      <c r="C34" s="83">
        <v>637.51450985769611</v>
      </c>
      <c r="D34" s="83">
        <v>218.072064437568</v>
      </c>
      <c r="E34" s="83">
        <v>181.46246132750403</v>
      </c>
      <c r="F34" s="83">
        <v>26.125632</v>
      </c>
      <c r="G34" s="83">
        <v>208.25999999999996</v>
      </c>
      <c r="H34" s="83">
        <v>46.808424000000002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538.43561413694124</v>
      </c>
      <c r="O34" s="83">
        <v>400.6852000000012</v>
      </c>
      <c r="P34" s="83">
        <v>438.66919999999891</v>
      </c>
      <c r="Q34" s="83">
        <v>424.74080000000055</v>
      </c>
    </row>
    <row r="35" spans="1:17" x14ac:dyDescent="0.25">
      <c r="A35" s="84" t="s">
        <v>23</v>
      </c>
      <c r="B35" s="83">
        <v>0</v>
      </c>
      <c r="C35" s="83">
        <v>0</v>
      </c>
      <c r="D35" s="83">
        <v>0</v>
      </c>
      <c r="E35" s="83">
        <v>0</v>
      </c>
      <c r="F35" s="83">
        <v>0</v>
      </c>
      <c r="G35" s="83">
        <v>0</v>
      </c>
      <c r="H35" s="83">
        <v>0</v>
      </c>
      <c r="I35" s="83">
        <v>0</v>
      </c>
      <c r="J35" s="83">
        <v>0</v>
      </c>
      <c r="K35" s="83">
        <v>0</v>
      </c>
      <c r="L35" s="83">
        <v>859.71619509324751</v>
      </c>
      <c r="M35" s="83">
        <v>1007.8655419025851</v>
      </c>
      <c r="N35" s="83">
        <v>1255.5403820380891</v>
      </c>
      <c r="O35" s="83">
        <v>1208.3499999999942</v>
      </c>
      <c r="P35" s="83">
        <v>1050.9070000000015</v>
      </c>
      <c r="Q35" s="83">
        <v>1004.4286256096932</v>
      </c>
    </row>
    <row r="36" spans="1:17" x14ac:dyDescent="0.25">
      <c r="A36" s="82" t="s">
        <v>21</v>
      </c>
      <c r="B36" s="81">
        <v>0</v>
      </c>
      <c r="C36" s="81">
        <v>0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</row>
    <row r="37" spans="1:17" x14ac:dyDescent="0.25">
      <c r="A37" s="106" t="s">
        <v>98</v>
      </c>
      <c r="B37" s="105">
        <f t="shared" ref="B37" si="8">SUM(B38:B42)</f>
        <v>26231.489450904068</v>
      </c>
      <c r="C37" s="105">
        <f t="shared" ref="C37:Q37" si="9">SUM(C38:C42)</f>
        <v>26981.155331925071</v>
      </c>
      <c r="D37" s="105">
        <f t="shared" si="9"/>
        <v>26784.885051462596</v>
      </c>
      <c r="E37" s="105">
        <f t="shared" si="9"/>
        <v>27522.207494717361</v>
      </c>
      <c r="F37" s="105">
        <f t="shared" si="9"/>
        <v>28390.408986302064</v>
      </c>
      <c r="G37" s="105">
        <f t="shared" si="9"/>
        <v>28804.353409444029</v>
      </c>
      <c r="H37" s="105">
        <f t="shared" si="9"/>
        <v>28818.340153596051</v>
      </c>
      <c r="I37" s="105">
        <f t="shared" si="9"/>
        <v>29222.339982132311</v>
      </c>
      <c r="J37" s="105">
        <f t="shared" si="9"/>
        <v>26867.00329724015</v>
      </c>
      <c r="K37" s="105">
        <f t="shared" si="9"/>
        <v>21344.110662176157</v>
      </c>
      <c r="L37" s="105">
        <f t="shared" si="9"/>
        <v>21810.933953883527</v>
      </c>
      <c r="M37" s="105">
        <f t="shared" si="9"/>
        <v>21382.816949200391</v>
      </c>
      <c r="N37" s="105">
        <f t="shared" si="9"/>
        <v>18080.569344341056</v>
      </c>
      <c r="O37" s="105">
        <f t="shared" si="9"/>
        <v>16401.99823969229</v>
      </c>
      <c r="P37" s="105">
        <f t="shared" si="9"/>
        <v>15798.029401556945</v>
      </c>
      <c r="Q37" s="105">
        <f t="shared" si="9"/>
        <v>15106.196982609177</v>
      </c>
    </row>
    <row r="38" spans="1:17" x14ac:dyDescent="0.25">
      <c r="A38" s="104" t="s">
        <v>97</v>
      </c>
      <c r="B38" s="103">
        <f>ISI!B$52</f>
        <v>1859.2923709040697</v>
      </c>
      <c r="C38" s="103">
        <f>ISI!C$52</f>
        <v>1899.9187219250728</v>
      </c>
      <c r="D38" s="103">
        <f>ISI!D$52</f>
        <v>1618.9015514625942</v>
      </c>
      <c r="E38" s="103">
        <f>ISI!E$52</f>
        <v>1423.77795471736</v>
      </c>
      <c r="F38" s="103">
        <f>ISI!F$52</f>
        <v>1512.2111163020672</v>
      </c>
      <c r="G38" s="103">
        <f>ISI!G$52</f>
        <v>1795.529219444029</v>
      </c>
      <c r="H38" s="103">
        <f>ISI!H$52</f>
        <v>1837.6743835960499</v>
      </c>
      <c r="I38" s="103">
        <f>ISI!I$52</f>
        <v>1740.4411321323093</v>
      </c>
      <c r="J38" s="103">
        <f>ISI!J$52</f>
        <v>1945.3046172401519</v>
      </c>
      <c r="K38" s="103">
        <f>ISI!K$52</f>
        <v>1225.7742421761593</v>
      </c>
      <c r="L38" s="103">
        <f>ISI!L$52</f>
        <v>1470.8527238835245</v>
      </c>
      <c r="M38" s="103">
        <f>ISI!M$52</f>
        <v>1726.5692392003918</v>
      </c>
      <c r="N38" s="103">
        <f>ISI!N$52</f>
        <v>1649.0965643410573</v>
      </c>
      <c r="O38" s="103">
        <f>ISI!O$52</f>
        <v>1526.9179396922914</v>
      </c>
      <c r="P38" s="103">
        <f>ISI!P$52</f>
        <v>1538.7079515569467</v>
      </c>
      <c r="Q38" s="103">
        <f>ISI!Q$52</f>
        <v>1449.8984226091761</v>
      </c>
    </row>
    <row r="39" spans="1:17" x14ac:dyDescent="0.25">
      <c r="A39" s="102" t="s">
        <v>96</v>
      </c>
      <c r="B39" s="101">
        <f>NFM!B$71</f>
        <v>792.82280000000003</v>
      </c>
      <c r="C39" s="101">
        <f>NFM!C$71</f>
        <v>790.10051999999996</v>
      </c>
      <c r="D39" s="101">
        <f>NFM!D$71</f>
        <v>795.92219</v>
      </c>
      <c r="E39" s="101">
        <f>NFM!E$71</f>
        <v>734.27112</v>
      </c>
      <c r="F39" s="101">
        <f>NFM!F$71</f>
        <v>656.64723000000004</v>
      </c>
      <c r="G39" s="101">
        <f>NFM!G$71</f>
        <v>674.35042999999996</v>
      </c>
      <c r="H39" s="101">
        <f>NFM!H$71</f>
        <v>581.98675000000003</v>
      </c>
      <c r="I39" s="101">
        <f>NFM!I$71</f>
        <v>651.85585000000003</v>
      </c>
      <c r="J39" s="101">
        <f>NFM!J$71</f>
        <v>651.92746</v>
      </c>
      <c r="K39" s="101">
        <f>NFM!K$71</f>
        <v>544.92745000000002</v>
      </c>
      <c r="L39" s="101">
        <f>NFM!L$71</f>
        <v>414.00681999999995</v>
      </c>
      <c r="M39" s="101">
        <f>NFM!M$71</f>
        <v>390.22459000000003</v>
      </c>
      <c r="N39" s="101">
        <f>NFM!N$71</f>
        <v>321.67354999999998</v>
      </c>
      <c r="O39" s="101">
        <f>NFM!O$71</f>
        <v>202.61018999999999</v>
      </c>
      <c r="P39" s="101">
        <f>NFM!P$71</f>
        <v>221.69899000000001</v>
      </c>
      <c r="Q39" s="101">
        <f>NFM!Q$71</f>
        <v>236.29060999999999</v>
      </c>
    </row>
    <row r="40" spans="1:17" x14ac:dyDescent="0.25">
      <c r="A40" s="102" t="s">
        <v>95</v>
      </c>
      <c r="B40" s="101">
        <f>CHI!B$77</f>
        <v>1421.06981</v>
      </c>
      <c r="C40" s="101">
        <f>CHI!C$77</f>
        <v>1395.2610400000001</v>
      </c>
      <c r="D40" s="101">
        <f>CHI!D$77</f>
        <v>1446.3989300000001</v>
      </c>
      <c r="E40" s="101">
        <f>CHI!E$77</f>
        <v>1581.7213999999999</v>
      </c>
      <c r="F40" s="101">
        <f>CHI!F$77</f>
        <v>1696.6309000000001</v>
      </c>
      <c r="G40" s="101">
        <f>CHI!G$77</f>
        <v>1697.03934</v>
      </c>
      <c r="H40" s="101">
        <f>CHI!H$77</f>
        <v>1661.8589099999999</v>
      </c>
      <c r="I40" s="101">
        <f>CHI!I$77</f>
        <v>1689.2547199999999</v>
      </c>
      <c r="J40" s="101">
        <f>CHI!J$77</f>
        <v>1483.0055500000001</v>
      </c>
      <c r="K40" s="101">
        <f>CHI!K$77</f>
        <v>1140.7800199999999</v>
      </c>
      <c r="L40" s="101">
        <f>CHI!L$77</f>
        <v>1434.25766</v>
      </c>
      <c r="M40" s="101">
        <f>CHI!M$77</f>
        <v>1404.6120800000001</v>
      </c>
      <c r="N40" s="101">
        <f>CHI!N$77</f>
        <v>1342.1340399999999</v>
      </c>
      <c r="O40" s="101">
        <f>CHI!O$77</f>
        <v>1335.62365</v>
      </c>
      <c r="P40" s="101">
        <f>CHI!P$77</f>
        <v>1415.76304</v>
      </c>
      <c r="Q40" s="101">
        <f>CHI!Q$77</f>
        <v>1256.01342</v>
      </c>
    </row>
    <row r="41" spans="1:17" x14ac:dyDescent="0.25">
      <c r="A41" s="102" t="s">
        <v>94</v>
      </c>
      <c r="B41" s="101">
        <f>NMM!B$57</f>
        <v>20749.018629999999</v>
      </c>
      <c r="C41" s="101">
        <f>NMM!C$57</f>
        <v>21531.349249999999</v>
      </c>
      <c r="D41" s="101">
        <f>NMM!D$57</f>
        <v>21554.55674</v>
      </c>
      <c r="E41" s="101">
        <f>NMM!E$57</f>
        <v>22429.729859999999</v>
      </c>
      <c r="F41" s="101">
        <f>NMM!F$57</f>
        <v>23186.818569999999</v>
      </c>
      <c r="G41" s="101">
        <f>NMM!G$57</f>
        <v>23304.74855</v>
      </c>
      <c r="H41" s="101">
        <f>NMM!H$57</f>
        <v>23403.358370000002</v>
      </c>
      <c r="I41" s="101">
        <f>NMM!I$57</f>
        <v>23816.92326</v>
      </c>
      <c r="J41" s="101">
        <f>NMM!J$57</f>
        <v>21531.329129999998</v>
      </c>
      <c r="K41" s="101">
        <f>NMM!K$57</f>
        <v>17294.503079999999</v>
      </c>
      <c r="L41" s="101">
        <f>NMM!L$57</f>
        <v>17379.314340000001</v>
      </c>
      <c r="M41" s="101">
        <f>NMM!M$57</f>
        <v>16735.762709999999</v>
      </c>
      <c r="N41" s="101">
        <f>NMM!N$57</f>
        <v>13723.81172</v>
      </c>
      <c r="O41" s="101">
        <f>NMM!O$57</f>
        <v>12298.3851</v>
      </c>
      <c r="P41" s="101">
        <f>NMM!P$57</f>
        <v>11605.963299999999</v>
      </c>
      <c r="Q41" s="101">
        <f>NMM!Q$57</f>
        <v>11125.731019999999</v>
      </c>
    </row>
    <row r="42" spans="1:17" x14ac:dyDescent="0.25">
      <c r="A42" s="100" t="s">
        <v>93</v>
      </c>
      <c r="B42" s="99">
        <v>1409.28584</v>
      </c>
      <c r="C42" s="99">
        <v>1364.5257999999999</v>
      </c>
      <c r="D42" s="99">
        <v>1369.10564</v>
      </c>
      <c r="E42" s="99">
        <v>1352.7071599999999</v>
      </c>
      <c r="F42" s="99">
        <v>1338.1011699999999</v>
      </c>
      <c r="G42" s="99">
        <v>1332.68587</v>
      </c>
      <c r="H42" s="99">
        <v>1333.46174</v>
      </c>
      <c r="I42" s="99">
        <v>1323.86502</v>
      </c>
      <c r="J42" s="99">
        <v>1255.4365399999999</v>
      </c>
      <c r="K42" s="99">
        <v>1138.1258700000001</v>
      </c>
      <c r="L42" s="99">
        <v>1112.5024100000001</v>
      </c>
      <c r="M42" s="99">
        <v>1125.64833</v>
      </c>
      <c r="N42" s="99">
        <v>1043.85347</v>
      </c>
      <c r="O42" s="99">
        <v>1038.46136</v>
      </c>
      <c r="P42" s="99">
        <v>1015.89612</v>
      </c>
      <c r="Q42" s="99">
        <v>1038.26351</v>
      </c>
    </row>
    <row r="43" spans="1:17" x14ac:dyDescent="0.25">
      <c r="A43" s="40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spans="1:17" ht="12.75" x14ac:dyDescent="0.25">
      <c r="A44" s="98" t="s">
        <v>92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x14ac:dyDescent="0.25">
      <c r="A45" s="4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7" x14ac:dyDescent="0.25">
      <c r="A46" s="78" t="str">
        <f>$A$5</f>
        <v>All Industrial Sectors</v>
      </c>
      <c r="B46" s="77">
        <f t="shared" ref="B46:Q46" si="10">SUM(B47:B51,B52,B53)</f>
        <v>0.74897410263013198</v>
      </c>
      <c r="C46" s="77">
        <f t="shared" si="10"/>
        <v>0.73822987276077323</v>
      </c>
      <c r="D46" s="77">
        <f t="shared" si="10"/>
        <v>0.73698095818943143</v>
      </c>
      <c r="E46" s="77">
        <f t="shared" si="10"/>
        <v>0.7481770615452612</v>
      </c>
      <c r="F46" s="77">
        <f t="shared" si="10"/>
        <v>0.72126187000048536</v>
      </c>
      <c r="G46" s="77">
        <f t="shared" si="10"/>
        <v>0.71626861682376852</v>
      </c>
      <c r="H46" s="77">
        <f t="shared" si="10"/>
        <v>0.70308458880224278</v>
      </c>
      <c r="I46" s="77">
        <f t="shared" si="10"/>
        <v>0.69503037010938029</v>
      </c>
      <c r="J46" s="77">
        <f t="shared" si="10"/>
        <v>0.69978210378903305</v>
      </c>
      <c r="K46" s="77">
        <f t="shared" si="10"/>
        <v>0.68643600678332861</v>
      </c>
      <c r="L46" s="77">
        <f t="shared" si="10"/>
        <v>0.69822403428665036</v>
      </c>
      <c r="M46" s="77">
        <f t="shared" si="10"/>
        <v>0.70173952352161895</v>
      </c>
      <c r="N46" s="77">
        <f t="shared" si="10"/>
        <v>0.72682375302405511</v>
      </c>
      <c r="O46" s="77">
        <f t="shared" si="10"/>
        <v>0.71759364304544093</v>
      </c>
      <c r="P46" s="77">
        <f t="shared" si="10"/>
        <v>0.7144498042656845</v>
      </c>
      <c r="Q46" s="77">
        <f t="shared" si="10"/>
        <v>0.72014430722638045</v>
      </c>
    </row>
    <row r="47" spans="1:17" x14ac:dyDescent="0.25">
      <c r="A47" s="76" t="s">
        <v>83</v>
      </c>
      <c r="B47" s="75">
        <f t="shared" ref="B47:Q47" si="11">IF(B6=0,0,B6/B$5)</f>
        <v>0</v>
      </c>
      <c r="C47" s="75">
        <f t="shared" si="11"/>
        <v>0</v>
      </c>
      <c r="D47" s="75">
        <f t="shared" si="11"/>
        <v>0</v>
      </c>
      <c r="E47" s="75">
        <f t="shared" si="11"/>
        <v>0</v>
      </c>
      <c r="F47" s="75">
        <f t="shared" si="11"/>
        <v>0</v>
      </c>
      <c r="G47" s="75">
        <f t="shared" si="11"/>
        <v>0</v>
      </c>
      <c r="H47" s="75">
        <f t="shared" si="11"/>
        <v>0</v>
      </c>
      <c r="I47" s="75">
        <f t="shared" si="11"/>
        <v>0</v>
      </c>
      <c r="J47" s="75">
        <f t="shared" si="11"/>
        <v>0</v>
      </c>
      <c r="K47" s="75">
        <f t="shared" si="11"/>
        <v>0</v>
      </c>
      <c r="L47" s="75">
        <f t="shared" si="11"/>
        <v>0</v>
      </c>
      <c r="M47" s="75">
        <f t="shared" si="11"/>
        <v>0</v>
      </c>
      <c r="N47" s="75">
        <f t="shared" si="11"/>
        <v>0</v>
      </c>
      <c r="O47" s="75">
        <f t="shared" si="11"/>
        <v>0</v>
      </c>
      <c r="P47" s="75">
        <f t="shared" si="11"/>
        <v>0</v>
      </c>
      <c r="Q47" s="75">
        <f t="shared" si="11"/>
        <v>0</v>
      </c>
    </row>
    <row r="48" spans="1:17" x14ac:dyDescent="0.25">
      <c r="A48" s="76" t="s">
        <v>82</v>
      </c>
      <c r="B48" s="75">
        <f t="shared" ref="B48:Q48" si="12">IF(B7=0,0,B7/B$5)</f>
        <v>0</v>
      </c>
      <c r="C48" s="75">
        <f t="shared" si="12"/>
        <v>0</v>
      </c>
      <c r="D48" s="75">
        <f t="shared" si="12"/>
        <v>0</v>
      </c>
      <c r="E48" s="75">
        <f t="shared" si="12"/>
        <v>0</v>
      </c>
      <c r="F48" s="75">
        <f t="shared" si="12"/>
        <v>0</v>
      </c>
      <c r="G48" s="75">
        <f t="shared" si="12"/>
        <v>0</v>
      </c>
      <c r="H48" s="75">
        <f t="shared" si="12"/>
        <v>0</v>
      </c>
      <c r="I48" s="75">
        <f t="shared" si="12"/>
        <v>0</v>
      </c>
      <c r="J48" s="75">
        <f t="shared" si="12"/>
        <v>0</v>
      </c>
      <c r="K48" s="75">
        <f t="shared" si="12"/>
        <v>0</v>
      </c>
      <c r="L48" s="75">
        <f t="shared" si="12"/>
        <v>0</v>
      </c>
      <c r="M48" s="75">
        <f t="shared" si="12"/>
        <v>0</v>
      </c>
      <c r="N48" s="75">
        <f t="shared" si="12"/>
        <v>0</v>
      </c>
      <c r="O48" s="75">
        <f t="shared" si="12"/>
        <v>0</v>
      </c>
      <c r="P48" s="75">
        <f t="shared" si="12"/>
        <v>0</v>
      </c>
      <c r="Q48" s="75">
        <f t="shared" si="12"/>
        <v>0</v>
      </c>
    </row>
    <row r="49" spans="1:17" x14ac:dyDescent="0.25">
      <c r="A49" s="76" t="s">
        <v>81</v>
      </c>
      <c r="B49" s="75">
        <f t="shared" ref="B49:Q49" si="13">IF(B8=0,0,B8/B$5)</f>
        <v>0</v>
      </c>
      <c r="C49" s="75">
        <f t="shared" si="13"/>
        <v>0</v>
      </c>
      <c r="D49" s="75">
        <f t="shared" si="13"/>
        <v>0</v>
      </c>
      <c r="E49" s="75">
        <f t="shared" si="13"/>
        <v>0</v>
      </c>
      <c r="F49" s="75">
        <f t="shared" si="13"/>
        <v>0</v>
      </c>
      <c r="G49" s="75">
        <f t="shared" si="13"/>
        <v>0</v>
      </c>
      <c r="H49" s="75">
        <f t="shared" si="13"/>
        <v>0</v>
      </c>
      <c r="I49" s="75">
        <f t="shared" si="13"/>
        <v>0</v>
      </c>
      <c r="J49" s="75">
        <f t="shared" si="13"/>
        <v>0</v>
      </c>
      <c r="K49" s="75">
        <f t="shared" si="13"/>
        <v>0</v>
      </c>
      <c r="L49" s="75">
        <f t="shared" si="13"/>
        <v>0</v>
      </c>
      <c r="M49" s="75">
        <f t="shared" si="13"/>
        <v>0</v>
      </c>
      <c r="N49" s="75">
        <f t="shared" si="13"/>
        <v>0</v>
      </c>
      <c r="O49" s="75">
        <f t="shared" si="13"/>
        <v>0</v>
      </c>
      <c r="P49" s="75">
        <f t="shared" si="13"/>
        <v>0</v>
      </c>
      <c r="Q49" s="75">
        <f t="shared" si="13"/>
        <v>0</v>
      </c>
    </row>
    <row r="50" spans="1:17" x14ac:dyDescent="0.25">
      <c r="A50" s="76" t="s">
        <v>80</v>
      </c>
      <c r="B50" s="75">
        <f t="shared" ref="B50:Q50" si="14">IF(B9=0,0,B9/B$5)</f>
        <v>0</v>
      </c>
      <c r="C50" s="75">
        <f t="shared" si="14"/>
        <v>0</v>
      </c>
      <c r="D50" s="75">
        <f t="shared" si="14"/>
        <v>0</v>
      </c>
      <c r="E50" s="75">
        <f t="shared" si="14"/>
        <v>0</v>
      </c>
      <c r="F50" s="75">
        <f t="shared" si="14"/>
        <v>0</v>
      </c>
      <c r="G50" s="75">
        <f t="shared" si="14"/>
        <v>0</v>
      </c>
      <c r="H50" s="75">
        <f t="shared" si="14"/>
        <v>0</v>
      </c>
      <c r="I50" s="75">
        <f t="shared" si="14"/>
        <v>0</v>
      </c>
      <c r="J50" s="75">
        <f t="shared" si="14"/>
        <v>0</v>
      </c>
      <c r="K50" s="75">
        <f t="shared" si="14"/>
        <v>0</v>
      </c>
      <c r="L50" s="75">
        <f t="shared" si="14"/>
        <v>0</v>
      </c>
      <c r="M50" s="75">
        <f t="shared" si="14"/>
        <v>0</v>
      </c>
      <c r="N50" s="75">
        <f t="shared" si="14"/>
        <v>0</v>
      </c>
      <c r="O50" s="75">
        <f t="shared" si="14"/>
        <v>0</v>
      </c>
      <c r="P50" s="75">
        <f t="shared" si="14"/>
        <v>0</v>
      </c>
      <c r="Q50" s="75">
        <f t="shared" si="14"/>
        <v>0</v>
      </c>
    </row>
    <row r="51" spans="1:17" x14ac:dyDescent="0.25">
      <c r="A51" s="76" t="s">
        <v>79</v>
      </c>
      <c r="B51" s="75">
        <f t="shared" ref="B51:Q51" si="15">IF(B10=0,0,B10/B$5)</f>
        <v>7.7388925731092361E-3</v>
      </c>
      <c r="C51" s="75">
        <f t="shared" si="15"/>
        <v>8.1279610470980472E-3</v>
      </c>
      <c r="D51" s="75">
        <f t="shared" si="15"/>
        <v>8.3619100699250087E-3</v>
      </c>
      <c r="E51" s="75">
        <f t="shared" si="15"/>
        <v>8.2065324836940821E-3</v>
      </c>
      <c r="F51" s="75">
        <f t="shared" si="15"/>
        <v>9.0605370412195092E-3</v>
      </c>
      <c r="G51" s="75">
        <f t="shared" si="15"/>
        <v>8.7107251355769653E-3</v>
      </c>
      <c r="H51" s="75">
        <f t="shared" si="15"/>
        <v>8.4180962620274673E-3</v>
      </c>
      <c r="I51" s="75">
        <f t="shared" si="15"/>
        <v>8.8064239821112819E-3</v>
      </c>
      <c r="J51" s="75">
        <f t="shared" si="15"/>
        <v>8.4713063565998135E-3</v>
      </c>
      <c r="K51" s="75">
        <f t="shared" si="15"/>
        <v>8.7464895364912278E-3</v>
      </c>
      <c r="L51" s="75">
        <f t="shared" si="15"/>
        <v>8.313236743858015E-3</v>
      </c>
      <c r="M51" s="75">
        <f t="shared" si="15"/>
        <v>8.8851279562498688E-3</v>
      </c>
      <c r="N51" s="75">
        <f t="shared" si="15"/>
        <v>9.1339794613012216E-3</v>
      </c>
      <c r="O51" s="75">
        <f t="shared" si="15"/>
        <v>9.9902580972102955E-3</v>
      </c>
      <c r="P51" s="75">
        <f t="shared" si="15"/>
        <v>1.0412139521631003E-2</v>
      </c>
      <c r="Q51" s="75">
        <f t="shared" si="15"/>
        <v>1.0619105999482882E-2</v>
      </c>
    </row>
    <row r="52" spans="1:17" x14ac:dyDescent="0.25">
      <c r="A52" s="74" t="str">
        <f>$A$15</f>
        <v>Steam processes</v>
      </c>
      <c r="B52" s="73">
        <f t="shared" ref="B52:Q52" si="16">IF(B15=0,0,B15/B$5)</f>
        <v>0.24603457426499814</v>
      </c>
      <c r="C52" s="73">
        <f t="shared" si="16"/>
        <v>0.25351018309592271</v>
      </c>
      <c r="D52" s="73">
        <f t="shared" si="16"/>
        <v>0.26250692671216913</v>
      </c>
      <c r="E52" s="73">
        <f t="shared" si="16"/>
        <v>0.25070246584059208</v>
      </c>
      <c r="F52" s="73">
        <f t="shared" si="16"/>
        <v>0.17366444379204751</v>
      </c>
      <c r="G52" s="73">
        <f t="shared" si="16"/>
        <v>0.1638930229201381</v>
      </c>
      <c r="H52" s="73">
        <f t="shared" si="16"/>
        <v>0.16524888308913543</v>
      </c>
      <c r="I52" s="73">
        <f t="shared" si="16"/>
        <v>0.16355408114421718</v>
      </c>
      <c r="J52" s="73">
        <f t="shared" si="16"/>
        <v>0.16536468568956819</v>
      </c>
      <c r="K52" s="73">
        <f t="shared" si="16"/>
        <v>0.16250922376701782</v>
      </c>
      <c r="L52" s="73">
        <f t="shared" si="16"/>
        <v>0.14939126533351013</v>
      </c>
      <c r="M52" s="73">
        <f t="shared" si="16"/>
        <v>0.12729467556121271</v>
      </c>
      <c r="N52" s="73">
        <f t="shared" si="16"/>
        <v>0.13548545582108626</v>
      </c>
      <c r="O52" s="73">
        <f t="shared" si="16"/>
        <v>0.14123592286955003</v>
      </c>
      <c r="P52" s="73">
        <f t="shared" si="16"/>
        <v>0.14904391257762351</v>
      </c>
      <c r="Q52" s="73">
        <f t="shared" si="16"/>
        <v>0.14597782090304268</v>
      </c>
    </row>
    <row r="53" spans="1:17" x14ac:dyDescent="0.25">
      <c r="A53" s="72" t="str">
        <f>$A$26</f>
        <v>Other energy use related</v>
      </c>
      <c r="B53" s="71">
        <f t="shared" ref="B53:Q53" si="17">IF(B26=0,0,B26/B$5)</f>
        <v>0.49520063579202461</v>
      </c>
      <c r="C53" s="71">
        <f t="shared" si="17"/>
        <v>0.4765917286177524</v>
      </c>
      <c r="D53" s="71">
        <f t="shared" si="17"/>
        <v>0.46611212140733732</v>
      </c>
      <c r="E53" s="71">
        <f t="shared" si="17"/>
        <v>0.48926806322097505</v>
      </c>
      <c r="F53" s="71">
        <f t="shared" si="17"/>
        <v>0.53853688916721831</v>
      </c>
      <c r="G53" s="71">
        <f t="shared" si="17"/>
        <v>0.54366486876805342</v>
      </c>
      <c r="H53" s="71">
        <f t="shared" si="17"/>
        <v>0.52941760945107985</v>
      </c>
      <c r="I53" s="71">
        <f t="shared" si="17"/>
        <v>0.52266986498305179</v>
      </c>
      <c r="J53" s="71">
        <f t="shared" si="17"/>
        <v>0.52594611174286499</v>
      </c>
      <c r="K53" s="71">
        <f t="shared" si="17"/>
        <v>0.51518029347981953</v>
      </c>
      <c r="L53" s="71">
        <f t="shared" si="17"/>
        <v>0.54051953220928228</v>
      </c>
      <c r="M53" s="71">
        <f t="shared" si="17"/>
        <v>0.56555972000415633</v>
      </c>
      <c r="N53" s="71">
        <f t="shared" si="17"/>
        <v>0.58220431774166759</v>
      </c>
      <c r="O53" s="71">
        <f t="shared" si="17"/>
        <v>0.56636746207868061</v>
      </c>
      <c r="P53" s="71">
        <f t="shared" si="17"/>
        <v>0.55499375216642999</v>
      </c>
      <c r="Q53" s="71">
        <f t="shared" si="17"/>
        <v>0.56354738032385487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fitToPage="1"/>
  </sheetPr>
  <dimension ref="A1:Q6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SUM(B4:B5)</f>
        <v>7926.445966287587</v>
      </c>
      <c r="C3" s="46">
        <f t="shared" ref="C3:Q3" si="0">SUM(C4:C5)</f>
        <v>7128.6884773143638</v>
      </c>
      <c r="D3" s="46">
        <f t="shared" si="0"/>
        <v>6537.8309792194041</v>
      </c>
      <c r="E3" s="46">
        <f t="shared" si="0"/>
        <v>7102.6874388529141</v>
      </c>
      <c r="F3" s="46">
        <f t="shared" si="0"/>
        <v>7365.4977265211801</v>
      </c>
      <c r="G3" s="46">
        <f t="shared" si="0"/>
        <v>7704.4266385280889</v>
      </c>
      <c r="H3" s="46">
        <f t="shared" si="0"/>
        <v>8199.0027787062118</v>
      </c>
      <c r="I3" s="46">
        <f t="shared" si="0"/>
        <v>9164.7197201011513</v>
      </c>
      <c r="J3" s="46">
        <f t="shared" si="0"/>
        <v>8217.6460726163441</v>
      </c>
      <c r="K3" s="46">
        <f t="shared" si="0"/>
        <v>4026.1462248486264</v>
      </c>
      <c r="L3" s="46">
        <f t="shared" si="0"/>
        <v>5488.1707325498191</v>
      </c>
      <c r="M3" s="46">
        <f t="shared" si="0"/>
        <v>5969.9241965095553</v>
      </c>
      <c r="N3" s="46">
        <f t="shared" si="0"/>
        <v>5217.3819536146257</v>
      </c>
      <c r="O3" s="46">
        <f t="shared" si="0"/>
        <v>4775.7776735714979</v>
      </c>
      <c r="P3" s="46">
        <f t="shared" si="0"/>
        <v>5166.261127576834</v>
      </c>
      <c r="Q3" s="46">
        <f t="shared" si="0"/>
        <v>4806.6589335782137</v>
      </c>
    </row>
    <row r="4" spans="1:17" x14ac:dyDescent="0.25">
      <c r="A4" s="110" t="s">
        <v>46</v>
      </c>
      <c r="B4" s="120">
        <v>3431.4095607431209</v>
      </c>
      <c r="C4" s="120">
        <v>2931.4843899693815</v>
      </c>
      <c r="D4" s="120">
        <v>2561.4587653936487</v>
      </c>
      <c r="E4" s="120">
        <v>2848.9045793687501</v>
      </c>
      <c r="F4" s="120">
        <v>2995.055578451459</v>
      </c>
      <c r="G4" s="120">
        <v>3337.7746784957071</v>
      </c>
      <c r="H4" s="120">
        <v>3346.2994398787396</v>
      </c>
      <c r="I4" s="120">
        <v>3660.3589100704085</v>
      </c>
      <c r="J4" s="120">
        <v>3205.467249021563</v>
      </c>
      <c r="K4" s="120">
        <v>1308.2317174650507</v>
      </c>
      <c r="L4" s="120">
        <v>2017.296931785005</v>
      </c>
      <c r="M4" s="120">
        <v>2263.0129612955539</v>
      </c>
      <c r="N4" s="120">
        <v>1967.2149224305392</v>
      </c>
      <c r="O4" s="120">
        <v>1500.9653789775757</v>
      </c>
      <c r="P4" s="120">
        <v>1576.5077666501134</v>
      </c>
      <c r="Q4" s="120">
        <v>1171.2909597032781</v>
      </c>
    </row>
    <row r="5" spans="1:17" x14ac:dyDescent="0.25">
      <c r="A5" s="108" t="s">
        <v>45</v>
      </c>
      <c r="B5" s="118">
        <v>4495.0364055444661</v>
      </c>
      <c r="C5" s="118">
        <v>4197.2040873449823</v>
      </c>
      <c r="D5" s="118">
        <v>3976.3722138257554</v>
      </c>
      <c r="E5" s="118">
        <v>4253.782859484164</v>
      </c>
      <c r="F5" s="118">
        <v>4370.442148069721</v>
      </c>
      <c r="G5" s="118">
        <v>4366.6519600323818</v>
      </c>
      <c r="H5" s="118">
        <v>4852.7033388274722</v>
      </c>
      <c r="I5" s="118">
        <v>5504.3608100307429</v>
      </c>
      <c r="J5" s="118">
        <v>5012.1788235947806</v>
      </c>
      <c r="K5" s="118">
        <v>2717.9145073835757</v>
      </c>
      <c r="L5" s="118">
        <v>3470.8738007648144</v>
      </c>
      <c r="M5" s="118">
        <v>3706.9112352140014</v>
      </c>
      <c r="N5" s="118">
        <v>3250.1670311840862</v>
      </c>
      <c r="O5" s="118">
        <v>3274.8122945939222</v>
      </c>
      <c r="P5" s="118">
        <v>3589.7533609267207</v>
      </c>
      <c r="Q5" s="118">
        <v>3635.3679738749356</v>
      </c>
    </row>
    <row r="6" spans="1:17" x14ac:dyDescent="0.25">
      <c r="A6" s="123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</row>
    <row r="7" spans="1:17" x14ac:dyDescent="0.25">
      <c r="A7" s="31" t="s">
        <v>111</v>
      </c>
      <c r="B7" s="46">
        <f>SUM(B8:B9)</f>
        <v>26759</v>
      </c>
      <c r="C7" s="46">
        <f t="shared" ref="C7:Q7" si="1">SUM(C8:C9)</f>
        <v>26545</v>
      </c>
      <c r="D7" s="46">
        <f t="shared" si="1"/>
        <v>26066</v>
      </c>
      <c r="E7" s="46">
        <f t="shared" si="1"/>
        <v>27058</v>
      </c>
      <c r="F7" s="46">
        <f t="shared" si="1"/>
        <v>28604</v>
      </c>
      <c r="G7" s="46">
        <f t="shared" si="1"/>
        <v>29350</v>
      </c>
      <c r="H7" s="46">
        <f t="shared" si="1"/>
        <v>31624</v>
      </c>
      <c r="I7" s="46">
        <f t="shared" si="1"/>
        <v>31553</v>
      </c>
      <c r="J7" s="46">
        <f t="shared" si="1"/>
        <v>30590</v>
      </c>
      <c r="K7" s="46">
        <f t="shared" si="1"/>
        <v>19848</v>
      </c>
      <c r="L7" s="46">
        <f t="shared" si="1"/>
        <v>25750</v>
      </c>
      <c r="M7" s="46">
        <f t="shared" si="1"/>
        <v>28735</v>
      </c>
      <c r="N7" s="46">
        <f t="shared" si="1"/>
        <v>27252</v>
      </c>
      <c r="O7" s="46">
        <f t="shared" si="1"/>
        <v>24093</v>
      </c>
      <c r="P7" s="46">
        <f t="shared" si="1"/>
        <v>23714</v>
      </c>
      <c r="Q7" s="46">
        <f t="shared" si="1"/>
        <v>22017.985000000001</v>
      </c>
    </row>
    <row r="8" spans="1:17" x14ac:dyDescent="0.25">
      <c r="A8" s="110" t="s">
        <v>46</v>
      </c>
      <c r="B8" s="120">
        <v>10676</v>
      </c>
      <c r="C8" s="120">
        <v>10010</v>
      </c>
      <c r="D8" s="120">
        <v>9327</v>
      </c>
      <c r="E8" s="120">
        <v>9934</v>
      </c>
      <c r="F8" s="120">
        <v>10650</v>
      </c>
      <c r="G8" s="120">
        <v>11689</v>
      </c>
      <c r="H8" s="120">
        <v>11822</v>
      </c>
      <c r="I8" s="120">
        <v>11557</v>
      </c>
      <c r="J8" s="120">
        <v>10911</v>
      </c>
      <c r="K8" s="120">
        <v>5812</v>
      </c>
      <c r="L8" s="120">
        <v>8587</v>
      </c>
      <c r="M8" s="120">
        <v>9892</v>
      </c>
      <c r="N8" s="120">
        <v>9313</v>
      </c>
      <c r="O8" s="120">
        <v>6811</v>
      </c>
      <c r="P8" s="120">
        <v>6514</v>
      </c>
      <c r="Q8" s="120">
        <v>4790.9850000000006</v>
      </c>
    </row>
    <row r="9" spans="1:17" x14ac:dyDescent="0.25">
      <c r="A9" s="108" t="s">
        <v>45</v>
      </c>
      <c r="B9" s="118">
        <v>16083</v>
      </c>
      <c r="C9" s="118">
        <v>16535</v>
      </c>
      <c r="D9" s="118">
        <v>16739</v>
      </c>
      <c r="E9" s="118">
        <v>17124</v>
      </c>
      <c r="F9" s="118">
        <v>17954</v>
      </c>
      <c r="G9" s="118">
        <v>17661</v>
      </c>
      <c r="H9" s="118">
        <v>19802</v>
      </c>
      <c r="I9" s="118">
        <v>19996</v>
      </c>
      <c r="J9" s="118">
        <v>19679</v>
      </c>
      <c r="K9" s="118">
        <v>14036</v>
      </c>
      <c r="L9" s="118">
        <v>17163</v>
      </c>
      <c r="M9" s="118">
        <v>18843</v>
      </c>
      <c r="N9" s="118">
        <v>17939</v>
      </c>
      <c r="O9" s="118">
        <v>17282</v>
      </c>
      <c r="P9" s="118">
        <v>17200</v>
      </c>
      <c r="Q9" s="118">
        <v>17227</v>
      </c>
    </row>
    <row r="10" spans="1:17" x14ac:dyDescent="0.25">
      <c r="A10" s="123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</row>
    <row r="11" spans="1:17" x14ac:dyDescent="0.25">
      <c r="A11" s="31" t="s">
        <v>110</v>
      </c>
      <c r="B11" s="46">
        <f t="shared" ref="B11:Q11" si="2">SUM(B12:B13)</f>
        <v>28508.42105263158</v>
      </c>
      <c r="C11" s="46">
        <f t="shared" si="2"/>
        <v>28861.345674027012</v>
      </c>
      <c r="D11" s="46">
        <f t="shared" si="2"/>
        <v>28861.345674027012</v>
      </c>
      <c r="E11" s="46">
        <f t="shared" si="2"/>
        <v>28861.345674027012</v>
      </c>
      <c r="F11" s="46">
        <f t="shared" si="2"/>
        <v>31160.055075512799</v>
      </c>
      <c r="G11" s="46">
        <f t="shared" si="2"/>
        <v>32132.947465557976</v>
      </c>
      <c r="H11" s="46">
        <f t="shared" si="2"/>
        <v>33458.764476998585</v>
      </c>
      <c r="I11" s="46">
        <f t="shared" si="2"/>
        <v>34784.581488439195</v>
      </c>
      <c r="J11" s="46">
        <f t="shared" si="2"/>
        <v>34784.581488439202</v>
      </c>
      <c r="K11" s="46">
        <f t="shared" si="2"/>
        <v>33811.689098394017</v>
      </c>
      <c r="L11" s="46">
        <f t="shared" si="2"/>
        <v>32485.872086953408</v>
      </c>
      <c r="M11" s="46">
        <f t="shared" si="2"/>
        <v>32485.872086953408</v>
      </c>
      <c r="N11" s="46">
        <f t="shared" si="2"/>
        <v>32485.872086953408</v>
      </c>
      <c r="O11" s="46">
        <f t="shared" si="2"/>
        <v>30187.162685467621</v>
      </c>
      <c r="P11" s="46">
        <f t="shared" si="2"/>
        <v>30187.162685467621</v>
      </c>
      <c r="Q11" s="46">
        <f t="shared" si="2"/>
        <v>30187.162685467621</v>
      </c>
    </row>
    <row r="12" spans="1:17" x14ac:dyDescent="0.25">
      <c r="A12" s="110" t="s">
        <v>46</v>
      </c>
      <c r="B12" s="120">
        <v>11578.947368421053</v>
      </c>
      <c r="C12" s="120">
        <v>10606.054978375874</v>
      </c>
      <c r="D12" s="120">
        <v>10606.054978375874</v>
      </c>
      <c r="E12" s="120">
        <v>10606.054978375874</v>
      </c>
      <c r="F12" s="120">
        <v>11578.947368421053</v>
      </c>
      <c r="G12" s="120">
        <v>12551.839758466233</v>
      </c>
      <c r="H12" s="120">
        <v>12551.839758466233</v>
      </c>
      <c r="I12" s="120">
        <v>12551.839758466233</v>
      </c>
      <c r="J12" s="120">
        <v>12551.839758466234</v>
      </c>
      <c r="K12" s="120">
        <v>11578.947368421053</v>
      </c>
      <c r="L12" s="120">
        <v>11578.947368421053</v>
      </c>
      <c r="M12" s="120">
        <v>11578.947368421053</v>
      </c>
      <c r="N12" s="120">
        <v>11578.947368421053</v>
      </c>
      <c r="O12" s="120">
        <v>10606.054978375874</v>
      </c>
      <c r="P12" s="120">
        <v>10606.054978375876</v>
      </c>
      <c r="Q12" s="120">
        <v>10606.054978375874</v>
      </c>
    </row>
    <row r="13" spans="1:17" x14ac:dyDescent="0.25">
      <c r="A13" s="108" t="s">
        <v>45</v>
      </c>
      <c r="B13" s="118">
        <v>16929.473684210527</v>
      </c>
      <c r="C13" s="118">
        <v>18255.290695651136</v>
      </c>
      <c r="D13" s="118">
        <v>18255.290695651136</v>
      </c>
      <c r="E13" s="118">
        <v>18255.290695651136</v>
      </c>
      <c r="F13" s="118">
        <v>19581.107707091745</v>
      </c>
      <c r="G13" s="118">
        <v>19581.107707091745</v>
      </c>
      <c r="H13" s="118">
        <v>20906.924718532355</v>
      </c>
      <c r="I13" s="118">
        <v>22232.741729972964</v>
      </c>
      <c r="J13" s="118">
        <v>22232.741729972964</v>
      </c>
      <c r="K13" s="118">
        <v>22232.741729972964</v>
      </c>
      <c r="L13" s="118">
        <v>20906.924718532355</v>
      </c>
      <c r="M13" s="118">
        <v>20906.924718532355</v>
      </c>
      <c r="N13" s="118">
        <v>20906.924718532355</v>
      </c>
      <c r="O13" s="118">
        <v>19581.107707091745</v>
      </c>
      <c r="P13" s="118">
        <v>19581.107707091745</v>
      </c>
      <c r="Q13" s="118">
        <v>19581.107707091745</v>
      </c>
    </row>
    <row r="14" spans="1:17" x14ac:dyDescent="0.25">
      <c r="A14" s="124" t="s">
        <v>109</v>
      </c>
      <c r="B14" s="38"/>
      <c r="C14" s="38">
        <f t="shared" ref="C14:Q14" si="3">SUM(C15:C16)</f>
        <v>1325.8170114406105</v>
      </c>
      <c r="D14" s="38">
        <f t="shared" si="3"/>
        <v>1325.8170114406105</v>
      </c>
      <c r="E14" s="38">
        <f t="shared" si="3"/>
        <v>0</v>
      </c>
      <c r="F14" s="38">
        <f t="shared" si="3"/>
        <v>3624.5264129264006</v>
      </c>
      <c r="G14" s="38">
        <f t="shared" si="3"/>
        <v>1945.7847800903594</v>
      </c>
      <c r="H14" s="38">
        <f t="shared" si="3"/>
        <v>1325.8170114406103</v>
      </c>
      <c r="I14" s="38">
        <f t="shared" si="3"/>
        <v>2651.634022881221</v>
      </c>
      <c r="J14" s="38">
        <f t="shared" si="3"/>
        <v>1.8189894035458565E-12</v>
      </c>
      <c r="K14" s="38">
        <f t="shared" si="3"/>
        <v>0</v>
      </c>
      <c r="L14" s="38">
        <f t="shared" si="3"/>
        <v>0</v>
      </c>
      <c r="M14" s="38">
        <f t="shared" si="3"/>
        <v>0</v>
      </c>
      <c r="N14" s="38">
        <f t="shared" si="3"/>
        <v>0</v>
      </c>
      <c r="O14" s="38">
        <f t="shared" si="3"/>
        <v>0</v>
      </c>
      <c r="P14" s="38">
        <f t="shared" si="3"/>
        <v>1.8189894035458565E-12</v>
      </c>
      <c r="Q14" s="38">
        <f t="shared" si="3"/>
        <v>0</v>
      </c>
    </row>
    <row r="15" spans="1:17" x14ac:dyDescent="0.25">
      <c r="A15" s="121" t="s">
        <v>46</v>
      </c>
      <c r="B15" s="120"/>
      <c r="C15" s="120">
        <v>0</v>
      </c>
      <c r="D15" s="120">
        <v>0</v>
      </c>
      <c r="E15" s="120">
        <v>0</v>
      </c>
      <c r="F15" s="120">
        <v>972.89239004517981</v>
      </c>
      <c r="G15" s="120">
        <v>1945.7847800903594</v>
      </c>
      <c r="H15" s="120">
        <v>0</v>
      </c>
      <c r="I15" s="120">
        <v>0</v>
      </c>
      <c r="J15" s="120">
        <v>1.8189894035458565E-12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1.8189894035458565E-12</v>
      </c>
      <c r="Q15" s="120">
        <v>0</v>
      </c>
    </row>
    <row r="16" spans="1:17" x14ac:dyDescent="0.25">
      <c r="A16" s="119" t="s">
        <v>45</v>
      </c>
      <c r="B16" s="118"/>
      <c r="C16" s="118">
        <v>1325.8170114406105</v>
      </c>
      <c r="D16" s="118">
        <v>1325.8170114406105</v>
      </c>
      <c r="E16" s="118">
        <v>0</v>
      </c>
      <c r="F16" s="118">
        <v>2651.634022881221</v>
      </c>
      <c r="G16" s="118">
        <v>0</v>
      </c>
      <c r="H16" s="118">
        <v>1325.8170114406103</v>
      </c>
      <c r="I16" s="118">
        <v>2651.634022881221</v>
      </c>
      <c r="J16" s="118">
        <v>0</v>
      </c>
      <c r="K16" s="118">
        <v>0</v>
      </c>
      <c r="L16" s="118">
        <v>0</v>
      </c>
      <c r="M16" s="118">
        <v>0</v>
      </c>
      <c r="N16" s="118">
        <v>0</v>
      </c>
      <c r="O16" s="118">
        <v>0</v>
      </c>
      <c r="P16" s="118">
        <v>0</v>
      </c>
      <c r="Q16" s="118">
        <v>0</v>
      </c>
    </row>
    <row r="17" spans="1:17" x14ac:dyDescent="0.25">
      <c r="A17" s="124" t="s">
        <v>108</v>
      </c>
      <c r="B17" s="38"/>
      <c r="C17" s="38">
        <f t="shared" ref="C17:Q17" si="4">SUM(C18:C19)</f>
        <v>972.89239004517913</v>
      </c>
      <c r="D17" s="38">
        <f t="shared" si="4"/>
        <v>1325.8170114406093</v>
      </c>
      <c r="E17" s="38">
        <f t="shared" si="4"/>
        <v>0</v>
      </c>
      <c r="F17" s="38">
        <f t="shared" si="4"/>
        <v>1325.817011440613</v>
      </c>
      <c r="G17" s="38">
        <f t="shared" si="4"/>
        <v>972.89239004518095</v>
      </c>
      <c r="H17" s="38">
        <f t="shared" si="4"/>
        <v>0</v>
      </c>
      <c r="I17" s="38">
        <f t="shared" si="4"/>
        <v>1325.817011440613</v>
      </c>
      <c r="J17" s="38">
        <f t="shared" si="4"/>
        <v>0</v>
      </c>
      <c r="K17" s="38">
        <f t="shared" si="4"/>
        <v>972.89239004518095</v>
      </c>
      <c r="L17" s="38">
        <f t="shared" si="4"/>
        <v>1325.8170114406093</v>
      </c>
      <c r="M17" s="38">
        <f t="shared" si="4"/>
        <v>0</v>
      </c>
      <c r="N17" s="38">
        <f t="shared" si="4"/>
        <v>0</v>
      </c>
      <c r="O17" s="38">
        <f t="shared" si="4"/>
        <v>2298.7094014857885</v>
      </c>
      <c r="P17" s="38">
        <f t="shared" si="4"/>
        <v>0</v>
      </c>
      <c r="Q17" s="38">
        <f t="shared" si="4"/>
        <v>0</v>
      </c>
    </row>
    <row r="18" spans="1:17" x14ac:dyDescent="0.25">
      <c r="A18" s="121" t="s">
        <v>46</v>
      </c>
      <c r="B18" s="120"/>
      <c r="C18" s="120">
        <f>B12+C15-C12</f>
        <v>972.89239004517913</v>
      </c>
      <c r="D18" s="120">
        <f t="shared" ref="D18:Q19" si="5">C12+D15-D12</f>
        <v>0</v>
      </c>
      <c r="E18" s="120">
        <f t="shared" si="5"/>
        <v>0</v>
      </c>
      <c r="F18" s="120">
        <f t="shared" si="5"/>
        <v>0</v>
      </c>
      <c r="G18" s="120">
        <f t="shared" si="5"/>
        <v>972.89239004518095</v>
      </c>
      <c r="H18" s="120">
        <f t="shared" si="5"/>
        <v>0</v>
      </c>
      <c r="I18" s="120">
        <f t="shared" si="5"/>
        <v>0</v>
      </c>
      <c r="J18" s="120">
        <f t="shared" si="5"/>
        <v>0</v>
      </c>
      <c r="K18" s="120">
        <f t="shared" si="5"/>
        <v>972.89239004518095</v>
      </c>
      <c r="L18" s="120">
        <f t="shared" si="5"/>
        <v>0</v>
      </c>
      <c r="M18" s="120">
        <f t="shared" si="5"/>
        <v>0</v>
      </c>
      <c r="N18" s="120">
        <f t="shared" si="5"/>
        <v>0</v>
      </c>
      <c r="O18" s="120">
        <f t="shared" si="5"/>
        <v>972.89239004517913</v>
      </c>
      <c r="P18" s="120">
        <f t="shared" si="5"/>
        <v>0</v>
      </c>
      <c r="Q18" s="120">
        <f t="shared" si="5"/>
        <v>0</v>
      </c>
    </row>
    <row r="19" spans="1:17" x14ac:dyDescent="0.25">
      <c r="A19" s="119" t="s">
        <v>45</v>
      </c>
      <c r="B19" s="118"/>
      <c r="C19" s="118">
        <f>B13+C16-C13</f>
        <v>0</v>
      </c>
      <c r="D19" s="118">
        <f t="shared" si="5"/>
        <v>1325.8170114406093</v>
      </c>
      <c r="E19" s="118">
        <f t="shared" si="5"/>
        <v>0</v>
      </c>
      <c r="F19" s="118">
        <f t="shared" si="5"/>
        <v>1325.817011440613</v>
      </c>
      <c r="G19" s="118">
        <f t="shared" si="5"/>
        <v>0</v>
      </c>
      <c r="H19" s="118">
        <f t="shared" si="5"/>
        <v>0</v>
      </c>
      <c r="I19" s="118">
        <f t="shared" si="5"/>
        <v>1325.817011440613</v>
      </c>
      <c r="J19" s="118">
        <f t="shared" si="5"/>
        <v>0</v>
      </c>
      <c r="K19" s="118">
        <f t="shared" si="5"/>
        <v>0</v>
      </c>
      <c r="L19" s="118">
        <f t="shared" si="5"/>
        <v>1325.8170114406093</v>
      </c>
      <c r="M19" s="118">
        <f t="shared" si="5"/>
        <v>0</v>
      </c>
      <c r="N19" s="118">
        <f t="shared" si="5"/>
        <v>0</v>
      </c>
      <c r="O19" s="118">
        <f t="shared" si="5"/>
        <v>1325.8170114406093</v>
      </c>
      <c r="P19" s="118">
        <f t="shared" si="5"/>
        <v>0</v>
      </c>
      <c r="Q19" s="118">
        <f t="shared" si="5"/>
        <v>0</v>
      </c>
    </row>
    <row r="20" spans="1:17" x14ac:dyDescent="0.25">
      <c r="A20" s="31" t="s">
        <v>107</v>
      </c>
      <c r="B20" s="46">
        <f t="shared" ref="B20:Q20" si="6">SUM(B21:B22)</f>
        <v>1749.4210526315801</v>
      </c>
      <c r="C20" s="46">
        <f t="shared" si="6"/>
        <v>2316.3456740270103</v>
      </c>
      <c r="D20" s="46">
        <f t="shared" si="6"/>
        <v>2795.3456740270103</v>
      </c>
      <c r="E20" s="46">
        <f t="shared" si="6"/>
        <v>1803.3456740270103</v>
      </c>
      <c r="F20" s="46">
        <f t="shared" si="6"/>
        <v>2556.0550755127988</v>
      </c>
      <c r="G20" s="46">
        <f t="shared" si="6"/>
        <v>2782.9474655579779</v>
      </c>
      <c r="H20" s="46">
        <f t="shared" si="6"/>
        <v>1834.7644769985873</v>
      </c>
      <c r="I20" s="46">
        <f t="shared" si="6"/>
        <v>3231.5814884391966</v>
      </c>
      <c r="J20" s="46">
        <f t="shared" si="6"/>
        <v>4194.5814884391984</v>
      </c>
      <c r="K20" s="46">
        <f t="shared" si="6"/>
        <v>13963.689098394017</v>
      </c>
      <c r="L20" s="46">
        <f t="shared" si="6"/>
        <v>6735.8720869534081</v>
      </c>
      <c r="M20" s="46">
        <f t="shared" si="6"/>
        <v>3750.8720869534081</v>
      </c>
      <c r="N20" s="46">
        <f t="shared" si="6"/>
        <v>5233.8720869534081</v>
      </c>
      <c r="O20" s="46">
        <f t="shared" si="6"/>
        <v>6094.1626854676197</v>
      </c>
      <c r="P20" s="46">
        <f t="shared" si="6"/>
        <v>6473.1626854676215</v>
      </c>
      <c r="Q20" s="46">
        <f t="shared" si="6"/>
        <v>8169.1776854676191</v>
      </c>
    </row>
    <row r="21" spans="1:17" x14ac:dyDescent="0.25">
      <c r="A21" s="110" t="s">
        <v>46</v>
      </c>
      <c r="B21" s="120">
        <f>B12-B8</f>
        <v>902.9473684210534</v>
      </c>
      <c r="C21" s="120">
        <f t="shared" ref="C21:Q21" si="7">C12-C8</f>
        <v>596.05497837587427</v>
      </c>
      <c r="D21" s="120">
        <f t="shared" si="7"/>
        <v>1279.0549783758743</v>
      </c>
      <c r="E21" s="120">
        <f t="shared" si="7"/>
        <v>672.05497837587427</v>
      </c>
      <c r="F21" s="120">
        <f t="shared" si="7"/>
        <v>928.9473684210534</v>
      </c>
      <c r="G21" s="120">
        <f t="shared" si="7"/>
        <v>862.83975846623252</v>
      </c>
      <c r="H21" s="120">
        <f t="shared" si="7"/>
        <v>729.83975846623252</v>
      </c>
      <c r="I21" s="120">
        <f t="shared" si="7"/>
        <v>994.83975846623252</v>
      </c>
      <c r="J21" s="120">
        <f t="shared" si="7"/>
        <v>1640.8397584662343</v>
      </c>
      <c r="K21" s="120">
        <f t="shared" si="7"/>
        <v>5766.9473684210534</v>
      </c>
      <c r="L21" s="120">
        <f t="shared" si="7"/>
        <v>2991.9473684210534</v>
      </c>
      <c r="M21" s="120">
        <f t="shared" si="7"/>
        <v>1686.9473684210534</v>
      </c>
      <c r="N21" s="120">
        <f t="shared" si="7"/>
        <v>2265.9473684210534</v>
      </c>
      <c r="O21" s="120">
        <f t="shared" si="7"/>
        <v>3795.0549783758743</v>
      </c>
      <c r="P21" s="120">
        <f t="shared" si="7"/>
        <v>4092.0549783758761</v>
      </c>
      <c r="Q21" s="120">
        <f t="shared" si="7"/>
        <v>5815.0699783758737</v>
      </c>
    </row>
    <row r="22" spans="1:17" x14ac:dyDescent="0.25">
      <c r="A22" s="108" t="s">
        <v>45</v>
      </c>
      <c r="B22" s="118">
        <f>B13-B9</f>
        <v>846.4736842105267</v>
      </c>
      <c r="C22" s="118">
        <f t="shared" ref="C22:Q22" si="8">C13-C9</f>
        <v>1720.290695651136</v>
      </c>
      <c r="D22" s="118">
        <f t="shared" si="8"/>
        <v>1516.290695651136</v>
      </c>
      <c r="E22" s="118">
        <f t="shared" si="8"/>
        <v>1131.290695651136</v>
      </c>
      <c r="F22" s="118">
        <f t="shared" si="8"/>
        <v>1627.1077070917454</v>
      </c>
      <c r="G22" s="118">
        <f t="shared" si="8"/>
        <v>1920.1077070917454</v>
      </c>
      <c r="H22" s="118">
        <f t="shared" si="8"/>
        <v>1104.9247185323547</v>
      </c>
      <c r="I22" s="118">
        <f t="shared" si="8"/>
        <v>2236.7417299729641</v>
      </c>
      <c r="J22" s="118">
        <f t="shared" si="8"/>
        <v>2553.7417299729641</v>
      </c>
      <c r="K22" s="118">
        <f t="shared" si="8"/>
        <v>8196.7417299729641</v>
      </c>
      <c r="L22" s="118">
        <f t="shared" si="8"/>
        <v>3743.9247185323547</v>
      </c>
      <c r="M22" s="118">
        <f t="shared" si="8"/>
        <v>2063.9247185323547</v>
      </c>
      <c r="N22" s="118">
        <f t="shared" si="8"/>
        <v>2967.9247185323547</v>
      </c>
      <c r="O22" s="118">
        <f t="shared" si="8"/>
        <v>2299.1077070917454</v>
      </c>
      <c r="P22" s="118">
        <f t="shared" si="8"/>
        <v>2381.1077070917454</v>
      </c>
      <c r="Q22" s="118">
        <f t="shared" si="8"/>
        <v>2354.1077070917454</v>
      </c>
    </row>
    <row r="23" spans="1:17" x14ac:dyDescent="0.25">
      <c r="A23" s="123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</row>
    <row r="24" spans="1:17" x14ac:dyDescent="0.25">
      <c r="A24" s="31" t="s">
        <v>77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17" x14ac:dyDescent="0.25">
      <c r="A25" s="50" t="s">
        <v>69</v>
      </c>
      <c r="B25" s="38">
        <v>7089.9970999295183</v>
      </c>
      <c r="C25" s="38">
        <v>7073.971800000003</v>
      </c>
      <c r="D25" s="38">
        <v>6580.6605400000062</v>
      </c>
      <c r="E25" s="38">
        <v>7083.2531900000104</v>
      </c>
      <c r="F25" s="38">
        <v>7329.2912600000054</v>
      </c>
      <c r="G25" s="38">
        <v>7458.3568675932993</v>
      </c>
      <c r="H25" s="38">
        <v>7409.2032700000036</v>
      </c>
      <c r="I25" s="38">
        <v>6817.1702699999987</v>
      </c>
      <c r="J25" s="38">
        <v>6428.1520899999978</v>
      </c>
      <c r="K25" s="38">
        <v>4513.9028800000033</v>
      </c>
      <c r="L25" s="38">
        <v>5889.6982578980151</v>
      </c>
      <c r="M25" s="38">
        <v>6205.7631151654923</v>
      </c>
      <c r="N25" s="38">
        <v>6120.5735065318349</v>
      </c>
      <c r="O25" s="38">
        <v>5024.3663803578529</v>
      </c>
      <c r="P25" s="38">
        <v>5060.6950096390101</v>
      </c>
      <c r="Q25" s="38">
        <v>4716.0766447207698</v>
      </c>
    </row>
    <row r="26" spans="1:17" x14ac:dyDescent="0.25">
      <c r="A26" s="55" t="s">
        <v>33</v>
      </c>
      <c r="B26" s="54">
        <v>2964.4263449396744</v>
      </c>
      <c r="C26" s="54">
        <v>3202.66705</v>
      </c>
      <c r="D26" s="54">
        <v>2822.04232</v>
      </c>
      <c r="E26" s="54">
        <v>3290.9191000000001</v>
      </c>
      <c r="F26" s="54">
        <v>3546.3782799999999</v>
      </c>
      <c r="G26" s="54">
        <v>3596.2772325484311</v>
      </c>
      <c r="H26" s="54">
        <v>3528.0063399999995</v>
      </c>
      <c r="I26" s="54">
        <v>3014.4039499999999</v>
      </c>
      <c r="J26" s="54">
        <v>2624.1041299999997</v>
      </c>
      <c r="K26" s="54">
        <v>1681.1069999999997</v>
      </c>
      <c r="L26" s="54">
        <v>2779.2574346755878</v>
      </c>
      <c r="M26" s="54">
        <v>3000.449433851777</v>
      </c>
      <c r="N26" s="54">
        <v>2746.4150563452799</v>
      </c>
      <c r="O26" s="54">
        <v>1921.9214095664445</v>
      </c>
      <c r="P26" s="54">
        <v>1951.0364634847858</v>
      </c>
      <c r="Q26" s="54">
        <v>1578.5813589973304</v>
      </c>
    </row>
    <row r="27" spans="1:17" x14ac:dyDescent="0.25">
      <c r="A27" s="53" t="s">
        <v>48</v>
      </c>
      <c r="B27" s="51">
        <v>762.57658052626402</v>
      </c>
      <c r="C27" s="51">
        <v>724.86684000000014</v>
      </c>
      <c r="D27" s="51">
        <v>632.38124000000016</v>
      </c>
      <c r="E27" s="51">
        <v>776.73001000000022</v>
      </c>
      <c r="F27" s="51">
        <v>1033.8672499999998</v>
      </c>
      <c r="G27" s="51">
        <v>1065.5703447410756</v>
      </c>
      <c r="H27" s="51">
        <v>1154.4068499999998</v>
      </c>
      <c r="I27" s="51">
        <v>629.28746000000001</v>
      </c>
      <c r="J27" s="51">
        <v>671.71356999999989</v>
      </c>
      <c r="K27" s="51">
        <v>575.36235999999985</v>
      </c>
      <c r="L27" s="51">
        <v>881.76913661292906</v>
      </c>
      <c r="M27" s="51">
        <v>801.21314770668869</v>
      </c>
      <c r="N27" s="51">
        <v>859.63680254204473</v>
      </c>
      <c r="O27" s="51">
        <v>495.79649677585257</v>
      </c>
      <c r="P27" s="51">
        <v>617.72732638556204</v>
      </c>
      <c r="Q27" s="51">
        <v>406.56476209877701</v>
      </c>
    </row>
    <row r="28" spans="1:17" x14ac:dyDescent="0.25">
      <c r="A28" s="53" t="s">
        <v>47</v>
      </c>
      <c r="B28" s="51">
        <v>2201.8497644134104</v>
      </c>
      <c r="C28" s="51">
        <v>2477.8002099999999</v>
      </c>
      <c r="D28" s="51">
        <v>2189.6610799999999</v>
      </c>
      <c r="E28" s="51">
        <v>2514.1890899999999</v>
      </c>
      <c r="F28" s="51">
        <v>2512.5110300000001</v>
      </c>
      <c r="G28" s="51">
        <v>2530.7068878073555</v>
      </c>
      <c r="H28" s="51">
        <v>2373.5994899999996</v>
      </c>
      <c r="I28" s="51">
        <v>2385.1164899999999</v>
      </c>
      <c r="J28" s="51">
        <v>1952.3905599999998</v>
      </c>
      <c r="K28" s="51">
        <v>1105.7446399999999</v>
      </c>
      <c r="L28" s="51">
        <v>1897.4882980626587</v>
      </c>
      <c r="M28" s="51">
        <v>2199.2362861450883</v>
      </c>
      <c r="N28" s="51">
        <v>1886.7782538032352</v>
      </c>
      <c r="O28" s="51">
        <v>1426.1249127905919</v>
      </c>
      <c r="P28" s="51">
        <v>1333.3091370992238</v>
      </c>
      <c r="Q28" s="51">
        <v>1172.0165968985534</v>
      </c>
    </row>
    <row r="29" spans="1:17" x14ac:dyDescent="0.25">
      <c r="A29" s="52" t="s">
        <v>32</v>
      </c>
      <c r="B29" s="51">
        <v>97.472780455226939</v>
      </c>
      <c r="C29" s="51">
        <v>118.20595000000071</v>
      </c>
      <c r="D29" s="51">
        <v>109.59934000000146</v>
      </c>
      <c r="E29" s="51">
        <v>114.79729000000174</v>
      </c>
      <c r="F29" s="51">
        <v>127.79095999999879</v>
      </c>
      <c r="G29" s="51">
        <v>112.47369800873923</v>
      </c>
      <c r="H29" s="51">
        <v>121.70156999999904</v>
      </c>
      <c r="I29" s="51">
        <v>94.479769999999178</v>
      </c>
      <c r="J29" s="51">
        <v>96.70137999999821</v>
      </c>
      <c r="K29" s="51">
        <v>127.89636000000152</v>
      </c>
      <c r="L29" s="51">
        <v>69.170874289363383</v>
      </c>
      <c r="M29" s="51">
        <v>75.856887422877207</v>
      </c>
      <c r="N29" s="51">
        <v>55.531567667152672</v>
      </c>
      <c r="O29" s="51">
        <v>66.685721795472773</v>
      </c>
      <c r="P29" s="51">
        <v>71.965282359020165</v>
      </c>
      <c r="Q29" s="51">
        <v>89.661823732954417</v>
      </c>
    </row>
    <row r="30" spans="1:17" x14ac:dyDescent="0.25">
      <c r="A30" s="53" t="s">
        <v>31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</row>
    <row r="31" spans="1:17" x14ac:dyDescent="0.25">
      <c r="A31" s="53" t="s">
        <v>30</v>
      </c>
      <c r="B31" s="51">
        <v>24.171132996793631</v>
      </c>
      <c r="C31" s="51">
        <v>22.000520000000165</v>
      </c>
      <c r="D31" s="51">
        <v>21.999669999999753</v>
      </c>
      <c r="E31" s="51">
        <v>23.075589999999693</v>
      </c>
      <c r="F31" s="51">
        <v>27.473239999999578</v>
      </c>
      <c r="G31" s="51">
        <v>27.467370358303924</v>
      </c>
      <c r="H31" s="51">
        <v>26.37553000000014</v>
      </c>
      <c r="I31" s="51">
        <v>27.510979999999677</v>
      </c>
      <c r="J31" s="51">
        <v>21.971889999999632</v>
      </c>
      <c r="K31" s="51">
        <v>19.776550000000128</v>
      </c>
      <c r="L31" s="51">
        <v>24.171212695287295</v>
      </c>
      <c r="M31" s="51">
        <v>18.677699372138818</v>
      </c>
      <c r="N31" s="51">
        <v>17.579029996623319</v>
      </c>
      <c r="O31" s="51">
        <v>14.282838554695843</v>
      </c>
      <c r="P31" s="51">
        <v>9.8882398310350084</v>
      </c>
      <c r="Q31" s="51">
        <v>14.283119987537702</v>
      </c>
    </row>
    <row r="32" spans="1:17" x14ac:dyDescent="0.25">
      <c r="A32" s="53" t="s">
        <v>76</v>
      </c>
      <c r="B32" s="51">
        <v>8.1446302708725398</v>
      </c>
      <c r="C32" s="51">
        <v>8.1001500000000988</v>
      </c>
      <c r="D32" s="51">
        <v>8.0998800000016331</v>
      </c>
      <c r="E32" s="51">
        <v>10.193740000001696</v>
      </c>
      <c r="F32" s="51">
        <v>9.1933099999993146</v>
      </c>
      <c r="G32" s="51">
        <v>9.1486089680180385</v>
      </c>
      <c r="H32" s="51">
        <v>9.1937999999987596</v>
      </c>
      <c r="I32" s="51">
        <v>8.1085099999998533</v>
      </c>
      <c r="J32" s="51">
        <v>7.0945699999986118</v>
      </c>
      <c r="K32" s="51">
        <v>6.0944800000012265</v>
      </c>
      <c r="L32" s="51">
        <v>20.350707917871205</v>
      </c>
      <c r="M32" s="51">
        <v>16.288798845523388</v>
      </c>
      <c r="N32" s="51">
        <v>11.201903975507207</v>
      </c>
      <c r="O32" s="51">
        <v>13.2321706643109</v>
      </c>
      <c r="P32" s="51">
        <v>15.263214610949092</v>
      </c>
      <c r="Q32" s="51">
        <v>14.233626449480312</v>
      </c>
    </row>
    <row r="33" spans="1:17" x14ac:dyDescent="0.25">
      <c r="A33" s="53" t="s">
        <v>29</v>
      </c>
      <c r="B33" s="51">
        <v>62.09980049668593</v>
      </c>
      <c r="C33" s="51">
        <v>85.005280000000312</v>
      </c>
      <c r="D33" s="51">
        <v>76.40003999999999</v>
      </c>
      <c r="E33" s="51">
        <v>79.229970000000321</v>
      </c>
      <c r="F33" s="51">
        <v>88.826229999999669</v>
      </c>
      <c r="G33" s="51">
        <v>73.56479120432914</v>
      </c>
      <c r="H33" s="51">
        <v>83.034740000000284</v>
      </c>
      <c r="I33" s="51">
        <v>57.358639999999696</v>
      </c>
      <c r="J33" s="51">
        <v>66.835750000000189</v>
      </c>
      <c r="K33" s="51">
        <v>101.22595999999999</v>
      </c>
      <c r="L33" s="51">
        <v>23.884646357006432</v>
      </c>
      <c r="M33" s="51">
        <v>40.126085134211849</v>
      </c>
      <c r="N33" s="51">
        <v>26.750633695022145</v>
      </c>
      <c r="O33" s="51">
        <v>39.17071257646603</v>
      </c>
      <c r="P33" s="51">
        <v>46.813827917036065</v>
      </c>
      <c r="Q33" s="51">
        <v>61.145077295936403</v>
      </c>
    </row>
    <row r="34" spans="1:17" x14ac:dyDescent="0.25">
      <c r="A34" s="53" t="s">
        <v>28</v>
      </c>
      <c r="B34" s="51">
        <v>3.0572166908748386</v>
      </c>
      <c r="C34" s="51">
        <v>3.1000000000001364</v>
      </c>
      <c r="D34" s="51">
        <v>3.0997500000000855</v>
      </c>
      <c r="E34" s="51">
        <v>2.2979900000000271</v>
      </c>
      <c r="F34" s="51">
        <v>2.2981800000002295</v>
      </c>
      <c r="G34" s="51">
        <v>2.2929274780881315</v>
      </c>
      <c r="H34" s="51">
        <v>3.0974999999998545</v>
      </c>
      <c r="I34" s="51">
        <v>1.5016399999999521</v>
      </c>
      <c r="J34" s="51">
        <v>0.79916999999977634</v>
      </c>
      <c r="K34" s="51">
        <v>0.79937000000018088</v>
      </c>
      <c r="L34" s="51">
        <v>0.7643073191984513</v>
      </c>
      <c r="M34" s="51">
        <v>0.76430407100315279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2" t="s">
        <v>27</v>
      </c>
      <c r="B35" s="51">
        <v>2278.6584033113932</v>
      </c>
      <c r="C35" s="51">
        <v>1960.6920600000017</v>
      </c>
      <c r="D35" s="51">
        <v>1932.258070000003</v>
      </c>
      <c r="E35" s="51">
        <v>1967.5375300000069</v>
      </c>
      <c r="F35" s="51">
        <v>1881.8829100000044</v>
      </c>
      <c r="G35" s="51">
        <v>1945.3320521326134</v>
      </c>
      <c r="H35" s="51">
        <v>1889.0078200000032</v>
      </c>
      <c r="I35" s="51">
        <v>1841.2916100000039</v>
      </c>
      <c r="J35" s="51">
        <v>1842.8169399999988</v>
      </c>
      <c r="K35" s="51">
        <v>1085.2886400000025</v>
      </c>
      <c r="L35" s="51">
        <v>1397.4855557158226</v>
      </c>
      <c r="M35" s="51">
        <v>1311.8560799354591</v>
      </c>
      <c r="N35" s="51">
        <v>1493.5762376619653</v>
      </c>
      <c r="O35" s="51">
        <v>1375.1951686146199</v>
      </c>
      <c r="P35" s="51">
        <v>1365.7938661995086</v>
      </c>
      <c r="Q35" s="51">
        <v>1388.8520958087618</v>
      </c>
    </row>
    <row r="36" spans="1:17" x14ac:dyDescent="0.25">
      <c r="A36" s="53" t="s">
        <v>66</v>
      </c>
      <c r="B36" s="51">
        <v>1872.2829272444887</v>
      </c>
      <c r="C36" s="51">
        <v>1875.5926800000016</v>
      </c>
      <c r="D36" s="51">
        <v>1885.3580300000031</v>
      </c>
      <c r="E36" s="51">
        <v>1945.1871600000068</v>
      </c>
      <c r="F36" s="51">
        <v>1879.4829100000043</v>
      </c>
      <c r="G36" s="51">
        <v>1926.2004958127509</v>
      </c>
      <c r="H36" s="51">
        <v>1884.7078200000033</v>
      </c>
      <c r="I36" s="51">
        <v>1841.2916100000039</v>
      </c>
      <c r="J36" s="51">
        <v>1842.8169399999988</v>
      </c>
      <c r="K36" s="51">
        <v>1085.2886400000025</v>
      </c>
      <c r="L36" s="51">
        <v>1397.4855557158226</v>
      </c>
      <c r="M36" s="51">
        <v>1311.8560799354591</v>
      </c>
      <c r="N36" s="51">
        <v>1287.7831626991365</v>
      </c>
      <c r="O36" s="51">
        <v>1209.9854619173802</v>
      </c>
      <c r="P36" s="51">
        <v>1186.9938279841654</v>
      </c>
      <c r="Q36" s="51">
        <v>1190.7533091459163</v>
      </c>
    </row>
    <row r="37" spans="1:17" x14ac:dyDescent="0.25">
      <c r="A37" s="53" t="s">
        <v>25</v>
      </c>
      <c r="B37" s="51">
        <v>406.3754760669043</v>
      </c>
      <c r="C37" s="51">
        <v>85.099379999999996</v>
      </c>
      <c r="D37" s="51">
        <v>46.900039999999997</v>
      </c>
      <c r="E37" s="51">
        <v>22.350369999999998</v>
      </c>
      <c r="F37" s="51">
        <v>2.4</v>
      </c>
      <c r="G37" s="51">
        <v>19.131556319862419</v>
      </c>
      <c r="H37" s="51">
        <v>4.3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205.79307496282877</v>
      </c>
      <c r="O37" s="51">
        <v>165.2097066972396</v>
      </c>
      <c r="P37" s="51">
        <v>178.80003821534319</v>
      </c>
      <c r="Q37" s="51">
        <v>198.09878666284541</v>
      </c>
    </row>
    <row r="38" spans="1:17" x14ac:dyDescent="0.25">
      <c r="A38" s="52" t="s">
        <v>24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</row>
    <row r="39" spans="1:17" x14ac:dyDescent="0.25">
      <c r="A39" s="53" t="s">
        <v>23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3" t="s">
        <v>74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</row>
    <row r="41" spans="1:17" x14ac:dyDescent="0.25">
      <c r="A41" s="53" t="s">
        <v>73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3" t="s">
        <v>72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3" t="s">
        <v>71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2" t="s">
        <v>22</v>
      </c>
      <c r="B44" s="51">
        <v>0</v>
      </c>
      <c r="C44" s="51">
        <v>0</v>
      </c>
      <c r="D44" s="51">
        <v>0</v>
      </c>
      <c r="E44" s="51">
        <v>0</v>
      </c>
      <c r="F44" s="51">
        <v>49.699950000000626</v>
      </c>
      <c r="G44" s="51">
        <v>50.611616890786536</v>
      </c>
      <c r="H44" s="51">
        <v>5.7002600000000712</v>
      </c>
      <c r="I44" s="51">
        <v>3.1999300000002222</v>
      </c>
      <c r="J44" s="51">
        <v>5.0997800000004645</v>
      </c>
      <c r="K44" s="51">
        <v>267.00126999999975</v>
      </c>
      <c r="L44" s="51">
        <v>38.024395654855198</v>
      </c>
      <c r="M44" s="51">
        <v>42.872884092329514</v>
      </c>
      <c r="N44" s="51">
        <v>124.96369722514237</v>
      </c>
      <c r="O44" s="51">
        <v>87.058926353656261</v>
      </c>
      <c r="P44" s="51">
        <v>93.651480015319521</v>
      </c>
      <c r="Q44" s="51">
        <v>159.50262878380727</v>
      </c>
    </row>
    <row r="45" spans="1:17" x14ac:dyDescent="0.25">
      <c r="A45" s="63" t="s">
        <v>21</v>
      </c>
      <c r="B45" s="62">
        <v>1749.4395712232235</v>
      </c>
      <c r="C45" s="62">
        <v>1792.4067400000004</v>
      </c>
      <c r="D45" s="62">
        <v>1716.7608100000016</v>
      </c>
      <c r="E45" s="62">
        <v>1709.9992700000021</v>
      </c>
      <c r="F45" s="62">
        <v>1723.5391600000021</v>
      </c>
      <c r="G45" s="62">
        <v>1753.6622680127293</v>
      </c>
      <c r="H45" s="62">
        <v>1864.7872800000023</v>
      </c>
      <c r="I45" s="62">
        <v>1863.7950099999962</v>
      </c>
      <c r="J45" s="62">
        <v>1859.4298600000002</v>
      </c>
      <c r="K45" s="62">
        <v>1352.6096099999995</v>
      </c>
      <c r="L45" s="62">
        <v>1605.7599975623871</v>
      </c>
      <c r="M45" s="62">
        <v>1774.7278298630499</v>
      </c>
      <c r="N45" s="62">
        <v>1700.0869476322951</v>
      </c>
      <c r="O45" s="62">
        <v>1573.50515402766</v>
      </c>
      <c r="P45" s="62">
        <v>1578.2479175803755</v>
      </c>
      <c r="Q45" s="62">
        <v>1499.4787373979161</v>
      </c>
    </row>
    <row r="46" spans="1:17" x14ac:dyDescent="0.25">
      <c r="A46" s="50" t="s">
        <v>105</v>
      </c>
      <c r="B46" s="38">
        <f t="shared" ref="B46:Q46" si="9">SUM(B47:B48)</f>
        <v>7089.9970999295183</v>
      </c>
      <c r="C46" s="38">
        <f t="shared" si="9"/>
        <v>7073.971800000003</v>
      </c>
      <c r="D46" s="38">
        <f t="shared" si="9"/>
        <v>6580.6605400000062</v>
      </c>
      <c r="E46" s="38">
        <f t="shared" si="9"/>
        <v>7083.2531900000104</v>
      </c>
      <c r="F46" s="38">
        <f t="shared" si="9"/>
        <v>7329.2912600000063</v>
      </c>
      <c r="G46" s="38">
        <f t="shared" si="9"/>
        <v>7458.3568675933002</v>
      </c>
      <c r="H46" s="38">
        <f t="shared" si="9"/>
        <v>7409.2032700000036</v>
      </c>
      <c r="I46" s="38">
        <f t="shared" si="9"/>
        <v>6817.1702699999987</v>
      </c>
      <c r="J46" s="38">
        <f t="shared" si="9"/>
        <v>6428.1520899999978</v>
      </c>
      <c r="K46" s="38">
        <f t="shared" si="9"/>
        <v>4513.9028800000024</v>
      </c>
      <c r="L46" s="38">
        <f t="shared" si="9"/>
        <v>5889.6982578980151</v>
      </c>
      <c r="M46" s="38">
        <f t="shared" si="9"/>
        <v>6205.7631151654914</v>
      </c>
      <c r="N46" s="38">
        <f t="shared" si="9"/>
        <v>6120.5735065318358</v>
      </c>
      <c r="O46" s="38">
        <f t="shared" si="9"/>
        <v>5024.3663803578529</v>
      </c>
      <c r="P46" s="38">
        <f t="shared" si="9"/>
        <v>5060.695009639011</v>
      </c>
      <c r="Q46" s="38">
        <f t="shared" si="9"/>
        <v>4716.0766447207698</v>
      </c>
    </row>
    <row r="47" spans="1:17" x14ac:dyDescent="0.25">
      <c r="A47" s="121" t="s">
        <v>46</v>
      </c>
      <c r="B47" s="120">
        <v>5175.569803972623</v>
      </c>
      <c r="C47" s="120">
        <v>5048.645916273792</v>
      </c>
      <c r="D47" s="120">
        <v>4572.1557598226109</v>
      </c>
      <c r="E47" s="120">
        <v>4991.437056618709</v>
      </c>
      <c r="F47" s="120">
        <v>5185.4990041326746</v>
      </c>
      <c r="G47" s="120">
        <v>5422.2585315297156</v>
      </c>
      <c r="H47" s="120">
        <v>5209.4566529283193</v>
      </c>
      <c r="I47" s="120">
        <v>4716.1458412925767</v>
      </c>
      <c r="J47" s="120">
        <v>4383.6790602283454</v>
      </c>
      <c r="K47" s="120">
        <v>2835.1655547061341</v>
      </c>
      <c r="L47" s="120">
        <v>3930.284559789754</v>
      </c>
      <c r="M47" s="120">
        <v>4176.9359230184682</v>
      </c>
      <c r="N47" s="120">
        <v>4121.8849914061775</v>
      </c>
      <c r="O47" s="120">
        <v>3072.062234164775</v>
      </c>
      <c r="P47" s="120">
        <v>3059.3064046306254</v>
      </c>
      <c r="Q47" s="120">
        <v>2530.4003417481954</v>
      </c>
    </row>
    <row r="48" spans="1:17" x14ac:dyDescent="0.25">
      <c r="A48" s="119" t="s">
        <v>45</v>
      </c>
      <c r="B48" s="118">
        <v>1914.4272959568953</v>
      </c>
      <c r="C48" s="118">
        <v>2025.325883726211</v>
      </c>
      <c r="D48" s="118">
        <v>2008.5047801773951</v>
      </c>
      <c r="E48" s="118">
        <v>2091.8161333813009</v>
      </c>
      <c r="F48" s="118">
        <v>2143.7922558673317</v>
      </c>
      <c r="G48" s="118">
        <v>2036.0983360635846</v>
      </c>
      <c r="H48" s="118">
        <v>2199.7466170716843</v>
      </c>
      <c r="I48" s="118">
        <v>2101.024428707422</v>
      </c>
      <c r="J48" s="118">
        <v>2044.4730297716521</v>
      </c>
      <c r="K48" s="118">
        <v>1678.7373252938683</v>
      </c>
      <c r="L48" s="118">
        <v>1959.4136981082615</v>
      </c>
      <c r="M48" s="118">
        <v>2028.8271921470232</v>
      </c>
      <c r="N48" s="118">
        <v>1998.6885151256581</v>
      </c>
      <c r="O48" s="118">
        <v>1952.3041461930777</v>
      </c>
      <c r="P48" s="118">
        <v>2001.3886050083854</v>
      </c>
      <c r="Q48" s="118">
        <v>2185.6763029725744</v>
      </c>
    </row>
    <row r="49" spans="1:17" x14ac:dyDescent="0.25">
      <c r="A49" s="117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</row>
    <row r="50" spans="1:17" x14ac:dyDescent="0.25">
      <c r="A50" s="31" t="s">
        <v>63</v>
      </c>
      <c r="B50" s="70">
        <f t="shared" ref="B50:Q50" si="10">SUM(B51:B52)</f>
        <v>22098.422383917627</v>
      </c>
      <c r="C50" s="70">
        <f t="shared" si="10"/>
        <v>21285.416504837285</v>
      </c>
      <c r="D50" s="70">
        <f t="shared" si="10"/>
        <v>18922.867119419578</v>
      </c>
      <c r="E50" s="70">
        <f t="shared" si="10"/>
        <v>20872.465740652908</v>
      </c>
      <c r="F50" s="70">
        <f t="shared" si="10"/>
        <v>21701.778054103379</v>
      </c>
      <c r="G50" s="70">
        <f t="shared" si="10"/>
        <v>22434.410995898699</v>
      </c>
      <c r="H50" s="70">
        <f t="shared" si="10"/>
        <v>21896.909252437643</v>
      </c>
      <c r="I50" s="70">
        <f t="shared" si="10"/>
        <v>19532.552092898091</v>
      </c>
      <c r="J50" s="70">
        <f t="shared" si="10"/>
        <v>17980.541956666541</v>
      </c>
      <c r="K50" s="70">
        <f t="shared" si="10"/>
        <v>11409.787491998026</v>
      </c>
      <c r="L50" s="70">
        <f t="shared" si="10"/>
        <v>16953.719948440845</v>
      </c>
      <c r="M50" s="70">
        <f t="shared" si="10"/>
        <v>18066.561654677131</v>
      </c>
      <c r="N50" s="70">
        <f t="shared" si="10"/>
        <v>17237.459855938909</v>
      </c>
      <c r="O50" s="70">
        <f t="shared" si="10"/>
        <v>13327.902103767236</v>
      </c>
      <c r="P50" s="70">
        <f t="shared" si="10"/>
        <v>13410.262655060931</v>
      </c>
      <c r="Q50" s="70">
        <f t="shared" si="10"/>
        <v>11812.288222699914</v>
      </c>
    </row>
    <row r="51" spans="1:17" x14ac:dyDescent="0.25">
      <c r="A51" s="55" t="s">
        <v>343</v>
      </c>
      <c r="B51" s="54">
        <v>20239.130013013557</v>
      </c>
      <c r="C51" s="54">
        <v>19385.497782912211</v>
      </c>
      <c r="D51" s="54">
        <v>17303.965567956984</v>
      </c>
      <c r="E51" s="54">
        <v>19448.687785935548</v>
      </c>
      <c r="F51" s="54">
        <v>20189.566937801312</v>
      </c>
      <c r="G51" s="54">
        <v>20638.881776454669</v>
      </c>
      <c r="H51" s="54">
        <v>20059.234868841591</v>
      </c>
      <c r="I51" s="54">
        <v>17792.110960765782</v>
      </c>
      <c r="J51" s="54">
        <v>16035.237339426389</v>
      </c>
      <c r="K51" s="54">
        <v>10184.013249821866</v>
      </c>
      <c r="L51" s="54">
        <v>15482.867224557322</v>
      </c>
      <c r="M51" s="54">
        <v>16339.99241547674</v>
      </c>
      <c r="N51" s="54">
        <v>15588.363291597852</v>
      </c>
      <c r="O51" s="54">
        <v>11800.984164074944</v>
      </c>
      <c r="P51" s="54">
        <v>11871.554703503985</v>
      </c>
      <c r="Q51" s="54">
        <v>10362.389800090737</v>
      </c>
    </row>
    <row r="52" spans="1:17" x14ac:dyDescent="0.25">
      <c r="A52" s="52" t="s">
        <v>106</v>
      </c>
      <c r="B52" s="51">
        <v>1859.2923709040697</v>
      </c>
      <c r="C52" s="51">
        <v>1899.9187219250728</v>
      </c>
      <c r="D52" s="51">
        <v>1618.9015514625942</v>
      </c>
      <c r="E52" s="51">
        <v>1423.77795471736</v>
      </c>
      <c r="F52" s="51">
        <v>1512.2111163020672</v>
      </c>
      <c r="G52" s="51">
        <v>1795.529219444029</v>
      </c>
      <c r="H52" s="51">
        <v>1837.6743835960499</v>
      </c>
      <c r="I52" s="51">
        <v>1740.4411321323093</v>
      </c>
      <c r="J52" s="51">
        <v>1945.3046172401519</v>
      </c>
      <c r="K52" s="51">
        <v>1225.7742421761593</v>
      </c>
      <c r="L52" s="51">
        <v>1470.8527238835245</v>
      </c>
      <c r="M52" s="51">
        <v>1726.5692392003918</v>
      </c>
      <c r="N52" s="51">
        <v>1649.0965643410573</v>
      </c>
      <c r="O52" s="51">
        <v>1526.9179396922914</v>
      </c>
      <c r="P52" s="51">
        <v>1538.7079515569467</v>
      </c>
      <c r="Q52" s="51">
        <v>1449.8984226091761</v>
      </c>
    </row>
    <row r="53" spans="1:17" x14ac:dyDescent="0.25">
      <c r="A53" s="50" t="s">
        <v>105</v>
      </c>
      <c r="B53" s="38">
        <f t="shared" ref="B53:Q53" si="11">SUM(B54:B55)</f>
        <v>22098.42238391763</v>
      </c>
      <c r="C53" s="38">
        <f t="shared" si="11"/>
        <v>21285.416504837282</v>
      </c>
      <c r="D53" s="38">
        <f t="shared" si="11"/>
        <v>18922.867119419578</v>
      </c>
      <c r="E53" s="38">
        <f t="shared" si="11"/>
        <v>20872.465740652911</v>
      </c>
      <c r="F53" s="38">
        <f t="shared" si="11"/>
        <v>21701.778054103379</v>
      </c>
      <c r="G53" s="38">
        <f t="shared" si="11"/>
        <v>22434.410995898699</v>
      </c>
      <c r="H53" s="38">
        <f t="shared" si="11"/>
        <v>21896.909252437639</v>
      </c>
      <c r="I53" s="38">
        <f t="shared" si="11"/>
        <v>19532.552092898088</v>
      </c>
      <c r="J53" s="38">
        <f t="shared" si="11"/>
        <v>17980.541956666541</v>
      </c>
      <c r="K53" s="38">
        <f t="shared" si="11"/>
        <v>11409.787491998026</v>
      </c>
      <c r="L53" s="38">
        <f t="shared" si="11"/>
        <v>16953.719948440845</v>
      </c>
      <c r="M53" s="38">
        <f t="shared" si="11"/>
        <v>18066.561654677131</v>
      </c>
      <c r="N53" s="38">
        <f t="shared" si="11"/>
        <v>17237.459855938909</v>
      </c>
      <c r="O53" s="38">
        <f t="shared" si="11"/>
        <v>13327.902103767232</v>
      </c>
      <c r="P53" s="38">
        <f t="shared" si="11"/>
        <v>13410.262655060933</v>
      </c>
      <c r="Q53" s="38">
        <f t="shared" si="11"/>
        <v>11812.288222699914</v>
      </c>
    </row>
    <row r="54" spans="1:17" x14ac:dyDescent="0.25">
      <c r="A54" s="121" t="s">
        <v>46</v>
      </c>
      <c r="B54" s="120">
        <f>ISI_emi!B$5</f>
        <v>20211.265745082743</v>
      </c>
      <c r="C54" s="120">
        <f>ISI_emi!C$5</f>
        <v>19273.251027575814</v>
      </c>
      <c r="D54" s="120">
        <f>ISI_emi!D$5</f>
        <v>16931.619373423899</v>
      </c>
      <c r="E54" s="120">
        <f>ISI_emi!E$5</f>
        <v>18724.186301941449</v>
      </c>
      <c r="F54" s="120">
        <f>ISI_emi!F$5</f>
        <v>19499.907376298906</v>
      </c>
      <c r="G54" s="120">
        <f>ISI_emi!G$5</f>
        <v>20393.247022831183</v>
      </c>
      <c r="H54" s="120">
        <f>ISI_emi!H$5</f>
        <v>19658.884567551082</v>
      </c>
      <c r="I54" s="120">
        <f>ISI_emi!I$5</f>
        <v>17527.218255126689</v>
      </c>
      <c r="J54" s="120">
        <f>ISI_emi!J$5</f>
        <v>16068.2919844602</v>
      </c>
      <c r="K54" s="120">
        <f>ISI_emi!K$5</f>
        <v>10071.395651616898</v>
      </c>
      <c r="L54" s="120">
        <f>ISI_emi!L$5</f>
        <v>14999.22169762707</v>
      </c>
      <c r="M54" s="120">
        <f>ISI_emi!M$5</f>
        <v>16140.047229783226</v>
      </c>
      <c r="N54" s="120">
        <f>ISI_emi!N$5</f>
        <v>15388.766512596947</v>
      </c>
      <c r="O54" s="120">
        <f>ISI_emi!O$5</f>
        <v>11501.241782557508</v>
      </c>
      <c r="P54" s="120">
        <f>ISI_emi!P$5</f>
        <v>11501.403074039228</v>
      </c>
      <c r="Q54" s="120">
        <f>ISI_emi!Q$5</f>
        <v>9637.0683161986781</v>
      </c>
    </row>
    <row r="55" spans="1:17" x14ac:dyDescent="0.25">
      <c r="A55" s="119" t="s">
        <v>45</v>
      </c>
      <c r="B55" s="118">
        <f>ISI_emi!B$53</f>
        <v>1887.1566388348867</v>
      </c>
      <c r="C55" s="118">
        <f>ISI_emi!C$53</f>
        <v>2012.1654772614688</v>
      </c>
      <c r="D55" s="118">
        <f>ISI_emi!D$53</f>
        <v>1991.2477459956804</v>
      </c>
      <c r="E55" s="118">
        <f>ISI_emi!E$53</f>
        <v>2148.2794387114627</v>
      </c>
      <c r="F55" s="118">
        <f>ISI_emi!F$53</f>
        <v>2201.8706778044711</v>
      </c>
      <c r="G55" s="118">
        <f>ISI_emi!G$53</f>
        <v>2041.163973067517</v>
      </c>
      <c r="H55" s="118">
        <f>ISI_emi!H$53</f>
        <v>2238.0246848865586</v>
      </c>
      <c r="I55" s="118">
        <f>ISI_emi!I$53</f>
        <v>2005.3338377714006</v>
      </c>
      <c r="J55" s="118">
        <f>ISI_emi!J$53</f>
        <v>1912.2499722063417</v>
      </c>
      <c r="K55" s="118">
        <f>ISI_emi!K$53</f>
        <v>1338.3918403811281</v>
      </c>
      <c r="L55" s="118">
        <f>ISI_emi!L$53</f>
        <v>1954.498250813773</v>
      </c>
      <c r="M55" s="118">
        <f>ISI_emi!M$53</f>
        <v>1926.5144248939039</v>
      </c>
      <c r="N55" s="118">
        <f>ISI_emi!N$53</f>
        <v>1848.6933433419624</v>
      </c>
      <c r="O55" s="118">
        <f>ISI_emi!O$53</f>
        <v>1826.6603212097239</v>
      </c>
      <c r="P55" s="118">
        <f>ISI_emi!P$53</f>
        <v>1908.859581021705</v>
      </c>
      <c r="Q55" s="118">
        <f>ISI_emi!Q$53</f>
        <v>2175.2199065012355</v>
      </c>
    </row>
    <row r="56" spans="1:17" x14ac:dyDescent="0.25">
      <c r="A56" s="117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</row>
    <row r="57" spans="1:17" x14ac:dyDescent="0.25">
      <c r="A57" s="39" t="s">
        <v>104</v>
      </c>
      <c r="B57" s="115">
        <f t="shared" ref="B57:Q57" si="12">IF(B$7=0,"",B$3/B$7*1000)</f>
        <v>296.2160755741092</v>
      </c>
      <c r="C57" s="115">
        <f t="shared" si="12"/>
        <v>268.55108221188033</v>
      </c>
      <c r="D57" s="115">
        <f t="shared" si="12"/>
        <v>250.8183449405127</v>
      </c>
      <c r="E57" s="115">
        <f t="shared" si="12"/>
        <v>262.49861182840243</v>
      </c>
      <c r="F57" s="115">
        <f t="shared" si="12"/>
        <v>257.49887171448677</v>
      </c>
      <c r="G57" s="115">
        <f t="shared" si="12"/>
        <v>262.5017594047049</v>
      </c>
      <c r="H57" s="115">
        <f t="shared" si="12"/>
        <v>259.26520296946029</v>
      </c>
      <c r="I57" s="115">
        <f t="shared" si="12"/>
        <v>290.45478148198748</v>
      </c>
      <c r="J57" s="115">
        <f t="shared" si="12"/>
        <v>268.63831554809889</v>
      </c>
      <c r="K57" s="115">
        <f t="shared" si="12"/>
        <v>202.84896336399771</v>
      </c>
      <c r="L57" s="115">
        <f t="shared" si="12"/>
        <v>213.13284398251724</v>
      </c>
      <c r="M57" s="115">
        <f t="shared" si="12"/>
        <v>207.75793271305221</v>
      </c>
      <c r="N57" s="115">
        <f t="shared" si="12"/>
        <v>191.44950659087868</v>
      </c>
      <c r="O57" s="115">
        <f t="shared" si="12"/>
        <v>198.22262373185148</v>
      </c>
      <c r="P57" s="115">
        <f t="shared" si="12"/>
        <v>217.85700968106747</v>
      </c>
      <c r="Q57" s="115">
        <f t="shared" si="12"/>
        <v>218.30603179983152</v>
      </c>
    </row>
    <row r="58" spans="1:17" x14ac:dyDescent="0.25">
      <c r="A58" s="39" t="s">
        <v>103</v>
      </c>
      <c r="B58" s="114">
        <f t="shared" ref="B58:Q58" si="13">IF(B$46=0,"",B$46/B$7)</f>
        <v>0.26495747598675279</v>
      </c>
      <c r="C58" s="114">
        <f t="shared" si="13"/>
        <v>0.2664898022226409</v>
      </c>
      <c r="D58" s="114">
        <f t="shared" si="13"/>
        <v>0.25246146474334408</v>
      </c>
      <c r="E58" s="114">
        <f t="shared" si="13"/>
        <v>0.26178036772858343</v>
      </c>
      <c r="F58" s="114">
        <f t="shared" si="13"/>
        <v>0.25623308837924785</v>
      </c>
      <c r="G58" s="114">
        <f t="shared" si="13"/>
        <v>0.25411778083793185</v>
      </c>
      <c r="H58" s="114">
        <f t="shared" si="13"/>
        <v>0.23429051574753362</v>
      </c>
      <c r="I58" s="114">
        <f t="shared" si="13"/>
        <v>0.21605458339935976</v>
      </c>
      <c r="J58" s="114">
        <f t="shared" si="13"/>
        <v>0.21013900261523366</v>
      </c>
      <c r="K58" s="114">
        <f t="shared" si="13"/>
        <v>0.22742356307940359</v>
      </c>
      <c r="L58" s="114">
        <f t="shared" si="13"/>
        <v>0.22872614593778701</v>
      </c>
      <c r="M58" s="114">
        <f t="shared" si="13"/>
        <v>0.21596530764452729</v>
      </c>
      <c r="N58" s="114">
        <f t="shared" si="13"/>
        <v>0.22459171827872582</v>
      </c>
      <c r="O58" s="114">
        <f t="shared" si="13"/>
        <v>0.20854050472576485</v>
      </c>
      <c r="P58" s="114">
        <f t="shared" si="13"/>
        <v>0.21340537276035298</v>
      </c>
      <c r="Q58" s="114">
        <f t="shared" si="13"/>
        <v>0.21419201823966952</v>
      </c>
    </row>
    <row r="59" spans="1:17" x14ac:dyDescent="0.25">
      <c r="A59" s="110" t="s">
        <v>46</v>
      </c>
      <c r="B59" s="113">
        <f t="shared" ref="B59:Q59" si="14">IF(B$47=0,"",B$47/B$8)</f>
        <v>0.48478548182583581</v>
      </c>
      <c r="C59" s="113">
        <f t="shared" si="14"/>
        <v>0.50436023139598318</v>
      </c>
      <c r="D59" s="113">
        <f t="shared" si="14"/>
        <v>0.4902064715152365</v>
      </c>
      <c r="E59" s="113">
        <f t="shared" si="14"/>
        <v>0.50245994127428117</v>
      </c>
      <c r="F59" s="113">
        <f t="shared" si="14"/>
        <v>0.48690131494203515</v>
      </c>
      <c r="G59" s="113">
        <f t="shared" si="14"/>
        <v>0.46387702382836132</v>
      </c>
      <c r="H59" s="113">
        <f t="shared" si="14"/>
        <v>0.44065781195468778</v>
      </c>
      <c r="I59" s="113">
        <f t="shared" si="14"/>
        <v>0.40807699587198898</v>
      </c>
      <c r="J59" s="113">
        <f t="shared" si="14"/>
        <v>0.40176693797345298</v>
      </c>
      <c r="K59" s="113">
        <f t="shared" si="14"/>
        <v>0.48781238036925911</v>
      </c>
      <c r="L59" s="113">
        <f t="shared" si="14"/>
        <v>0.45770170720737791</v>
      </c>
      <c r="M59" s="113">
        <f t="shared" si="14"/>
        <v>0.42225393479766155</v>
      </c>
      <c r="N59" s="113">
        <f t="shared" si="14"/>
        <v>0.4425947590901082</v>
      </c>
      <c r="O59" s="113">
        <f t="shared" si="14"/>
        <v>0.45104422759723606</v>
      </c>
      <c r="P59" s="113">
        <f t="shared" si="14"/>
        <v>0.4696509678585547</v>
      </c>
      <c r="Q59" s="113">
        <f t="shared" si="14"/>
        <v>0.528158685896156</v>
      </c>
    </row>
    <row r="60" spans="1:17" x14ac:dyDescent="0.25">
      <c r="A60" s="108" t="s">
        <v>45</v>
      </c>
      <c r="B60" s="112">
        <f t="shared" ref="B60:Q60" si="15">IF(B$48=0,"",B$48/B$9)</f>
        <v>0.11903421600179663</v>
      </c>
      <c r="C60" s="112">
        <f t="shared" si="15"/>
        <v>0.12248720191873064</v>
      </c>
      <c r="D60" s="112">
        <f t="shared" si="15"/>
        <v>0.11998953224071898</v>
      </c>
      <c r="E60" s="112">
        <f t="shared" si="15"/>
        <v>0.12215698045908087</v>
      </c>
      <c r="F60" s="112">
        <f t="shared" si="15"/>
        <v>0.11940471515357758</v>
      </c>
      <c r="G60" s="112">
        <f t="shared" si="15"/>
        <v>0.11528782832589234</v>
      </c>
      <c r="H60" s="112">
        <f t="shared" si="15"/>
        <v>0.11108709307502698</v>
      </c>
      <c r="I60" s="112">
        <f t="shared" si="15"/>
        <v>0.1050722358825476</v>
      </c>
      <c r="J60" s="112">
        <f t="shared" si="15"/>
        <v>0.10389110370301602</v>
      </c>
      <c r="K60" s="112">
        <f t="shared" si="15"/>
        <v>0.11960226028026989</v>
      </c>
      <c r="L60" s="112">
        <f t="shared" si="15"/>
        <v>0.11416498852812804</v>
      </c>
      <c r="M60" s="112">
        <f t="shared" si="15"/>
        <v>0.10767007335068848</v>
      </c>
      <c r="N60" s="112">
        <f t="shared" si="15"/>
        <v>0.11141582669745571</v>
      </c>
      <c r="O60" s="112">
        <f t="shared" si="15"/>
        <v>0.11296748907493795</v>
      </c>
      <c r="P60" s="112">
        <f t="shared" si="15"/>
        <v>0.11635980261676659</v>
      </c>
      <c r="Q60" s="112">
        <f t="shared" si="15"/>
        <v>0.12687503935523159</v>
      </c>
    </row>
    <row r="61" spans="1:17" x14ac:dyDescent="0.25">
      <c r="A61" s="39" t="s">
        <v>102</v>
      </c>
      <c r="B61" s="114">
        <f>IF(SUM(ISI_ued!B$5,ISI_ued!B$53)=0,"",SUM(ISI_ued!B$5,ISI_ued!B$53)/B$7)</f>
        <v>0.14239376279007607</v>
      </c>
      <c r="C61" s="114">
        <f>IF(SUM(ISI_ued!C$5,ISI_ued!C$53)=0,"",SUM(ISI_ued!C$5,ISI_ued!C$53)/C$7)</f>
        <v>0.14342007306499485</v>
      </c>
      <c r="D61" s="114">
        <f>IF(SUM(ISI_ued!D$5,ISI_ued!D$53)=0,"",SUM(ISI_ued!D$5,ISI_ued!D$53)/D$7)</f>
        <v>0.13636467139403882</v>
      </c>
      <c r="E61" s="114">
        <f>IF(SUM(ISI_ued!E$5,ISI_ued!E$53)=0,"",SUM(ISI_ued!E$5,ISI_ued!E$53)/E$7)</f>
        <v>0.14051512803085223</v>
      </c>
      <c r="F61" s="114">
        <f>IF(SUM(ISI_ued!F$5,ISI_ued!F$53)=0,"",SUM(ISI_ued!F$5,ISI_ued!F$53)/F$7)</f>
        <v>0.13837311177789766</v>
      </c>
      <c r="G61" s="114">
        <f>IF(SUM(ISI_ued!G$5,ISI_ued!G$53)=0,"",SUM(ISI_ued!G$5,ISI_ued!G$53)/G$7)</f>
        <v>0.13923956173357765</v>
      </c>
      <c r="H61" s="114">
        <f>IF(SUM(ISI_ued!H$5,ISI_ued!H$53)=0,"",SUM(ISI_ued!H$5,ISI_ued!H$53)/H$7)</f>
        <v>0.12884997036980939</v>
      </c>
      <c r="I61" s="114">
        <f>IF(SUM(ISI_ued!I$5,ISI_ued!I$53)=0,"",SUM(ISI_ued!I$5,ISI_ued!I$53)/I$7)</f>
        <v>0.12102895806350383</v>
      </c>
      <c r="J61" s="114">
        <f>IF(SUM(ISI_ued!J$5,ISI_ued!J$53)=0,"",SUM(ISI_ued!J$5,ISI_ued!J$53)/J$7)</f>
        <v>0.11811784459472428</v>
      </c>
      <c r="K61" s="114">
        <f>IF(SUM(ISI_ued!K$5,ISI_ued!K$53)=0,"",SUM(ISI_ued!K$5,ISI_ued!K$53)/K$7)</f>
        <v>0.12840162336635069</v>
      </c>
      <c r="L61" s="114">
        <f>IF(SUM(ISI_ued!L$5,ISI_ued!L$53)=0,"",SUM(ISI_ued!L$5,ISI_ued!L$53)/L$7)</f>
        <v>0.1272867956894036</v>
      </c>
      <c r="M61" s="114">
        <f>IF(SUM(ISI_ued!M$5,ISI_ued!M$53)=0,"",SUM(ISI_ued!M$5,ISI_ued!M$53)/M$7)</f>
        <v>0.12066627115524665</v>
      </c>
      <c r="N61" s="114">
        <f>IF(SUM(ISI_ued!N$5,ISI_ued!N$53)=0,"",SUM(ISI_ued!N$5,ISI_ued!N$53)/N$7)</f>
        <v>0.12537444909259213</v>
      </c>
      <c r="O61" s="114">
        <f>IF(SUM(ISI_ued!O$5,ISI_ued!O$53)=0,"",SUM(ISI_ued!O$5,ISI_ued!O$53)/O$7)</f>
        <v>0.11779147430056584</v>
      </c>
      <c r="P61" s="114">
        <f>IF(SUM(ISI_ued!P$5,ISI_ued!P$53)=0,"",SUM(ISI_ued!P$5,ISI_ued!P$53)/P$7)</f>
        <v>0.12019738454079974</v>
      </c>
      <c r="Q61" s="114">
        <f>IF(SUM(ISI_ued!Q$5,ISI_ued!Q$53)=0,"",SUM(ISI_ued!Q$5,ISI_ued!Q$53)/Q$7)</f>
        <v>0.12127057230511425</v>
      </c>
    </row>
    <row r="62" spans="1:17" x14ac:dyDescent="0.25">
      <c r="A62" s="110" t="s">
        <v>46</v>
      </c>
      <c r="B62" s="113">
        <f>IF(ISI_ued!B$5=0,"",ISI_ued!B$5/B$8)</f>
        <v>0.25403813094316652</v>
      </c>
      <c r="C62" s="113">
        <f>IF(ISI_ued!C$5=0,"",ISI_ued!C$5/C$8)</f>
        <v>0.26407817078419316</v>
      </c>
      <c r="D62" s="113">
        <f>IF(ISI_ued!D$5=0,"",ISI_ued!D$5/D$8)</f>
        <v>0.25692246209626191</v>
      </c>
      <c r="E62" s="113">
        <f>IF(ISI_ued!E$5=0,"",ISI_ued!E$5/E$8)</f>
        <v>0.26181826254824359</v>
      </c>
      <c r="F62" s="113">
        <f>IF(ISI_ued!F$5=0,"",ISI_ued!F$5/F$8)</f>
        <v>0.25443568253391546</v>
      </c>
      <c r="G62" s="113">
        <f>IF(ISI_ued!G$5=0,"",ISI_ued!G$5/G$8)</f>
        <v>0.24792941960328022</v>
      </c>
      <c r="H62" s="113">
        <f>IF(ISI_ued!H$5=0,"",ISI_ued!H$5/H$8)</f>
        <v>0.2349451838446342</v>
      </c>
      <c r="I62" s="113">
        <f>IF(ISI_ued!I$5=0,"",ISI_ued!I$5/I$8)</f>
        <v>0.22032634082090341</v>
      </c>
      <c r="J62" s="113">
        <f>IF(ISI_ued!J$5=0,"",ISI_ued!J$5/J$8)</f>
        <v>0.21735364668836205</v>
      </c>
      <c r="K62" s="113">
        <f>IF(ISI_ued!K$5=0,"",ISI_ued!K$5/K$8)</f>
        <v>0.26250654220158803</v>
      </c>
      <c r="L62" s="113">
        <f>IF(ISI_ued!L$5=0,"",ISI_ued!L$5/L$8)</f>
        <v>0.24406006744532571</v>
      </c>
      <c r="M62" s="113">
        <f>IF(ISI_ued!M$5=0,"",ISI_ued!M$5/M$8)</f>
        <v>0.22623537430890422</v>
      </c>
      <c r="N62" s="113">
        <f>IF(ISI_ued!N$5=0,"",ISI_ued!N$5/N$8)</f>
        <v>0.23682593208950889</v>
      </c>
      <c r="O62" s="113">
        <f>IF(ISI_ued!O$5=0,"",ISI_ued!O$5/O$8)</f>
        <v>0.24278060060193191</v>
      </c>
      <c r="P62" s="113">
        <f>IF(ISI_ued!P$5=0,"",ISI_ued!P$5/P$8)</f>
        <v>0.25146252523128493</v>
      </c>
      <c r="Q62" s="113">
        <f>IF(ISI_ued!Q$5=0,"",ISI_ued!Q$5/Q$8)</f>
        <v>0.28219410799428235</v>
      </c>
    </row>
    <row r="63" spans="1:17" x14ac:dyDescent="0.25">
      <c r="A63" s="108" t="s">
        <v>45</v>
      </c>
      <c r="B63" s="112">
        <f>IF(ISI_ued!B$53=0,"",ISI_ued!B$53/B$9)</f>
        <v>6.8283505101685002E-2</v>
      </c>
      <c r="C63" s="112">
        <f>IF(ISI_ued!C$53=0,"",ISI_ued!C$53/C$9)</f>
        <v>7.0375769577291469E-2</v>
      </c>
      <c r="D63" s="112">
        <f>IF(ISI_ued!D$53=0,"",ISI_ued!D$53/D$9)</f>
        <v>6.918966011023249E-2</v>
      </c>
      <c r="E63" s="112">
        <f>IF(ISI_ued!E$53=0,"",ISI_ued!E$53/E$9)</f>
        <v>7.0144575689356947E-2</v>
      </c>
      <c r="F63" s="112">
        <f>IF(ISI_ued!F$53=0,"",ISI_ued!F$53/F$9)</f>
        <v>6.9526816882521159E-2</v>
      </c>
      <c r="G63" s="112">
        <f>IF(ISI_ued!G$53=0,"",ISI_ued!G$53/G$9)</f>
        <v>6.7302766045963483E-2</v>
      </c>
      <c r="H63" s="112">
        <f>IF(ISI_ued!H$53=0,"",ISI_ued!H$53/H$9)</f>
        <v>6.5510024217936891E-2</v>
      </c>
      <c r="I63" s="112">
        <f>IF(ISI_ued!I$53=0,"",ISI_ued!I$53/I$9)</f>
        <v>6.3638487342996389E-2</v>
      </c>
      <c r="J63" s="112">
        <f>IF(ISI_ued!J$53=0,"",ISI_ued!J$53/J$9)</f>
        <v>6.3096662794648997E-2</v>
      </c>
      <c r="K63" s="112">
        <f>IF(ISI_ued!K$53=0,"",ISI_ued!K$53/K$9)</f>
        <v>7.2871715396102765E-2</v>
      </c>
      <c r="L63" s="112">
        <f>IF(ISI_ued!L$53=0,"",ISI_ued!L$53/L$9)</f>
        <v>6.8862739022847438E-2</v>
      </c>
      <c r="M63" s="112">
        <f>IF(ISI_ued!M$53=0,"",ISI_ued!M$53/M$9)</f>
        <v>6.5245713473562172E-2</v>
      </c>
      <c r="N63" s="112">
        <f>IF(ISI_ued!N$53=0,"",ISI_ued!N$53/N$9)</f>
        <v>6.7514609572536036E-2</v>
      </c>
      <c r="O63" s="112">
        <f>IF(ISI_ued!O$53=0,"",ISI_ued!O$53/O$9)</f>
        <v>6.853207496955066E-2</v>
      </c>
      <c r="P63" s="112">
        <f>IF(ISI_ued!P$53=0,"",ISI_ued!P$53/P$9)</f>
        <v>7.0484528351391587E-2</v>
      </c>
      <c r="Q63" s="112">
        <f>IF(ISI_ued!Q$53=0,"",ISI_ued!Q$53/Q$9)</f>
        <v>7.6516276976051206E-2</v>
      </c>
    </row>
    <row r="64" spans="1:17" x14ac:dyDescent="0.25">
      <c r="A64" s="39" t="s">
        <v>60</v>
      </c>
      <c r="B64" s="111">
        <f t="shared" ref="B64:Q64" si="16">IF(B$46=0,"",B$53/B$46)</f>
        <v>3.1168450526076112</v>
      </c>
      <c r="C64" s="111">
        <f t="shared" si="16"/>
        <v>3.008976725753596</v>
      </c>
      <c r="D64" s="111">
        <f t="shared" si="16"/>
        <v>2.8755270089375498</v>
      </c>
      <c r="E64" s="111">
        <f t="shared" si="16"/>
        <v>2.9467343861320989</v>
      </c>
      <c r="F64" s="111">
        <f t="shared" si="16"/>
        <v>2.9609654309335443</v>
      </c>
      <c r="G64" s="111">
        <f t="shared" si="16"/>
        <v>3.0079562287206496</v>
      </c>
      <c r="H64" s="111">
        <f t="shared" si="16"/>
        <v>2.9553662458011667</v>
      </c>
      <c r="I64" s="111">
        <f t="shared" si="16"/>
        <v>2.8651993890858312</v>
      </c>
      <c r="J64" s="111">
        <f t="shared" si="16"/>
        <v>2.7971556529656638</v>
      </c>
      <c r="K64" s="111">
        <f t="shared" si="16"/>
        <v>2.5276989326801864</v>
      </c>
      <c r="L64" s="111">
        <f t="shared" si="16"/>
        <v>2.8785379498357337</v>
      </c>
      <c r="M64" s="111">
        <f t="shared" si="16"/>
        <v>2.9112554442380358</v>
      </c>
      <c r="N64" s="111">
        <f t="shared" si="16"/>
        <v>2.8163144903893738</v>
      </c>
      <c r="O64" s="111">
        <f t="shared" si="16"/>
        <v>2.6526533088572202</v>
      </c>
      <c r="P64" s="111">
        <f t="shared" si="16"/>
        <v>2.6498855650298343</v>
      </c>
      <c r="Q64" s="111">
        <f t="shared" si="16"/>
        <v>2.5046853799381577</v>
      </c>
    </row>
    <row r="65" spans="1:17" x14ac:dyDescent="0.25">
      <c r="A65" s="110" t="s">
        <v>101</v>
      </c>
      <c r="B65" s="109">
        <f t="shared" ref="B65:Q65" si="17">IF(B$47=0,"",B$54/B$47)</f>
        <v>3.9051286159002512</v>
      </c>
      <c r="C65" s="109">
        <f t="shared" si="17"/>
        <v>3.8175089612544362</v>
      </c>
      <c r="D65" s="109">
        <f t="shared" si="17"/>
        <v>3.7032026603749841</v>
      </c>
      <c r="E65" s="109">
        <f t="shared" si="17"/>
        <v>3.7512616285750693</v>
      </c>
      <c r="F65" s="109">
        <f t="shared" si="17"/>
        <v>3.7604688306290508</v>
      </c>
      <c r="G65" s="109">
        <f t="shared" si="17"/>
        <v>3.7610244705683344</v>
      </c>
      <c r="H65" s="109">
        <f t="shared" si="17"/>
        <v>3.7736919370469293</v>
      </c>
      <c r="I65" s="109">
        <f t="shared" si="17"/>
        <v>3.7164283813417693</v>
      </c>
      <c r="J65" s="109">
        <f t="shared" si="17"/>
        <v>3.6654809267955861</v>
      </c>
      <c r="K65" s="109">
        <f t="shared" si="17"/>
        <v>3.5523130685963777</v>
      </c>
      <c r="L65" s="109">
        <f t="shared" si="17"/>
        <v>3.8163195232941192</v>
      </c>
      <c r="M65" s="109">
        <f t="shared" si="17"/>
        <v>3.864087821131716</v>
      </c>
      <c r="N65" s="109">
        <f t="shared" si="17"/>
        <v>3.7334293762881248</v>
      </c>
      <c r="O65" s="109">
        <f t="shared" si="17"/>
        <v>3.7438179652257073</v>
      </c>
      <c r="P65" s="109">
        <f t="shared" si="17"/>
        <v>3.759480598814974</v>
      </c>
      <c r="Q65" s="109">
        <f t="shared" si="17"/>
        <v>3.8085152602930212</v>
      </c>
    </row>
    <row r="66" spans="1:17" x14ac:dyDescent="0.25">
      <c r="A66" s="108" t="s">
        <v>100</v>
      </c>
      <c r="B66" s="107">
        <f t="shared" ref="B66:Q66" si="18">IF(B$48=0,"",B$55/B$48)</f>
        <v>0.98575518789373628</v>
      </c>
      <c r="C66" s="107">
        <f t="shared" si="18"/>
        <v>0.99350207955643677</v>
      </c>
      <c r="D66" s="107">
        <f t="shared" si="18"/>
        <v>0.99140801936244805</v>
      </c>
      <c r="E66" s="107">
        <f t="shared" si="18"/>
        <v>1.0269924800890087</v>
      </c>
      <c r="F66" s="107">
        <f t="shared" si="18"/>
        <v>1.0270914412430519</v>
      </c>
      <c r="G66" s="107">
        <f t="shared" si="18"/>
        <v>1.0024879137290224</v>
      </c>
      <c r="H66" s="107">
        <f t="shared" si="18"/>
        <v>1.0174011258923221</v>
      </c>
      <c r="I66" s="107">
        <f t="shared" si="18"/>
        <v>0.95445526971102779</v>
      </c>
      <c r="J66" s="107">
        <f t="shared" si="18"/>
        <v>0.93532658262550983</v>
      </c>
      <c r="K66" s="107">
        <f t="shared" si="18"/>
        <v>0.7972610248281925</v>
      </c>
      <c r="L66" s="107">
        <f t="shared" si="18"/>
        <v>0.99749136831122787</v>
      </c>
      <c r="M66" s="107">
        <f t="shared" si="18"/>
        <v>0.9495704870039493</v>
      </c>
      <c r="N66" s="107">
        <f t="shared" si="18"/>
        <v>0.92495320273841397</v>
      </c>
      <c r="O66" s="107">
        <f t="shared" si="18"/>
        <v>0.93564331396398726</v>
      </c>
      <c r="P66" s="107">
        <f t="shared" si="18"/>
        <v>0.95376758728658162</v>
      </c>
      <c r="Q66" s="107">
        <f t="shared" si="18"/>
        <v>0.99521594462221241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127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5175.5698039726212</v>
      </c>
      <c r="C5" s="96">
        <v>5048.645916273791</v>
      </c>
      <c r="D5" s="96">
        <v>4572.1557598226118</v>
      </c>
      <c r="E5" s="96">
        <v>4991.437056618709</v>
      </c>
      <c r="F5" s="96">
        <v>5185.4990041326746</v>
      </c>
      <c r="G5" s="96">
        <v>5422.2585315297138</v>
      </c>
      <c r="H5" s="96">
        <v>5209.4566529283184</v>
      </c>
      <c r="I5" s="96">
        <v>4716.1458412925776</v>
      </c>
      <c r="J5" s="96">
        <v>4383.6790602283445</v>
      </c>
      <c r="K5" s="96">
        <v>2835.165554706135</v>
      </c>
      <c r="L5" s="96">
        <v>3930.284559789754</v>
      </c>
      <c r="M5" s="96">
        <v>4176.9359230184691</v>
      </c>
      <c r="N5" s="96">
        <v>4121.8849914061766</v>
      </c>
      <c r="O5" s="96">
        <v>3072.0622341647745</v>
      </c>
      <c r="P5" s="96">
        <v>3059.3064046306263</v>
      </c>
      <c r="Q5" s="96">
        <v>2530.4003417481949</v>
      </c>
    </row>
    <row r="6" spans="1:17" x14ac:dyDescent="0.25">
      <c r="A6" s="132" t="s">
        <v>83</v>
      </c>
      <c r="B6" s="160">
        <v>7.5664000249923511</v>
      </c>
      <c r="C6" s="160">
        <v>7.3808442420678464</v>
      </c>
      <c r="D6" s="160">
        <v>6.6842416904196238</v>
      </c>
      <c r="E6" s="160">
        <v>7.2972080177449241</v>
      </c>
      <c r="F6" s="160">
        <v>7.5809159726434681</v>
      </c>
      <c r="G6" s="160">
        <v>7.9270454543942712</v>
      </c>
      <c r="H6" s="160">
        <v>7.6159407450476557</v>
      </c>
      <c r="I6" s="160">
        <v>6.89474731536487</v>
      </c>
      <c r="J6" s="160">
        <v>6.4086990625478286</v>
      </c>
      <c r="K6" s="160">
        <v>4.1448569986477608</v>
      </c>
      <c r="L6" s="160">
        <v>5.7458610969934387</v>
      </c>
      <c r="M6" s="160">
        <v>6.1064519017905541</v>
      </c>
      <c r="N6" s="160">
        <v>6.0259704502589049</v>
      </c>
      <c r="O6" s="160">
        <v>4.491186989212399</v>
      </c>
      <c r="P6" s="160">
        <v>4.4725386639918785</v>
      </c>
      <c r="Q6" s="160">
        <v>3.6993069235291243</v>
      </c>
    </row>
    <row r="7" spans="1:17" x14ac:dyDescent="0.25">
      <c r="A7" s="76" t="s">
        <v>82</v>
      </c>
      <c r="B7" s="159">
        <v>4.0354133466625868</v>
      </c>
      <c r="C7" s="159">
        <v>3.9364502624361841</v>
      </c>
      <c r="D7" s="159">
        <v>3.5649289015571322</v>
      </c>
      <c r="E7" s="159">
        <v>3.8918442761306258</v>
      </c>
      <c r="F7" s="159">
        <v>4.0431551854098489</v>
      </c>
      <c r="G7" s="159">
        <v>4.2277575756769439</v>
      </c>
      <c r="H7" s="159">
        <v>4.0618350640254155</v>
      </c>
      <c r="I7" s="159">
        <v>3.6771985681945965</v>
      </c>
      <c r="J7" s="159">
        <v>3.4179728333588417</v>
      </c>
      <c r="K7" s="159">
        <v>2.2105903992788054</v>
      </c>
      <c r="L7" s="159">
        <v>3.0644592517298328</v>
      </c>
      <c r="M7" s="159">
        <v>3.2567743476216284</v>
      </c>
      <c r="N7" s="159">
        <v>3.2138509068047494</v>
      </c>
      <c r="O7" s="159">
        <v>2.3952997275799457</v>
      </c>
      <c r="P7" s="159">
        <v>2.3853539541290014</v>
      </c>
      <c r="Q7" s="159">
        <v>1.9729636925488663</v>
      </c>
    </row>
    <row r="8" spans="1:17" x14ac:dyDescent="0.25">
      <c r="A8" s="76" t="s">
        <v>81</v>
      </c>
      <c r="B8" s="159">
        <v>100.88533366656469</v>
      </c>
      <c r="C8" s="159">
        <v>98.411256560904633</v>
      </c>
      <c r="D8" s="159">
        <v>89.123222538928331</v>
      </c>
      <c r="E8" s="159">
        <v>97.296106903265652</v>
      </c>
      <c r="F8" s="159">
        <v>101.07887963524625</v>
      </c>
      <c r="G8" s="159">
        <v>105.69393939192361</v>
      </c>
      <c r="H8" s="159">
        <v>101.54587660063541</v>
      </c>
      <c r="I8" s="159">
        <v>91.92996420486493</v>
      </c>
      <c r="J8" s="159">
        <v>85.449320833971058</v>
      </c>
      <c r="K8" s="159">
        <v>55.264759981970151</v>
      </c>
      <c r="L8" s="159">
        <v>76.611481293245845</v>
      </c>
      <c r="M8" s="159">
        <v>81.419358690540719</v>
      </c>
      <c r="N8" s="159">
        <v>80.346272670118736</v>
      </c>
      <c r="O8" s="159">
        <v>59.882493189498661</v>
      </c>
      <c r="P8" s="159">
        <v>59.633848853225039</v>
      </c>
      <c r="Q8" s="159">
        <v>49.324092313721664</v>
      </c>
    </row>
    <row r="9" spans="1:17" x14ac:dyDescent="0.25">
      <c r="A9" s="76" t="s">
        <v>80</v>
      </c>
      <c r="B9" s="159">
        <v>2.5221333416641167</v>
      </c>
      <c r="C9" s="159">
        <v>2.4602814140226155</v>
      </c>
      <c r="D9" s="159">
        <v>2.2280805634732075</v>
      </c>
      <c r="E9" s="159">
        <v>2.4324026725816408</v>
      </c>
      <c r="F9" s="159">
        <v>2.5269719908811559</v>
      </c>
      <c r="G9" s="159">
        <v>2.6423484847980898</v>
      </c>
      <c r="H9" s="159">
        <v>2.5386469150158848</v>
      </c>
      <c r="I9" s="159">
        <v>2.2982491051216227</v>
      </c>
      <c r="J9" s="159">
        <v>2.1362330208492759</v>
      </c>
      <c r="K9" s="159">
        <v>1.3816189995492534</v>
      </c>
      <c r="L9" s="159">
        <v>1.9152870323311457</v>
      </c>
      <c r="M9" s="159">
        <v>2.0354839672635179</v>
      </c>
      <c r="N9" s="159">
        <v>2.0086568167529681</v>
      </c>
      <c r="O9" s="159">
        <v>1.4970623297374661</v>
      </c>
      <c r="P9" s="159">
        <v>1.4908462213306259</v>
      </c>
      <c r="Q9" s="159">
        <v>1.2331023078430414</v>
      </c>
    </row>
    <row r="10" spans="1:17" x14ac:dyDescent="0.25">
      <c r="A10" s="129" t="s">
        <v>79</v>
      </c>
      <c r="B10" s="158">
        <v>10.233427562909377</v>
      </c>
      <c r="C10" s="158">
        <v>9.9824665170798248</v>
      </c>
      <c r="D10" s="158">
        <v>9.0403233936811738</v>
      </c>
      <c r="E10" s="158">
        <v>9.8693499437534307</v>
      </c>
      <c r="F10" s="158">
        <v>10.253060135639345</v>
      </c>
      <c r="G10" s="158">
        <v>10.721194382729699</v>
      </c>
      <c r="H10" s="158">
        <v>10.300430545625831</v>
      </c>
      <c r="I10" s="158">
        <v>9.3250286772171584</v>
      </c>
      <c r="J10" s="158">
        <v>8.6676566679587843</v>
      </c>
      <c r="K10" s="158">
        <v>5.6058487146035763</v>
      </c>
      <c r="L10" s="158">
        <v>7.7711795739587277</v>
      </c>
      <c r="M10" s="158">
        <v>8.2588725149285267</v>
      </c>
      <c r="N10" s="158">
        <v>8.1500227182370324</v>
      </c>
      <c r="O10" s="158">
        <v>6.0742541464601736</v>
      </c>
      <c r="P10" s="158">
        <v>6.0490326032317654</v>
      </c>
      <c r="Q10" s="158">
        <v>5.003249803058452</v>
      </c>
    </row>
    <row r="11" spans="1:17" x14ac:dyDescent="0.25">
      <c r="A11" s="92" t="s">
        <v>125</v>
      </c>
      <c r="B11" s="91">
        <v>2.0466855125818757</v>
      </c>
      <c r="C11" s="91">
        <v>1.9964933034159651</v>
      </c>
      <c r="D11" s="91">
        <v>1.8080646787362344</v>
      </c>
      <c r="E11" s="91">
        <v>1.9738699887506861</v>
      </c>
      <c r="F11" s="91">
        <v>2.0506120271278689</v>
      </c>
      <c r="G11" s="91">
        <v>2.1442388765459395</v>
      </c>
      <c r="H11" s="91">
        <v>2.0600861091251663</v>
      </c>
      <c r="I11" s="91">
        <v>1.8650057354434317</v>
      </c>
      <c r="J11" s="91">
        <v>1.7335313335917566</v>
      </c>
      <c r="K11" s="91">
        <v>1.1211697429207155</v>
      </c>
      <c r="L11" s="91">
        <v>1.5542359147917457</v>
      </c>
      <c r="M11" s="91">
        <v>1.6517745029857056</v>
      </c>
      <c r="N11" s="91">
        <v>1.6300045436474067</v>
      </c>
      <c r="O11" s="91">
        <v>1.2148508292920348</v>
      </c>
      <c r="P11" s="91">
        <v>1.2098065206463531</v>
      </c>
      <c r="Q11" s="91">
        <v>1.0006499606116903</v>
      </c>
    </row>
    <row r="12" spans="1:17" x14ac:dyDescent="0.25">
      <c r="A12" s="92" t="s">
        <v>26</v>
      </c>
      <c r="B12" s="91">
        <v>3.0700282688728131</v>
      </c>
      <c r="C12" s="91">
        <v>2.9947399551239471</v>
      </c>
      <c r="D12" s="91">
        <v>2.7120970181043513</v>
      </c>
      <c r="E12" s="91">
        <v>2.9608049831260295</v>
      </c>
      <c r="F12" s="91">
        <v>3.0759180406918039</v>
      </c>
      <c r="G12" s="91">
        <v>3.2163583148189092</v>
      </c>
      <c r="H12" s="91">
        <v>3.0901291636877497</v>
      </c>
      <c r="I12" s="91">
        <v>2.7975086031651473</v>
      </c>
      <c r="J12" s="91">
        <v>2.6002970003876347</v>
      </c>
      <c r="K12" s="91">
        <v>1.6817546143810727</v>
      </c>
      <c r="L12" s="91">
        <v>2.3313538721876186</v>
      </c>
      <c r="M12" s="91">
        <v>2.4776617544785577</v>
      </c>
      <c r="N12" s="91">
        <v>2.4450068154711095</v>
      </c>
      <c r="O12" s="91">
        <v>1.8222762439380522</v>
      </c>
      <c r="P12" s="91">
        <v>1.8147097809695296</v>
      </c>
      <c r="Q12" s="91">
        <v>1.5009749409175355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5.1167137814546892</v>
      </c>
      <c r="C14" s="157">
        <v>4.9912332585399124</v>
      </c>
      <c r="D14" s="157">
        <v>4.5201616968405869</v>
      </c>
      <c r="E14" s="157">
        <v>4.9346749718767153</v>
      </c>
      <c r="F14" s="157">
        <v>5.1265300678196732</v>
      </c>
      <c r="G14" s="157">
        <v>5.3605971913648496</v>
      </c>
      <c r="H14" s="157">
        <v>5.1502152728129147</v>
      </c>
      <c r="I14" s="157">
        <v>4.6625143386085792</v>
      </c>
      <c r="J14" s="157">
        <v>4.3338283339793922</v>
      </c>
      <c r="K14" s="157">
        <v>2.8029243573017877</v>
      </c>
      <c r="L14" s="157">
        <v>3.8855897869793634</v>
      </c>
      <c r="M14" s="157">
        <v>4.1294362574642633</v>
      </c>
      <c r="N14" s="157">
        <v>4.0750113591185162</v>
      </c>
      <c r="O14" s="157">
        <v>3.0371270732300868</v>
      </c>
      <c r="P14" s="157">
        <v>3.0245163016158827</v>
      </c>
      <c r="Q14" s="157">
        <v>2.5016249015292256</v>
      </c>
    </row>
    <row r="15" spans="1:17" x14ac:dyDescent="0.25">
      <c r="A15" s="156" t="s">
        <v>117</v>
      </c>
      <c r="B15" s="155">
        <v>518.91608795811499</v>
      </c>
      <c r="C15" s="155">
        <v>506.19036890345859</v>
      </c>
      <c r="D15" s="155">
        <v>458.41622667347593</v>
      </c>
      <c r="E15" s="155">
        <v>500.45445985901489</v>
      </c>
      <c r="F15" s="155">
        <v>519.91161538770314</v>
      </c>
      <c r="G15" s="155">
        <v>543.64974131335168</v>
      </c>
      <c r="H15" s="155">
        <v>522.3136715594062</v>
      </c>
      <c r="I15" s="155">
        <v>472.85304669739202</v>
      </c>
      <c r="J15" s="155">
        <v>439.51906262602353</v>
      </c>
      <c r="K15" s="155">
        <v>284.26107155050784</v>
      </c>
      <c r="L15" s="155">
        <v>394.06055092964425</v>
      </c>
      <c r="M15" s="155">
        <v>418.79045804015004</v>
      </c>
      <c r="N15" s="155">
        <v>413.27090847310933</v>
      </c>
      <c r="O15" s="155">
        <v>308.0129486985245</v>
      </c>
      <c r="P15" s="155">
        <v>306.73401605705186</v>
      </c>
      <c r="Q15" s="155">
        <v>253.70451873723678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61.813523868832817</v>
      </c>
      <c r="M16" s="153">
        <v>116.37502764422038</v>
      </c>
      <c r="N16" s="153">
        <v>130.92473121777687</v>
      </c>
      <c r="O16" s="153">
        <v>0</v>
      </c>
      <c r="P16" s="153">
        <v>32.656902198533999</v>
      </c>
      <c r="Q16" s="153">
        <v>71.585489006570924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83.262738225233306</v>
      </c>
      <c r="G17" s="153">
        <v>0</v>
      </c>
      <c r="H17" s="153">
        <v>17.156019427900333</v>
      </c>
      <c r="I17" s="153">
        <v>0</v>
      </c>
      <c r="J17" s="153">
        <v>0</v>
      </c>
      <c r="K17" s="153">
        <v>0</v>
      </c>
      <c r="L17" s="153">
        <v>23.884646357006432</v>
      </c>
      <c r="M17" s="153">
        <v>40.126085134211849</v>
      </c>
      <c r="N17" s="153">
        <v>26.750633695022145</v>
      </c>
      <c r="O17" s="153">
        <v>34.042956191185965</v>
      </c>
      <c r="P17" s="153">
        <v>46.813827917036065</v>
      </c>
      <c r="Q17" s="153">
        <v>61.145077295936403</v>
      </c>
    </row>
    <row r="18" spans="1:17" x14ac:dyDescent="0.25">
      <c r="A18" s="84" t="s">
        <v>26</v>
      </c>
      <c r="B18" s="153">
        <v>355.25710657301818</v>
      </c>
      <c r="C18" s="153">
        <v>358.08229174417767</v>
      </c>
      <c r="D18" s="153">
        <v>335.95026046402734</v>
      </c>
      <c r="E18" s="153">
        <v>429.73434729070073</v>
      </c>
      <c r="F18" s="153">
        <v>385.75561631205068</v>
      </c>
      <c r="G18" s="153">
        <v>445.79108899028415</v>
      </c>
      <c r="H18" s="153">
        <v>391.39727647885013</v>
      </c>
      <c r="I18" s="153">
        <v>306.31251066474709</v>
      </c>
      <c r="J18" s="153">
        <v>244.6504162353996</v>
      </c>
      <c r="K18" s="153">
        <v>200.61998643644228</v>
      </c>
      <c r="L18" s="153">
        <v>208.98906598402772</v>
      </c>
      <c r="M18" s="153">
        <v>100.27514977428609</v>
      </c>
      <c r="N18" s="153">
        <v>124.61816701715367</v>
      </c>
      <c r="O18" s="153">
        <v>168.64690476370322</v>
      </c>
      <c r="P18" s="153">
        <v>134.33072157379263</v>
      </c>
      <c r="Q18" s="153">
        <v>103.82084125579053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163.65898138509681</v>
      </c>
      <c r="C20" s="153">
        <v>148.10807715928092</v>
      </c>
      <c r="D20" s="153">
        <v>122.46596620944861</v>
      </c>
      <c r="E20" s="153">
        <v>70.720112568314178</v>
      </c>
      <c r="F20" s="153">
        <v>50.893260850419168</v>
      </c>
      <c r="G20" s="153">
        <v>97.858652323067503</v>
      </c>
      <c r="H20" s="153">
        <v>113.76037565265571</v>
      </c>
      <c r="I20" s="153">
        <v>166.54053603264492</v>
      </c>
      <c r="J20" s="153">
        <v>194.86864639062392</v>
      </c>
      <c r="K20" s="153">
        <v>83.641085114065575</v>
      </c>
      <c r="L20" s="153">
        <v>99.373314719777284</v>
      </c>
      <c r="M20" s="153">
        <v>162.01419548743175</v>
      </c>
      <c r="N20" s="153">
        <v>130.97737654315668</v>
      </c>
      <c r="O20" s="153">
        <v>105.32308774363531</v>
      </c>
      <c r="P20" s="153">
        <v>92.932564367689181</v>
      </c>
      <c r="Q20" s="153">
        <v>17.153111178938925</v>
      </c>
    </row>
    <row r="21" spans="1:17" x14ac:dyDescent="0.25">
      <c r="A21" s="156" t="s">
        <v>116</v>
      </c>
      <c r="B21" s="155">
        <v>3399.9382083015666</v>
      </c>
      <c r="C21" s="155">
        <v>3316.5592970554658</v>
      </c>
      <c r="D21" s="155">
        <v>3003.5431171646128</v>
      </c>
      <c r="E21" s="155">
        <v>3278.9776209962656</v>
      </c>
      <c r="F21" s="155">
        <v>3406.4609040202336</v>
      </c>
      <c r="G21" s="155">
        <v>3561.9931050850805</v>
      </c>
      <c r="H21" s="155">
        <v>3422.19917605723</v>
      </c>
      <c r="I21" s="155">
        <v>3098.1331619613079</v>
      </c>
      <c r="J21" s="155">
        <v>2879.7288983257031</v>
      </c>
      <c r="K21" s="155">
        <v>1862.4785407989216</v>
      </c>
      <c r="L21" s="155">
        <v>2581.8847296910253</v>
      </c>
      <c r="M21" s="155">
        <v>2743.9150810790575</v>
      </c>
      <c r="N21" s="155">
        <v>2707.750992315815</v>
      </c>
      <c r="O21" s="155">
        <v>2018.1008398727304</v>
      </c>
      <c r="P21" s="155">
        <v>2009.7212732058008</v>
      </c>
      <c r="Q21" s="155">
        <v>1662.2720067663761</v>
      </c>
    </row>
    <row r="22" spans="1:17" x14ac:dyDescent="0.25">
      <c r="A22" s="84" t="s">
        <v>33</v>
      </c>
      <c r="B22" s="153">
        <v>624.48293116718219</v>
      </c>
      <c r="C22" s="153">
        <v>593.88120269412809</v>
      </c>
      <c r="D22" s="153">
        <v>524.19421292488266</v>
      </c>
      <c r="E22" s="153">
        <v>646.514628874339</v>
      </c>
      <c r="F22" s="153">
        <v>885.9863822454671</v>
      </c>
      <c r="G22" s="153">
        <v>918.0813425926367</v>
      </c>
      <c r="H22" s="153">
        <v>978.42096548513007</v>
      </c>
      <c r="I22" s="153">
        <v>520.02855404032846</v>
      </c>
      <c r="J22" s="153">
        <v>562.35243419055882</v>
      </c>
      <c r="K22" s="153">
        <v>565.45258879890753</v>
      </c>
      <c r="L22" s="153">
        <v>684.3964316283666</v>
      </c>
      <c r="M22" s="153">
        <v>544.67879493396913</v>
      </c>
      <c r="N22" s="153">
        <v>615.17966354975101</v>
      </c>
      <c r="O22" s="153">
        <v>421.63846399961881</v>
      </c>
      <c r="P22" s="153">
        <v>497.61209789123382</v>
      </c>
      <c r="Q22" s="153">
        <v>292.15662320497722</v>
      </c>
    </row>
    <row r="23" spans="1:17" x14ac:dyDescent="0.25">
      <c r="A23" s="84" t="s">
        <v>47</v>
      </c>
      <c r="B23" s="153">
        <v>2201.8497644134104</v>
      </c>
      <c r="C23" s="153">
        <v>2477.8002099999999</v>
      </c>
      <c r="D23" s="153">
        <v>2189.6610799999999</v>
      </c>
      <c r="E23" s="153">
        <v>2514.1890899999999</v>
      </c>
      <c r="F23" s="153">
        <v>2512.5110300000001</v>
      </c>
      <c r="G23" s="153">
        <v>2530.7068878073555</v>
      </c>
      <c r="H23" s="153">
        <v>2373.5994899999996</v>
      </c>
      <c r="I23" s="153">
        <v>2385.1164899999999</v>
      </c>
      <c r="J23" s="153">
        <v>1952.3905599999998</v>
      </c>
      <c r="K23" s="153">
        <v>1105.7446399999999</v>
      </c>
      <c r="L23" s="153">
        <v>1897.4882980626587</v>
      </c>
      <c r="M23" s="153">
        <v>2199.2362861450883</v>
      </c>
      <c r="N23" s="153">
        <v>1886.7782538032352</v>
      </c>
      <c r="O23" s="153">
        <v>1426.1249127905919</v>
      </c>
      <c r="P23" s="153">
        <v>1333.3091370992238</v>
      </c>
      <c r="Q23" s="153">
        <v>1172.0165968985534</v>
      </c>
    </row>
    <row r="24" spans="1:17" x14ac:dyDescent="0.25">
      <c r="A24" s="84" t="s">
        <v>29</v>
      </c>
      <c r="B24" s="153">
        <v>62.09980049668593</v>
      </c>
      <c r="C24" s="153">
        <v>85.005280000000312</v>
      </c>
      <c r="D24" s="153">
        <v>76.40003999999999</v>
      </c>
      <c r="E24" s="153">
        <v>79.229970000000321</v>
      </c>
      <c r="F24" s="153">
        <v>5.5634917747663621</v>
      </c>
      <c r="G24" s="153">
        <v>73.56479120432914</v>
      </c>
      <c r="H24" s="153">
        <v>65.878720572099951</v>
      </c>
      <c r="I24" s="153">
        <v>57.358639999999696</v>
      </c>
      <c r="J24" s="153">
        <v>66.835750000000189</v>
      </c>
      <c r="K24" s="153">
        <v>101.22595999999999</v>
      </c>
      <c r="L24" s="153">
        <v>0</v>
      </c>
      <c r="M24" s="153">
        <v>0</v>
      </c>
      <c r="N24" s="153">
        <v>0</v>
      </c>
      <c r="O24" s="153">
        <v>5.1277563852800654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105.13023615738382</v>
      </c>
      <c r="C25" s="153">
        <v>74.773224361337498</v>
      </c>
      <c r="D25" s="153">
        <v>166.3877442397303</v>
      </c>
      <c r="E25" s="153">
        <v>16.693562121926448</v>
      </c>
      <c r="F25" s="153">
        <v>0</v>
      </c>
      <c r="G25" s="153">
        <v>20.508527160896733</v>
      </c>
      <c r="H25" s="153">
        <v>0</v>
      </c>
      <c r="I25" s="153">
        <v>135.62947792097987</v>
      </c>
      <c r="J25" s="153">
        <v>298.15015413514425</v>
      </c>
      <c r="K25" s="153">
        <v>90.055352000014182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406.3754760669043</v>
      </c>
      <c r="C26" s="153">
        <v>85.099379999999996</v>
      </c>
      <c r="D26" s="153">
        <v>46.900039999999997</v>
      </c>
      <c r="E26" s="153">
        <v>22.350369999999998</v>
      </c>
      <c r="F26" s="153">
        <v>2.4</v>
      </c>
      <c r="G26" s="153">
        <v>19.131556319862419</v>
      </c>
      <c r="H26" s="153">
        <v>4.3</v>
      </c>
      <c r="I26" s="153">
        <v>0</v>
      </c>
      <c r="J26" s="153">
        <v>0</v>
      </c>
      <c r="K26" s="153">
        <v>0</v>
      </c>
      <c r="L26" s="153">
        <v>0</v>
      </c>
      <c r="M26" s="153">
        <v>0</v>
      </c>
      <c r="N26" s="153">
        <v>205.79307496282877</v>
      </c>
      <c r="O26" s="153">
        <v>165.2097066972396</v>
      </c>
      <c r="P26" s="153">
        <v>178.80003821534319</v>
      </c>
      <c r="Q26" s="153">
        <v>198.09878666284541</v>
      </c>
    </row>
    <row r="27" spans="1:17" x14ac:dyDescent="0.25">
      <c r="A27" s="156" t="s">
        <v>113</v>
      </c>
      <c r="B27" s="155">
        <v>778.3741319371718</v>
      </c>
      <c r="C27" s="155">
        <v>759.28555335518922</v>
      </c>
      <c r="D27" s="155">
        <v>687.62434001021359</v>
      </c>
      <c r="E27" s="155">
        <v>750.68168978852236</v>
      </c>
      <c r="F27" s="155">
        <v>779.86742308155533</v>
      </c>
      <c r="G27" s="155">
        <v>815.47461197002758</v>
      </c>
      <c r="H27" s="155">
        <v>783.47050733910919</v>
      </c>
      <c r="I27" s="155">
        <v>709.27957004608697</v>
      </c>
      <c r="J27" s="155">
        <v>659.27859393903452</v>
      </c>
      <c r="K27" s="155">
        <v>426.3916073257605</v>
      </c>
      <c r="L27" s="155">
        <v>591.09082639446547</v>
      </c>
      <c r="M27" s="155">
        <v>628.18568706022381</v>
      </c>
      <c r="N27" s="155">
        <v>619.90636270966456</v>
      </c>
      <c r="O27" s="155">
        <v>462.01942304778618</v>
      </c>
      <c r="P27" s="155">
        <v>460.10102408557714</v>
      </c>
      <c r="Q27" s="155">
        <v>380.5567781058553</v>
      </c>
    </row>
    <row r="28" spans="1:17" x14ac:dyDescent="0.25">
      <c r="A28" s="152" t="s">
        <v>123</v>
      </c>
      <c r="B28" s="151">
        <v>533.70888071899424</v>
      </c>
      <c r="C28" s="151">
        <v>520.22880418843215</v>
      </c>
      <c r="D28" s="151">
        <v>471.41300675250716</v>
      </c>
      <c r="E28" s="151">
        <v>514.79609318835719</v>
      </c>
      <c r="F28" s="151">
        <v>535.29053184369116</v>
      </c>
      <c r="G28" s="151">
        <v>559.68973181891101</v>
      </c>
      <c r="H28" s="151">
        <v>537.45824163786563</v>
      </c>
      <c r="I28" s="151">
        <v>486.82095144708501</v>
      </c>
      <c r="J28" s="151">
        <v>451.9136473712885</v>
      </c>
      <c r="K28" s="151">
        <v>293.44542878091454</v>
      </c>
      <c r="L28" s="151">
        <v>407.70669665385253</v>
      </c>
      <c r="M28" s="151">
        <v>431.51397887606197</v>
      </c>
      <c r="N28" s="151">
        <v>425.24241793961409</v>
      </c>
      <c r="O28" s="151">
        <v>317.26120079112911</v>
      </c>
      <c r="P28" s="151">
        <v>315.65382123664375</v>
      </c>
      <c r="Q28" s="151">
        <v>261.64798408806536</v>
      </c>
    </row>
    <row r="29" spans="1:17" x14ac:dyDescent="0.25">
      <c r="A29" s="154" t="s">
        <v>30</v>
      </c>
      <c r="B29" s="153">
        <v>11.729258640140351</v>
      </c>
      <c r="C29" s="153">
        <v>10.273890359569245</v>
      </c>
      <c r="D29" s="153">
        <v>9.9397445206295476</v>
      </c>
      <c r="E29" s="153">
        <v>10.624577366508127</v>
      </c>
      <c r="F29" s="153">
        <v>13.041500357375373</v>
      </c>
      <c r="G29" s="153">
        <v>13.552995946802497</v>
      </c>
      <c r="H29" s="153">
        <v>12.255593407380946</v>
      </c>
      <c r="I29" s="153">
        <v>12.174765661272366</v>
      </c>
      <c r="J29" s="153">
        <v>9.6873321963063113</v>
      </c>
      <c r="K29" s="153">
        <v>9.1183900794148922</v>
      </c>
      <c r="L29" s="153">
        <v>10.540956664224247</v>
      </c>
      <c r="M29" s="153">
        <v>8.0548922112441499</v>
      </c>
      <c r="N29" s="153">
        <v>7.9728335951167777</v>
      </c>
      <c r="O29" s="153">
        <v>5.5748052525897496</v>
      </c>
      <c r="P29" s="153">
        <v>3.8493021030641335</v>
      </c>
      <c r="Q29" s="153">
        <v>4.9358049958500345</v>
      </c>
    </row>
    <row r="30" spans="1:17" x14ac:dyDescent="0.25">
      <c r="A30" s="154" t="s">
        <v>125</v>
      </c>
      <c r="B30" s="153">
        <v>2.0659632402265742</v>
      </c>
      <c r="C30" s="153">
        <v>1.959321849504194</v>
      </c>
      <c r="D30" s="153">
        <v>2.0241790592514151</v>
      </c>
      <c r="E30" s="153">
        <v>2.9146230464981571</v>
      </c>
      <c r="F30" s="153">
        <v>2.5231376058543438</v>
      </c>
      <c r="G30" s="153">
        <v>2.5938655509859752</v>
      </c>
      <c r="H30" s="153">
        <v>2.426583615342385</v>
      </c>
      <c r="I30" s="153">
        <v>1.9216212629335732</v>
      </c>
      <c r="J30" s="153">
        <v>1.5758037185219618</v>
      </c>
      <c r="K30" s="153">
        <v>1.816409293701946</v>
      </c>
      <c r="L30" s="153">
        <v>7.4744642908257646</v>
      </c>
      <c r="M30" s="153">
        <v>5.5317067734738563</v>
      </c>
      <c r="N30" s="153">
        <v>3.6087017081400559</v>
      </c>
      <c r="O30" s="153">
        <v>4.0751732431431007</v>
      </c>
      <c r="P30" s="153">
        <v>4.8542130795961418</v>
      </c>
      <c r="Q30" s="153">
        <v>4.0309918044118023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519.91365883862727</v>
      </c>
      <c r="C32" s="153">
        <v>507.99559197935872</v>
      </c>
      <c r="D32" s="153">
        <v>459.44908317262622</v>
      </c>
      <c r="E32" s="153">
        <v>501.25689277535093</v>
      </c>
      <c r="F32" s="153">
        <v>519.7258938804614</v>
      </c>
      <c r="G32" s="153">
        <v>543.54287032112256</v>
      </c>
      <c r="H32" s="153">
        <v>522.77606461514233</v>
      </c>
      <c r="I32" s="153">
        <v>472.72456452287906</v>
      </c>
      <c r="J32" s="153">
        <v>440.65051145646021</v>
      </c>
      <c r="K32" s="153">
        <v>282.51062940779769</v>
      </c>
      <c r="L32" s="153">
        <v>389.69127569880254</v>
      </c>
      <c r="M32" s="153">
        <v>417.92737989134395</v>
      </c>
      <c r="N32" s="153">
        <v>413.66088263635726</v>
      </c>
      <c r="O32" s="153">
        <v>307.61122229539626</v>
      </c>
      <c r="P32" s="153">
        <v>306.95030605398347</v>
      </c>
      <c r="Q32" s="153">
        <v>252.68118728780354</v>
      </c>
    </row>
    <row r="33" spans="1:17" x14ac:dyDescent="0.25">
      <c r="A33" s="152" t="s">
        <v>122</v>
      </c>
      <c r="B33" s="151">
        <v>244.66525121817759</v>
      </c>
      <c r="C33" s="151">
        <v>239.05674916675704</v>
      </c>
      <c r="D33" s="151">
        <v>216.21133325770643</v>
      </c>
      <c r="E33" s="151">
        <v>235.88559660016512</v>
      </c>
      <c r="F33" s="151">
        <v>244.5768912378642</v>
      </c>
      <c r="G33" s="151">
        <v>255.78488015111651</v>
      </c>
      <c r="H33" s="151">
        <v>246.01226570124351</v>
      </c>
      <c r="I33" s="151">
        <v>222.45861859900197</v>
      </c>
      <c r="J33" s="151">
        <v>207.36494656774599</v>
      </c>
      <c r="K33" s="151">
        <v>132.94617854484596</v>
      </c>
      <c r="L33" s="151">
        <v>183.38412974061296</v>
      </c>
      <c r="M33" s="151">
        <v>196.67170818416184</v>
      </c>
      <c r="N33" s="151">
        <v>194.66394477005048</v>
      </c>
      <c r="O33" s="151">
        <v>144.75822225665709</v>
      </c>
      <c r="P33" s="151">
        <v>144.44720284893339</v>
      </c>
      <c r="Q33" s="151">
        <v>118.90879401778993</v>
      </c>
    </row>
    <row r="34" spans="1:17" x14ac:dyDescent="0.25">
      <c r="A34" s="156" t="s">
        <v>112</v>
      </c>
      <c r="B34" s="155">
        <v>353.09866783297645</v>
      </c>
      <c r="C34" s="155">
        <v>344.43939796316619</v>
      </c>
      <c r="D34" s="155">
        <v>311.93127888624906</v>
      </c>
      <c r="E34" s="155">
        <v>340.53637416142976</v>
      </c>
      <c r="F34" s="155">
        <v>353.77607872336182</v>
      </c>
      <c r="G34" s="155">
        <v>369.92878787173265</v>
      </c>
      <c r="H34" s="155">
        <v>355.41056810222392</v>
      </c>
      <c r="I34" s="155">
        <v>321.75487471702723</v>
      </c>
      <c r="J34" s="155">
        <v>299.07262291889862</v>
      </c>
      <c r="K34" s="155">
        <v>193.4266599368955</v>
      </c>
      <c r="L34" s="155">
        <v>268.14018452636043</v>
      </c>
      <c r="M34" s="155">
        <v>284.96775541689249</v>
      </c>
      <c r="N34" s="155">
        <v>281.21195434541556</v>
      </c>
      <c r="O34" s="155">
        <v>209.5887261632453</v>
      </c>
      <c r="P34" s="155">
        <v>208.71847098628766</v>
      </c>
      <c r="Q34" s="155">
        <v>172.63432309802582</v>
      </c>
    </row>
    <row r="35" spans="1:17" x14ac:dyDescent="0.25">
      <c r="A35" s="152" t="s">
        <v>121</v>
      </c>
      <c r="B35" s="151">
        <v>15.494095823374357</v>
      </c>
      <c r="C35" s="151">
        <v>18.092136439891522</v>
      </c>
      <c r="D35" s="151">
        <v>19.236667943036224</v>
      </c>
      <c r="E35" s="151">
        <v>23.201559152798481</v>
      </c>
      <c r="F35" s="151">
        <v>26.072774238796519</v>
      </c>
      <c r="G35" s="151">
        <v>29.649355556140062</v>
      </c>
      <c r="H35" s="151">
        <v>26.905569491240904</v>
      </c>
      <c r="I35" s="151">
        <v>24.75979709119434</v>
      </c>
      <c r="J35" s="151">
        <v>21.732072650750883</v>
      </c>
      <c r="K35" s="151">
        <v>15.11961092118368</v>
      </c>
      <c r="L35" s="151">
        <v>16.881430812496166</v>
      </c>
      <c r="M35" s="151">
        <v>16.896158010723589</v>
      </c>
      <c r="N35" s="151">
        <v>16.998294815903108</v>
      </c>
      <c r="O35" s="151">
        <v>12.45585059624595</v>
      </c>
      <c r="P35" s="151">
        <v>11.53903724857269</v>
      </c>
      <c r="Q35" s="151">
        <v>10.796431054032375</v>
      </c>
    </row>
    <row r="36" spans="1:17" x14ac:dyDescent="0.25">
      <c r="A36" s="154" t="s">
        <v>30</v>
      </c>
      <c r="B36" s="153">
        <v>0.45882678099495139</v>
      </c>
      <c r="C36" s="153">
        <v>0.48184602747249855</v>
      </c>
      <c r="D36" s="153">
        <v>0.54662885223585633</v>
      </c>
      <c r="E36" s="153">
        <v>0.64511913611133398</v>
      </c>
      <c r="F36" s="153">
        <v>0.8549519467606369</v>
      </c>
      <c r="G36" s="153">
        <v>0.96639542988718563</v>
      </c>
      <c r="H36" s="153">
        <v>0.82626727075993067</v>
      </c>
      <c r="I36" s="153">
        <v>0.83343861377002848</v>
      </c>
      <c r="J36" s="153">
        <v>0.62792753294554471</v>
      </c>
      <c r="K36" s="153">
        <v>0.63049707548651568</v>
      </c>
      <c r="L36" s="153">
        <v>0.58428699885756807</v>
      </c>
      <c r="M36" s="153">
        <v>0.42412779273861406</v>
      </c>
      <c r="N36" s="153">
        <v>0.42922303465951317</v>
      </c>
      <c r="O36" s="153">
        <v>0.2944390333661201</v>
      </c>
      <c r="P36" s="153">
        <v>0.18949151139874901</v>
      </c>
      <c r="Q36" s="153">
        <v>0.27361156944961379</v>
      </c>
    </row>
    <row r="37" spans="1:17" x14ac:dyDescent="0.25">
      <c r="A37" s="154" t="s">
        <v>125</v>
      </c>
      <c r="B37" s="153">
        <v>8.0816639162772846E-2</v>
      </c>
      <c r="C37" s="153">
        <v>9.1892303371168896E-2</v>
      </c>
      <c r="D37" s="153">
        <v>0.11131822086392781</v>
      </c>
      <c r="E37" s="153">
        <v>0.17697448444154418</v>
      </c>
      <c r="F37" s="153">
        <v>0.16540745688437614</v>
      </c>
      <c r="G37" s="153">
        <v>0.18495540204201485</v>
      </c>
      <c r="H37" s="153">
        <v>0.16359930967620062</v>
      </c>
      <c r="I37" s="153">
        <v>0.13154695590280405</v>
      </c>
      <c r="J37" s="153">
        <v>0.10214272839277616</v>
      </c>
      <c r="K37" s="153">
        <v>0.12559681452442231</v>
      </c>
      <c r="L37" s="153">
        <v>0.41431081140641901</v>
      </c>
      <c r="M37" s="153">
        <v>0.29127026437866177</v>
      </c>
      <c r="N37" s="153">
        <v>0.19427696312356765</v>
      </c>
      <c r="O37" s="153">
        <v>0.2152344371048886</v>
      </c>
      <c r="P37" s="153">
        <v>0.23896076443884232</v>
      </c>
      <c r="Q37" s="153">
        <v>0.22345412652464403</v>
      </c>
    </row>
    <row r="38" spans="1:17" x14ac:dyDescent="0.25">
      <c r="A38" s="154" t="s">
        <v>26</v>
      </c>
      <c r="B38" s="153">
        <v>14.954452403216633</v>
      </c>
      <c r="C38" s="153">
        <v>17.518398109047855</v>
      </c>
      <c r="D38" s="153">
        <v>18.57872086993644</v>
      </c>
      <c r="E38" s="153">
        <v>22.379465532245604</v>
      </c>
      <c r="F38" s="153">
        <v>25.052414835151506</v>
      </c>
      <c r="G38" s="153">
        <v>28.498004724210862</v>
      </c>
      <c r="H38" s="153">
        <v>25.915702910804772</v>
      </c>
      <c r="I38" s="153">
        <v>23.794811521521506</v>
      </c>
      <c r="J38" s="153">
        <v>21.002002389412564</v>
      </c>
      <c r="K38" s="153">
        <v>14.363517031172742</v>
      </c>
      <c r="L38" s="153">
        <v>15.88283300223218</v>
      </c>
      <c r="M38" s="153">
        <v>16.180759953606312</v>
      </c>
      <c r="N38" s="153">
        <v>16.374794818120026</v>
      </c>
      <c r="O38" s="153">
        <v>11.946177125774941</v>
      </c>
      <c r="P38" s="153">
        <v>11.110584972735099</v>
      </c>
      <c r="Q38" s="153">
        <v>10.299365358058118</v>
      </c>
    </row>
    <row r="39" spans="1:17" x14ac:dyDescent="0.25">
      <c r="A39" s="152" t="s">
        <v>120</v>
      </c>
      <c r="B39" s="151">
        <v>322.65011960638543</v>
      </c>
      <c r="C39" s="151">
        <v>308.82886341422682</v>
      </c>
      <c r="D39" s="151">
        <v>274.11589007327643</v>
      </c>
      <c r="E39" s="151">
        <v>294.95534947638566</v>
      </c>
      <c r="F39" s="151">
        <v>302.65088964941378</v>
      </c>
      <c r="G39" s="151">
        <v>311.78142759138171</v>
      </c>
      <c r="H39" s="151">
        <v>302.58929570017824</v>
      </c>
      <c r="I39" s="151">
        <v>273.20026610431137</v>
      </c>
      <c r="J39" s="151">
        <v>256.3385478787352</v>
      </c>
      <c r="K39" s="151">
        <v>163.94353198453908</v>
      </c>
      <c r="L39" s="151">
        <v>235.37592071163209</v>
      </c>
      <c r="M39" s="151">
        <v>251.89083745256261</v>
      </c>
      <c r="N39" s="151">
        <v>247.83886471139243</v>
      </c>
      <c r="O39" s="151">
        <v>185.18669844122442</v>
      </c>
      <c r="P39" s="151">
        <v>186.06884876497986</v>
      </c>
      <c r="Q39" s="151">
        <v>151.53852668593532</v>
      </c>
    </row>
    <row r="40" spans="1:17" x14ac:dyDescent="0.25">
      <c r="A40" s="150" t="s">
        <v>33</v>
      </c>
      <c r="B40" s="87">
        <v>91.66919965321199</v>
      </c>
      <c r="C40" s="87">
        <v>84.54828703300781</v>
      </c>
      <c r="D40" s="87">
        <v>67.555965156307053</v>
      </c>
      <c r="E40" s="87">
        <v>82.740862456601135</v>
      </c>
      <c r="F40" s="87">
        <v>94.430786725534901</v>
      </c>
      <c r="G40" s="87">
        <v>97.409312878366563</v>
      </c>
      <c r="H40" s="87">
        <v>111.51570480439413</v>
      </c>
      <c r="I40" s="87">
        <v>67.865240510273424</v>
      </c>
      <c r="J40" s="87">
        <v>66.743207996074716</v>
      </c>
      <c r="K40" s="87">
        <v>5.4729697853147732</v>
      </c>
      <c r="L40" s="87">
        <v>80.566924033288274</v>
      </c>
      <c r="M40" s="87">
        <v>84.17913878291948</v>
      </c>
      <c r="N40" s="87">
        <v>68.233388257844709</v>
      </c>
      <c r="O40" s="87">
        <v>39.654967368792995</v>
      </c>
      <c r="P40" s="87">
        <v>46.135686798364198</v>
      </c>
      <c r="Q40" s="87">
        <v>19.619984340101063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2.9056077423703455</v>
      </c>
      <c r="C42" s="87">
        <v>2.5661351536448298</v>
      </c>
      <c r="D42" s="87">
        <v>2.3501787307451378</v>
      </c>
      <c r="E42" s="87">
        <v>2.4581182569409084</v>
      </c>
      <c r="F42" s="87">
        <v>2.5093353785018295</v>
      </c>
      <c r="G42" s="87">
        <v>2.5109348119369268</v>
      </c>
      <c r="H42" s="87">
        <v>2.5478762686997718</v>
      </c>
      <c r="I42" s="87">
        <v>2.9669100261004724</v>
      </c>
      <c r="J42" s="87">
        <v>2.1831841574033555</v>
      </c>
      <c r="K42" s="87">
        <v>0.18811877198183005</v>
      </c>
      <c r="L42" s="87">
        <v>2.2085148778217185</v>
      </c>
      <c r="M42" s="87">
        <v>1.9623650112248354</v>
      </c>
      <c r="N42" s="87">
        <v>1.3953297199572037</v>
      </c>
      <c r="O42" s="87">
        <v>1.1423749471877824</v>
      </c>
      <c r="P42" s="87">
        <v>0.73851473999224959</v>
      </c>
      <c r="Q42" s="87">
        <v>0.68927417377896039</v>
      </c>
    </row>
    <row r="43" spans="1:17" x14ac:dyDescent="0.25">
      <c r="A43" s="150" t="s">
        <v>125</v>
      </c>
      <c r="B43" s="87">
        <v>0.9790646047469258</v>
      </c>
      <c r="C43" s="87">
        <v>0.94479947132141728</v>
      </c>
      <c r="D43" s="87">
        <v>0.86529323838002936</v>
      </c>
      <c r="E43" s="87">
        <v>1.085884191932398</v>
      </c>
      <c r="F43" s="87">
        <v>0.83969338995084963</v>
      </c>
      <c r="G43" s="87">
        <v>0.83632180434229653</v>
      </c>
      <c r="H43" s="87">
        <v>0.88812110464391336</v>
      </c>
      <c r="I43" s="87">
        <v>0.87445883846143579</v>
      </c>
      <c r="J43" s="87">
        <v>0.70493493402644702</v>
      </c>
      <c r="K43" s="87">
        <v>5.7971996807736785E-2</v>
      </c>
      <c r="L43" s="87">
        <v>1.8594367513710137</v>
      </c>
      <c r="M43" s="87">
        <v>1.7113761332413109</v>
      </c>
      <c r="N43" s="87">
        <v>0.88914744102116694</v>
      </c>
      <c r="O43" s="87">
        <v>1.0583400635619513</v>
      </c>
      <c r="P43" s="87">
        <v>1.13995100871973</v>
      </c>
      <c r="Q43" s="87">
        <v>0.68688571680445687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2.0294387795502669</v>
      </c>
      <c r="C45" s="87">
        <v>2.0009803761178162</v>
      </c>
      <c r="D45" s="87">
        <v>1.9355980902208485</v>
      </c>
      <c r="E45" s="87">
        <v>1.4601783051509041</v>
      </c>
      <c r="F45" s="87">
        <v>1.4675255070665463</v>
      </c>
      <c r="G45" s="87">
        <v>1.514367084100954</v>
      </c>
      <c r="H45" s="87">
        <v>1.9627704607320853</v>
      </c>
      <c r="I45" s="87">
        <v>0.93273091895556204</v>
      </c>
      <c r="J45" s="87">
        <v>0.48773423153861756</v>
      </c>
      <c r="K45" s="87">
        <v>0.44147617220524965</v>
      </c>
      <c r="L45" s="87">
        <v>0.45425097154708777</v>
      </c>
      <c r="M45" s="87">
        <v>0.45903801553224355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225.06680882650591</v>
      </c>
      <c r="C46" s="87">
        <v>218.76866138013497</v>
      </c>
      <c r="D46" s="87">
        <v>201.40885485762334</v>
      </c>
      <c r="E46" s="87">
        <v>207.21030626576029</v>
      </c>
      <c r="F46" s="87">
        <v>171.6671553610951</v>
      </c>
      <c r="G46" s="87">
        <v>176.08397952242331</v>
      </c>
      <c r="H46" s="87">
        <v>182.06278046397034</v>
      </c>
      <c r="I46" s="87">
        <v>198.57331649704074</v>
      </c>
      <c r="J46" s="87">
        <v>183.10708584480417</v>
      </c>
      <c r="K46" s="87">
        <v>10.323497586921359</v>
      </c>
      <c r="L46" s="87">
        <v>127.68774493226404</v>
      </c>
      <c r="M46" s="87">
        <v>137.82963413941721</v>
      </c>
      <c r="N46" s="87">
        <v>102.2173646736904</v>
      </c>
      <c r="O46" s="87">
        <v>96.777476890362223</v>
      </c>
      <c r="P46" s="87">
        <v>88.652020301410431</v>
      </c>
      <c r="Q46" s="87">
        <v>57.463320622681842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31.736393287264548</v>
      </c>
      <c r="G49" s="87">
        <v>33.426511490211666</v>
      </c>
      <c r="H49" s="87">
        <v>3.6120425977379633</v>
      </c>
      <c r="I49" s="87">
        <v>1.9876093134797781</v>
      </c>
      <c r="J49" s="87">
        <v>3.1124007148878632</v>
      </c>
      <c r="K49" s="87">
        <v>147.45949767130813</v>
      </c>
      <c r="L49" s="87">
        <v>22.599049145339961</v>
      </c>
      <c r="M49" s="87">
        <v>25.74928537022754</v>
      </c>
      <c r="N49" s="87">
        <v>75.103634618878971</v>
      </c>
      <c r="O49" s="87">
        <v>46.553539171319478</v>
      </c>
      <c r="P49" s="87">
        <v>49.402675916493266</v>
      </c>
      <c r="Q49" s="87">
        <v>73.079061832568996</v>
      </c>
    </row>
    <row r="50" spans="1:17" x14ac:dyDescent="0.25">
      <c r="A50" s="149" t="s">
        <v>119</v>
      </c>
      <c r="B50" s="148">
        <v>14.954452403216633</v>
      </c>
      <c r="C50" s="148">
        <v>17.518398109047855</v>
      </c>
      <c r="D50" s="148">
        <v>18.57872086993644</v>
      </c>
      <c r="E50" s="148">
        <v>22.379465532245604</v>
      </c>
      <c r="F50" s="148">
        <v>25.052414835151506</v>
      </c>
      <c r="G50" s="148">
        <v>28.498004724210862</v>
      </c>
      <c r="H50" s="148">
        <v>25.915702910804772</v>
      </c>
      <c r="I50" s="148">
        <v>23.794811521521506</v>
      </c>
      <c r="J50" s="148">
        <v>21.002002389412564</v>
      </c>
      <c r="K50" s="148">
        <v>14.363517031172742</v>
      </c>
      <c r="L50" s="148">
        <v>15.88283300223218</v>
      </c>
      <c r="M50" s="148">
        <v>16.180759953606312</v>
      </c>
      <c r="N50" s="148">
        <v>16.374794818120026</v>
      </c>
      <c r="O50" s="148">
        <v>11.946177125774941</v>
      </c>
      <c r="P50" s="148">
        <v>11.110584972735099</v>
      </c>
      <c r="Q50" s="148">
        <v>10.299365358058118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1914.4272959568962</v>
      </c>
      <c r="C53" s="96">
        <v>2025.3258837262103</v>
      </c>
      <c r="D53" s="96">
        <v>2008.5047801773953</v>
      </c>
      <c r="E53" s="96">
        <v>2091.8161333813005</v>
      </c>
      <c r="F53" s="96">
        <v>2143.7922558673317</v>
      </c>
      <c r="G53" s="96">
        <v>2036.0983360635846</v>
      </c>
      <c r="H53" s="96">
        <v>2199.7466170716848</v>
      </c>
      <c r="I53" s="96">
        <v>2101.0244287074224</v>
      </c>
      <c r="J53" s="96">
        <v>2044.4730297716524</v>
      </c>
      <c r="K53" s="96">
        <v>1678.7373252938689</v>
      </c>
      <c r="L53" s="96">
        <v>1959.413698108262</v>
      </c>
      <c r="M53" s="96">
        <v>2028.8271921470239</v>
      </c>
      <c r="N53" s="96">
        <v>1998.6885151256579</v>
      </c>
      <c r="O53" s="96">
        <v>1952.3041461930782</v>
      </c>
      <c r="P53" s="96">
        <v>2001.3886050083854</v>
      </c>
      <c r="Q53" s="96">
        <v>2185.6763029725744</v>
      </c>
    </row>
    <row r="54" spans="1:17" x14ac:dyDescent="0.25">
      <c r="A54" s="132" t="s">
        <v>83</v>
      </c>
      <c r="B54" s="160">
        <v>5.669763588363427</v>
      </c>
      <c r="C54" s="160">
        <v>5.9982005973129429</v>
      </c>
      <c r="D54" s="160">
        <v>5.9483832547486255</v>
      </c>
      <c r="E54" s="160">
        <v>6.1951179716482239</v>
      </c>
      <c r="F54" s="160">
        <v>6.3490503394942008</v>
      </c>
      <c r="G54" s="160">
        <v>6.0301042680079924</v>
      </c>
      <c r="H54" s="160">
        <v>6.5147646502108181</v>
      </c>
      <c r="I54" s="160">
        <v>6.2223892384449302</v>
      </c>
      <c r="J54" s="160">
        <v>6.0549067421212559</v>
      </c>
      <c r="K54" s="160">
        <v>4.9717446995658019</v>
      </c>
      <c r="L54" s="160">
        <v>5.8029952161342795</v>
      </c>
      <c r="M54" s="160">
        <v>6.008570064483556</v>
      </c>
      <c r="N54" s="160">
        <v>5.9193114261753461</v>
      </c>
      <c r="O54" s="160">
        <v>5.7819395831189047</v>
      </c>
      <c r="P54" s="160">
        <v>5.9273080063195636</v>
      </c>
      <c r="Q54" s="160">
        <v>6.4730940395146321</v>
      </c>
    </row>
    <row r="55" spans="1:17" x14ac:dyDescent="0.25">
      <c r="A55" s="76" t="s">
        <v>82</v>
      </c>
      <c r="B55" s="159">
        <v>4.1893545059986188</v>
      </c>
      <c r="C55" s="159">
        <v>4.432034653404294</v>
      </c>
      <c r="D55" s="159">
        <v>4.3952249160499797</v>
      </c>
      <c r="E55" s="159">
        <v>4.5775357270600017</v>
      </c>
      <c r="F55" s="159">
        <v>4.691275435745232</v>
      </c>
      <c r="G55" s="159">
        <v>4.4556080854356592</v>
      </c>
      <c r="H55" s="159">
        <v>4.8137207517605161</v>
      </c>
      <c r="I55" s="159">
        <v>4.5976863034744326</v>
      </c>
      <c r="J55" s="159">
        <v>4.4739344856579848</v>
      </c>
      <c r="K55" s="159">
        <v>3.6735925114318286</v>
      </c>
      <c r="L55" s="159">
        <v>4.2877985612831999</v>
      </c>
      <c r="M55" s="159">
        <v>4.4396965908623507</v>
      </c>
      <c r="N55" s="159">
        <v>4.373743915275794</v>
      </c>
      <c r="O55" s="159">
        <v>4.2722406796052645</v>
      </c>
      <c r="P55" s="159">
        <v>4.3796525406598423</v>
      </c>
      <c r="Q55" s="159">
        <v>4.7829305860036815</v>
      </c>
    </row>
    <row r="56" spans="1:17" x14ac:dyDescent="0.25">
      <c r="A56" s="76" t="s">
        <v>81</v>
      </c>
      <c r="B56" s="159">
        <v>104.73386264996543</v>
      </c>
      <c r="C56" s="159">
        <v>110.80086633510732</v>
      </c>
      <c r="D56" s="159">
        <v>109.88062290124947</v>
      </c>
      <c r="E56" s="159">
        <v>114.43839317650001</v>
      </c>
      <c r="F56" s="159">
        <v>117.28188589363079</v>
      </c>
      <c r="G56" s="159">
        <v>111.39020213589146</v>
      </c>
      <c r="H56" s="159">
        <v>120.34301879401289</v>
      </c>
      <c r="I56" s="159">
        <v>114.9421575868608</v>
      </c>
      <c r="J56" s="159">
        <v>111.8483621414496</v>
      </c>
      <c r="K56" s="159">
        <v>91.839812785795715</v>
      </c>
      <c r="L56" s="159">
        <v>107.19496403207998</v>
      </c>
      <c r="M56" s="159">
        <v>110.99241477155874</v>
      </c>
      <c r="N56" s="159">
        <v>109.34359788189485</v>
      </c>
      <c r="O56" s="159">
        <v>106.80601699013161</v>
      </c>
      <c r="P56" s="159">
        <v>109.49131351649606</v>
      </c>
      <c r="Q56" s="159">
        <v>119.57326465009201</v>
      </c>
    </row>
    <row r="57" spans="1:17" x14ac:dyDescent="0.25">
      <c r="A57" s="76" t="s">
        <v>80</v>
      </c>
      <c r="B57" s="159">
        <v>2.6183465662491363</v>
      </c>
      <c r="C57" s="159">
        <v>2.7700216583776829</v>
      </c>
      <c r="D57" s="159">
        <v>2.7470155725312373</v>
      </c>
      <c r="E57" s="159">
        <v>2.8609598294125016</v>
      </c>
      <c r="F57" s="159">
        <v>2.9320471473407701</v>
      </c>
      <c r="G57" s="159">
        <v>2.7847550533972871</v>
      </c>
      <c r="H57" s="159">
        <v>3.0085754698503231</v>
      </c>
      <c r="I57" s="159">
        <v>2.8735539396715204</v>
      </c>
      <c r="J57" s="159">
        <v>2.7962090535362405</v>
      </c>
      <c r="K57" s="159">
        <v>2.2959953196448923</v>
      </c>
      <c r="L57" s="159">
        <v>2.6798741008019995</v>
      </c>
      <c r="M57" s="159">
        <v>2.7748103692889692</v>
      </c>
      <c r="N57" s="159">
        <v>2.7335899470473719</v>
      </c>
      <c r="O57" s="159">
        <v>2.6701504247532899</v>
      </c>
      <c r="P57" s="159">
        <v>2.7372828379124012</v>
      </c>
      <c r="Q57" s="159">
        <v>2.9893316162523007</v>
      </c>
    </row>
    <row r="58" spans="1:17" x14ac:dyDescent="0.25">
      <c r="A58" s="129" t="s">
        <v>79</v>
      </c>
      <c r="B58" s="158">
        <v>5.6828815883516075</v>
      </c>
      <c r="C58" s="158">
        <v>6.0120784943607397</v>
      </c>
      <c r="D58" s="158">
        <v>5.9621458905709765</v>
      </c>
      <c r="E58" s="158">
        <v>6.2094514718395963</v>
      </c>
      <c r="F58" s="158">
        <v>6.3637399894205853</v>
      </c>
      <c r="G58" s="158">
        <v>6.0440559798357674</v>
      </c>
      <c r="H58" s="158">
        <v>6.5298377094790832</v>
      </c>
      <c r="I58" s="158">
        <v>6.2367858355312524</v>
      </c>
      <c r="J58" s="158">
        <v>6.0689158388558351</v>
      </c>
      <c r="K58" s="158">
        <v>4.9832477095050507</v>
      </c>
      <c r="L58" s="158">
        <v>5.8164214710372004</v>
      </c>
      <c r="M58" s="158">
        <v>6.0224719531260824</v>
      </c>
      <c r="N58" s="158">
        <v>5.9330067991848949</v>
      </c>
      <c r="O58" s="158">
        <v>5.7953171220940156</v>
      </c>
      <c r="P58" s="158">
        <v>5.9410218808303839</v>
      </c>
      <c r="Q58" s="158">
        <v>6.4880706864612705</v>
      </c>
    </row>
    <row r="59" spans="1:17" x14ac:dyDescent="0.25">
      <c r="A59" s="92" t="s">
        <v>125</v>
      </c>
      <c r="B59" s="91">
        <v>1.1365763176703219</v>
      </c>
      <c r="C59" s="91">
        <v>1.2024156988721482</v>
      </c>
      <c r="D59" s="91">
        <v>1.1924291781141954</v>
      </c>
      <c r="E59" s="91">
        <v>1.2418902943679193</v>
      </c>
      <c r="F59" s="91">
        <v>1.2727479978841174</v>
      </c>
      <c r="G59" s="91">
        <v>1.2088111959671535</v>
      </c>
      <c r="H59" s="91">
        <v>1.305967541895817</v>
      </c>
      <c r="I59" s="91">
        <v>1.2473571671062504</v>
      </c>
      <c r="J59" s="91">
        <v>1.213783167771167</v>
      </c>
      <c r="K59" s="91">
        <v>0.99664954190101018</v>
      </c>
      <c r="L59" s="91">
        <v>1.1632842942074402</v>
      </c>
      <c r="M59" s="91">
        <v>1.2044943906252166</v>
      </c>
      <c r="N59" s="91">
        <v>1.1866013598369789</v>
      </c>
      <c r="O59" s="91">
        <v>1.1590634244188029</v>
      </c>
      <c r="P59" s="91">
        <v>1.1882043761660768</v>
      </c>
      <c r="Q59" s="91">
        <v>1.2976141372922543</v>
      </c>
    </row>
    <row r="60" spans="1:17" x14ac:dyDescent="0.25">
      <c r="A60" s="92" t="s">
        <v>26</v>
      </c>
      <c r="B60" s="91">
        <v>1.7048644765054823</v>
      </c>
      <c r="C60" s="91">
        <v>1.8036235483082219</v>
      </c>
      <c r="D60" s="91">
        <v>1.7886437671712927</v>
      </c>
      <c r="E60" s="91">
        <v>1.8628354415518786</v>
      </c>
      <c r="F60" s="91">
        <v>1.9091219968261757</v>
      </c>
      <c r="G60" s="91">
        <v>1.8132167939507298</v>
      </c>
      <c r="H60" s="91">
        <v>1.958951312843725</v>
      </c>
      <c r="I60" s="91">
        <v>1.871035750659376</v>
      </c>
      <c r="J60" s="91">
        <v>1.8206747516567501</v>
      </c>
      <c r="K60" s="91">
        <v>1.4949743128515152</v>
      </c>
      <c r="L60" s="91">
        <v>1.74492644131116</v>
      </c>
      <c r="M60" s="91">
        <v>1.8067415859378246</v>
      </c>
      <c r="N60" s="91">
        <v>1.7799020397554681</v>
      </c>
      <c r="O60" s="91">
        <v>1.7385951366282046</v>
      </c>
      <c r="P60" s="91">
        <v>1.7823065642491152</v>
      </c>
      <c r="Q60" s="91">
        <v>1.9464212059383812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2.8414407941758038</v>
      </c>
      <c r="C62" s="157">
        <v>3.0060392471803699</v>
      </c>
      <c r="D62" s="157">
        <v>2.9810729452854883</v>
      </c>
      <c r="E62" s="157">
        <v>3.1047257359197982</v>
      </c>
      <c r="F62" s="157">
        <v>3.1818699947102926</v>
      </c>
      <c r="G62" s="157">
        <v>3.0220279899178841</v>
      </c>
      <c r="H62" s="157">
        <v>3.2649188547395411</v>
      </c>
      <c r="I62" s="157">
        <v>3.1183929177656262</v>
      </c>
      <c r="J62" s="157">
        <v>3.0344579194279175</v>
      </c>
      <c r="K62" s="157">
        <v>2.4916238547525249</v>
      </c>
      <c r="L62" s="157">
        <v>2.9082107355185998</v>
      </c>
      <c r="M62" s="157">
        <v>3.0112359765630412</v>
      </c>
      <c r="N62" s="157">
        <v>2.9665033995924484</v>
      </c>
      <c r="O62" s="157">
        <v>2.8976585610470078</v>
      </c>
      <c r="P62" s="157">
        <v>2.9705109404151919</v>
      </c>
      <c r="Q62" s="157">
        <v>3.2440353432306357</v>
      </c>
    </row>
    <row r="63" spans="1:17" x14ac:dyDescent="0.25">
      <c r="A63" s="156" t="s">
        <v>115</v>
      </c>
      <c r="B63" s="155">
        <v>300.37552342355423</v>
      </c>
      <c r="C63" s="155">
        <v>317.77562078869863</v>
      </c>
      <c r="D63" s="155">
        <v>315.13637311723727</v>
      </c>
      <c r="E63" s="155">
        <v>328.20800627802504</v>
      </c>
      <c r="F63" s="155">
        <v>336.3631109561918</v>
      </c>
      <c r="G63" s="155">
        <v>319.46582914303428</v>
      </c>
      <c r="H63" s="155">
        <v>345.14240519739087</v>
      </c>
      <c r="I63" s="155">
        <v>329.65279686070477</v>
      </c>
      <c r="J63" s="155">
        <v>320.77982681293048</v>
      </c>
      <c r="K63" s="155">
        <v>263.39553549029552</v>
      </c>
      <c r="L63" s="155">
        <v>307.4339341146773</v>
      </c>
      <c r="M63" s="155">
        <v>318.32497951952746</v>
      </c>
      <c r="N63" s="155">
        <v>313.59619148735362</v>
      </c>
      <c r="O63" s="155">
        <v>306.31843843492987</v>
      </c>
      <c r="P63" s="155">
        <v>314.01983824245843</v>
      </c>
      <c r="Q63" s="155">
        <v>342.93475909289771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205.64122372213092</v>
      </c>
      <c r="C66" s="153">
        <v>224.79649859586351</v>
      </c>
      <c r="D66" s="153">
        <v>230.94764205594913</v>
      </c>
      <c r="E66" s="153">
        <v>281.82834736491884</v>
      </c>
      <c r="F66" s="153">
        <v>303.4370999964512</v>
      </c>
      <c r="G66" s="153">
        <v>261.96098157760628</v>
      </c>
      <c r="H66" s="153">
        <v>269.97008670974321</v>
      </c>
      <c r="I66" s="153">
        <v>213.54790152949914</v>
      </c>
      <c r="J66" s="153">
        <v>178.55634675049063</v>
      </c>
      <c r="K66" s="153">
        <v>185.89393359158373</v>
      </c>
      <c r="L66" s="153">
        <v>229.90592726841055</v>
      </c>
      <c r="M66" s="153">
        <v>195.17707948913795</v>
      </c>
      <c r="N66" s="153">
        <v>214.20858492512792</v>
      </c>
      <c r="O66" s="153">
        <v>201.57477780281431</v>
      </c>
      <c r="P66" s="153">
        <v>218.87985603464648</v>
      </c>
      <c r="Q66" s="153">
        <v>319.74873907590484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94.734299701423311</v>
      </c>
      <c r="C68" s="153">
        <v>92.979122192835121</v>
      </c>
      <c r="D68" s="153">
        <v>84.188731061288124</v>
      </c>
      <c r="E68" s="153">
        <v>46.379658913106184</v>
      </c>
      <c r="F68" s="153">
        <v>32.926010959740594</v>
      </c>
      <c r="G68" s="153">
        <v>57.504847565428037</v>
      </c>
      <c r="H68" s="153">
        <v>75.172318487647686</v>
      </c>
      <c r="I68" s="153">
        <v>116.10489533120563</v>
      </c>
      <c r="J68" s="153">
        <v>142.22348006243985</v>
      </c>
      <c r="K68" s="153">
        <v>77.501601898711769</v>
      </c>
      <c r="L68" s="153">
        <v>77.528006846266749</v>
      </c>
      <c r="M68" s="153">
        <v>123.14790003038948</v>
      </c>
      <c r="N68" s="153">
        <v>99.387606562225727</v>
      </c>
      <c r="O68" s="153">
        <v>104.74366063211556</v>
      </c>
      <c r="P68" s="153">
        <v>95.13998220781194</v>
      </c>
      <c r="Q68" s="153">
        <v>23.186020016992845</v>
      </c>
    </row>
    <row r="69" spans="1:17" x14ac:dyDescent="0.25">
      <c r="A69" s="156" t="s">
        <v>114</v>
      </c>
      <c r="B69" s="155">
        <v>823.0129263923003</v>
      </c>
      <c r="C69" s="155">
        <v>870.68826587662249</v>
      </c>
      <c r="D69" s="155">
        <v>863.45686790914874</v>
      </c>
      <c r="E69" s="155">
        <v>899.27244614858114</v>
      </c>
      <c r="F69" s="155">
        <v>921.61699836014543</v>
      </c>
      <c r="G69" s="155">
        <v>875.3193466919281</v>
      </c>
      <c r="H69" s="155">
        <v>945.67179670974178</v>
      </c>
      <c r="I69" s="155">
        <v>903.23109534849618</v>
      </c>
      <c r="J69" s="155">
        <v>878.91963028111024</v>
      </c>
      <c r="K69" s="155">
        <v>721.68973021433442</v>
      </c>
      <c r="L69" s="155">
        <v>842.35259552502168</v>
      </c>
      <c r="M69" s="155">
        <v>872.1934795223433</v>
      </c>
      <c r="N69" s="155">
        <v>859.23685232352977</v>
      </c>
      <c r="O69" s="155">
        <v>839.29619681016277</v>
      </c>
      <c r="P69" s="155">
        <v>860.39762185528411</v>
      </c>
      <c r="Q69" s="155">
        <v>939.62296403460005</v>
      </c>
    </row>
    <row r="70" spans="1:17" x14ac:dyDescent="0.25">
      <c r="A70" s="156" t="s">
        <v>113</v>
      </c>
      <c r="B70" s="155">
        <v>450.56328513533049</v>
      </c>
      <c r="C70" s="155">
        <v>476.66343118304758</v>
      </c>
      <c r="D70" s="155">
        <v>472.70455967585474</v>
      </c>
      <c r="E70" s="155">
        <v>492.31200941703679</v>
      </c>
      <c r="F70" s="155">
        <v>504.54466643428691</v>
      </c>
      <c r="G70" s="155">
        <v>479.1987437145508</v>
      </c>
      <c r="H70" s="155">
        <v>517.71360779608472</v>
      </c>
      <c r="I70" s="155">
        <v>494.47919529105553</v>
      </c>
      <c r="J70" s="155">
        <v>481.16974021939461</v>
      </c>
      <c r="K70" s="155">
        <v>395.09330323544094</v>
      </c>
      <c r="L70" s="155">
        <v>461.1509011720143</v>
      </c>
      <c r="M70" s="155">
        <v>477.48746927928926</v>
      </c>
      <c r="N70" s="155">
        <v>470.39428723102992</v>
      </c>
      <c r="O70" s="155">
        <v>459.47765765239319</v>
      </c>
      <c r="P70" s="155">
        <v>471.02975736368603</v>
      </c>
      <c r="Q70" s="155">
        <v>514.40213863934582</v>
      </c>
    </row>
    <row r="71" spans="1:17" x14ac:dyDescent="0.25">
      <c r="A71" s="152" t="s">
        <v>123</v>
      </c>
      <c r="B71" s="151">
        <v>308.93835847831122</v>
      </c>
      <c r="C71" s="151">
        <v>326.58865391148976</v>
      </c>
      <c r="D71" s="151">
        <v>324.07095679467176</v>
      </c>
      <c r="E71" s="151">
        <v>337.61353517094307</v>
      </c>
      <c r="F71" s="151">
        <v>346.31268705560939</v>
      </c>
      <c r="G71" s="151">
        <v>328.89143625162137</v>
      </c>
      <c r="H71" s="151">
        <v>355.14986551707528</v>
      </c>
      <c r="I71" s="151">
        <v>339.39061900054327</v>
      </c>
      <c r="J71" s="151">
        <v>329.82592534674342</v>
      </c>
      <c r="K71" s="151">
        <v>271.90573591148501</v>
      </c>
      <c r="L71" s="151">
        <v>318.08023772359729</v>
      </c>
      <c r="M71" s="151">
        <v>327.99619917544271</v>
      </c>
      <c r="N71" s="151">
        <v>322.68035322745999</v>
      </c>
      <c r="O71" s="151">
        <v>315.51581195844295</v>
      </c>
      <c r="P71" s="151">
        <v>323.15151465596875</v>
      </c>
      <c r="Q71" s="151">
        <v>353.67201513393172</v>
      </c>
    </row>
    <row r="72" spans="1:17" x14ac:dyDescent="0.25">
      <c r="A72" s="154" t="s">
        <v>30</v>
      </c>
      <c r="B72" s="153">
        <v>6.7895027445878249</v>
      </c>
      <c r="C72" s="153">
        <v>6.4497313411938944</v>
      </c>
      <c r="D72" s="153">
        <v>6.8330369993082147</v>
      </c>
      <c r="E72" s="153">
        <v>6.9678095305427306</v>
      </c>
      <c r="F72" s="153">
        <v>8.4373564696604575</v>
      </c>
      <c r="G72" s="153">
        <v>7.9641702340512097</v>
      </c>
      <c r="H72" s="153">
        <v>8.0984381915870216</v>
      </c>
      <c r="I72" s="153">
        <v>8.4877227277982374</v>
      </c>
      <c r="J72" s="153">
        <v>7.0702297316613993</v>
      </c>
      <c r="K72" s="153">
        <v>8.4490754385625859</v>
      </c>
      <c r="L72" s="153">
        <v>8.2237305129113665</v>
      </c>
      <c r="M72" s="153">
        <v>6.1225688144271633</v>
      </c>
      <c r="N72" s="153">
        <v>6.0499062467972573</v>
      </c>
      <c r="O72" s="153">
        <v>5.5441358772989577</v>
      </c>
      <c r="P72" s="153">
        <v>3.9407341881694848</v>
      </c>
      <c r="Q72" s="153">
        <v>6.6717735482450973</v>
      </c>
    </row>
    <row r="73" spans="1:17" x14ac:dyDescent="0.25">
      <c r="A73" s="154" t="s">
        <v>125</v>
      </c>
      <c r="B73" s="153">
        <v>1.1958865875574243</v>
      </c>
      <c r="C73" s="153">
        <v>1.2300208682354505</v>
      </c>
      <c r="D73" s="153">
        <v>1.3915136728497917</v>
      </c>
      <c r="E73" s="153">
        <v>1.9114678674511776</v>
      </c>
      <c r="F73" s="153">
        <v>1.632374406259121</v>
      </c>
      <c r="G73" s="153">
        <v>1.5242376588452462</v>
      </c>
      <c r="H73" s="153">
        <v>1.6034749825930845</v>
      </c>
      <c r="I73" s="153">
        <v>1.3396716554063914</v>
      </c>
      <c r="J73" s="153">
        <v>1.1500890106983881</v>
      </c>
      <c r="K73" s="153">
        <v>1.6830799095160782</v>
      </c>
      <c r="L73" s="153">
        <v>5.8313473827998088</v>
      </c>
      <c r="M73" s="153">
        <v>4.2046813903416949</v>
      </c>
      <c r="N73" s="153">
        <v>2.7383372230766696</v>
      </c>
      <c r="O73" s="153">
        <v>4.0527539814996763</v>
      </c>
      <c r="P73" s="153">
        <v>4.969514713900149</v>
      </c>
      <c r="Q73" s="153">
        <v>5.4487291366817532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300.95296914616597</v>
      </c>
      <c r="C75" s="153">
        <v>318.9089017020604</v>
      </c>
      <c r="D75" s="153">
        <v>315.84640612251377</v>
      </c>
      <c r="E75" s="153">
        <v>328.73425777294915</v>
      </c>
      <c r="F75" s="153">
        <v>336.24295617968983</v>
      </c>
      <c r="G75" s="153">
        <v>319.4030283587249</v>
      </c>
      <c r="H75" s="153">
        <v>345.44795234289518</v>
      </c>
      <c r="I75" s="153">
        <v>329.56322461733862</v>
      </c>
      <c r="J75" s="153">
        <v>321.60560660438364</v>
      </c>
      <c r="K75" s="153">
        <v>261.77358056340637</v>
      </c>
      <c r="L75" s="153">
        <v>304.02515982788611</v>
      </c>
      <c r="M75" s="153">
        <v>317.66894897067385</v>
      </c>
      <c r="N75" s="153">
        <v>313.89210975758607</v>
      </c>
      <c r="O75" s="153">
        <v>305.91892209964431</v>
      </c>
      <c r="P75" s="153">
        <v>314.24126575389914</v>
      </c>
      <c r="Q75" s="153">
        <v>341.55151244900486</v>
      </c>
    </row>
    <row r="76" spans="1:17" x14ac:dyDescent="0.25">
      <c r="A76" s="152" t="s">
        <v>122</v>
      </c>
      <c r="B76" s="151">
        <v>141.62492665701924</v>
      </c>
      <c r="C76" s="151">
        <v>150.07477727155785</v>
      </c>
      <c r="D76" s="151">
        <v>148.63360288118298</v>
      </c>
      <c r="E76" s="151">
        <v>154.69847424609372</v>
      </c>
      <c r="F76" s="151">
        <v>158.23197937867755</v>
      </c>
      <c r="G76" s="151">
        <v>150.30730746292943</v>
      </c>
      <c r="H76" s="151">
        <v>162.56374227900949</v>
      </c>
      <c r="I76" s="151">
        <v>155.08857629051226</v>
      </c>
      <c r="J76" s="151">
        <v>151.34381487265117</v>
      </c>
      <c r="K76" s="151">
        <v>123.18756732395593</v>
      </c>
      <c r="L76" s="151">
        <v>143.07066344841698</v>
      </c>
      <c r="M76" s="151">
        <v>149.49127010384655</v>
      </c>
      <c r="N76" s="151">
        <v>147.71393400356993</v>
      </c>
      <c r="O76" s="151">
        <v>143.96184569395027</v>
      </c>
      <c r="P76" s="151">
        <v>147.87824270771728</v>
      </c>
      <c r="Q76" s="151">
        <v>160.73012350541404</v>
      </c>
    </row>
    <row r="77" spans="1:17" x14ac:dyDescent="0.25">
      <c r="A77" s="156" t="s">
        <v>112</v>
      </c>
      <c r="B77" s="155">
        <v>217.58135210678239</v>
      </c>
      <c r="C77" s="155">
        <v>230.18536413927873</v>
      </c>
      <c r="D77" s="155">
        <v>228.27358694000404</v>
      </c>
      <c r="E77" s="155">
        <v>237.74221336119749</v>
      </c>
      <c r="F77" s="155">
        <v>243.64948131107587</v>
      </c>
      <c r="G77" s="155">
        <v>231.4096909915032</v>
      </c>
      <c r="H77" s="155">
        <v>250.00888999315328</v>
      </c>
      <c r="I77" s="155">
        <v>238.78876830318325</v>
      </c>
      <c r="J77" s="155">
        <v>232.36150419659589</v>
      </c>
      <c r="K77" s="155">
        <v>190.79436332785511</v>
      </c>
      <c r="L77" s="155">
        <v>222.69421391521215</v>
      </c>
      <c r="M77" s="155">
        <v>230.58330007654422</v>
      </c>
      <c r="N77" s="155">
        <v>227.15793411416615</v>
      </c>
      <c r="O77" s="155">
        <v>221.8861884958892</v>
      </c>
      <c r="P77" s="155">
        <v>227.46480876473888</v>
      </c>
      <c r="Q77" s="155">
        <v>248.40974962740685</v>
      </c>
    </row>
    <row r="78" spans="1:17" x14ac:dyDescent="0.25">
      <c r="A78" s="152" t="s">
        <v>121</v>
      </c>
      <c r="B78" s="151">
        <v>27.570213372693608</v>
      </c>
      <c r="C78" s="151">
        <v>30.769897845492128</v>
      </c>
      <c r="D78" s="151">
        <v>32.255872592161914</v>
      </c>
      <c r="E78" s="151">
        <v>34.870087667207919</v>
      </c>
      <c r="F78" s="151">
        <v>36.892825394997836</v>
      </c>
      <c r="G78" s="151">
        <v>36.263017593553606</v>
      </c>
      <c r="H78" s="151">
        <v>38.240446339289676</v>
      </c>
      <c r="I78" s="151">
        <v>36.793613548032631</v>
      </c>
      <c r="J78" s="151">
        <v>34.926749058883438</v>
      </c>
      <c r="K78" s="151">
        <v>29.686981592650461</v>
      </c>
      <c r="L78" s="151">
        <v>31.962639107646659</v>
      </c>
      <c r="M78" s="151">
        <v>32.218440496529624</v>
      </c>
      <c r="N78" s="151">
        <v>31.895875318777122</v>
      </c>
      <c r="O78" s="151">
        <v>31.013824268028543</v>
      </c>
      <c r="P78" s="151">
        <v>30.978811039858208</v>
      </c>
      <c r="Q78" s="151">
        <v>35.415118437822009</v>
      </c>
    </row>
    <row r="79" spans="1:17" x14ac:dyDescent="0.25">
      <c r="A79" s="154" t="s">
        <v>30</v>
      </c>
      <c r="B79" s="153">
        <v>0.81643694458461291</v>
      </c>
      <c r="C79" s="153">
        <v>0.81949155600519408</v>
      </c>
      <c r="D79" s="153">
        <v>0.91658236577828733</v>
      </c>
      <c r="E79" s="153">
        <v>0.96956246275726476</v>
      </c>
      <c r="F79" s="153">
        <v>1.2097520810048477</v>
      </c>
      <c r="G79" s="153">
        <v>1.1819620972865121</v>
      </c>
      <c r="H79" s="153">
        <v>1.1743601725171735</v>
      </c>
      <c r="I79" s="153">
        <v>1.2385084642704258</v>
      </c>
      <c r="J79" s="153">
        <v>1.0091751358835546</v>
      </c>
      <c r="K79" s="153">
        <v>1.2379653928768417</v>
      </c>
      <c r="L79" s="153">
        <v>1.1062660912575206</v>
      </c>
      <c r="M79" s="153">
        <v>0.80874812159076681</v>
      </c>
      <c r="N79" s="153">
        <v>0.80540104438232252</v>
      </c>
      <c r="O79" s="153">
        <v>0.73312379334553246</v>
      </c>
      <c r="P79" s="153">
        <v>0.5087271666451284</v>
      </c>
      <c r="Q79" s="153">
        <v>0.89751753051739325</v>
      </c>
    </row>
    <row r="80" spans="1:17" x14ac:dyDescent="0.25">
      <c r="A80" s="154" t="s">
        <v>125</v>
      </c>
      <c r="B80" s="153">
        <v>0.14380522820959188</v>
      </c>
      <c r="C80" s="153">
        <v>0.15628429494282503</v>
      </c>
      <c r="D80" s="153">
        <v>0.18665739617722291</v>
      </c>
      <c r="E80" s="153">
        <v>0.26597849509571575</v>
      </c>
      <c r="F80" s="153">
        <v>0.23405059891116514</v>
      </c>
      <c r="G80" s="153">
        <v>0.22621203302624263</v>
      </c>
      <c r="H80" s="153">
        <v>0.23252102598513136</v>
      </c>
      <c r="I80" s="153">
        <v>0.19548172551984314</v>
      </c>
      <c r="J80" s="153">
        <v>0.16415891388256137</v>
      </c>
      <c r="K80" s="153">
        <v>0.24660623479788304</v>
      </c>
      <c r="L80" s="153">
        <v>0.78443984342708306</v>
      </c>
      <c r="M80" s="153">
        <v>0.55540873110540245</v>
      </c>
      <c r="N80" s="153">
        <v>0.36454443579261753</v>
      </c>
      <c r="O80" s="153">
        <v>0.53591225723363278</v>
      </c>
      <c r="P80" s="153">
        <v>0.6415370891021811</v>
      </c>
      <c r="Q80" s="153">
        <v>0.73298799544824123</v>
      </c>
    </row>
    <row r="81" spans="1:17" x14ac:dyDescent="0.25">
      <c r="A81" s="154" t="s">
        <v>26</v>
      </c>
      <c r="B81" s="153">
        <v>26.609971199899405</v>
      </c>
      <c r="C81" s="153">
        <v>29.79412199454411</v>
      </c>
      <c r="D81" s="153">
        <v>31.152632830206407</v>
      </c>
      <c r="E81" s="153">
        <v>33.634546709354936</v>
      </c>
      <c r="F81" s="153">
        <v>35.449022715081824</v>
      </c>
      <c r="G81" s="153">
        <v>34.854843463240854</v>
      </c>
      <c r="H81" s="153">
        <v>36.833565140787371</v>
      </c>
      <c r="I81" s="153">
        <v>35.359623358242359</v>
      </c>
      <c r="J81" s="153">
        <v>33.753415009117319</v>
      </c>
      <c r="K81" s="153">
        <v>28.202409964975736</v>
      </c>
      <c r="L81" s="153">
        <v>30.071933172962055</v>
      </c>
      <c r="M81" s="153">
        <v>30.854283643833455</v>
      </c>
      <c r="N81" s="153">
        <v>30.72592983860218</v>
      </c>
      <c r="O81" s="153">
        <v>29.744788217449379</v>
      </c>
      <c r="P81" s="153">
        <v>29.828546784110898</v>
      </c>
      <c r="Q81" s="153">
        <v>33.784612911856378</v>
      </c>
    </row>
    <row r="82" spans="1:17" x14ac:dyDescent="0.25">
      <c r="A82" s="152" t="s">
        <v>120</v>
      </c>
      <c r="B82" s="151">
        <v>163.40116753418937</v>
      </c>
      <c r="C82" s="151">
        <v>169.62134429924251</v>
      </c>
      <c r="D82" s="151">
        <v>164.8650815176357</v>
      </c>
      <c r="E82" s="151">
        <v>169.23757898463464</v>
      </c>
      <c r="F82" s="151">
        <v>171.30763320099621</v>
      </c>
      <c r="G82" s="151">
        <v>160.29182993470874</v>
      </c>
      <c r="H82" s="151">
        <v>174.93487851307623</v>
      </c>
      <c r="I82" s="151">
        <v>166.63553139690825</v>
      </c>
      <c r="J82" s="151">
        <v>163.68134012859511</v>
      </c>
      <c r="K82" s="151">
        <v>132.90497177022891</v>
      </c>
      <c r="L82" s="151">
        <v>160.65964163460345</v>
      </c>
      <c r="M82" s="151">
        <v>167.51057593618114</v>
      </c>
      <c r="N82" s="151">
        <v>164.53612895678685</v>
      </c>
      <c r="O82" s="151">
        <v>161.12757601041127</v>
      </c>
      <c r="P82" s="151">
        <v>166.65745094076976</v>
      </c>
      <c r="Q82" s="151">
        <v>179.21001827772847</v>
      </c>
    </row>
    <row r="83" spans="1:17" x14ac:dyDescent="0.25">
      <c r="A83" s="150" t="s">
        <v>33</v>
      </c>
      <c r="B83" s="87">
        <v>46.424449705869904</v>
      </c>
      <c r="C83" s="87">
        <v>46.437350272864236</v>
      </c>
      <c r="D83" s="87">
        <v>40.631061918810403</v>
      </c>
      <c r="E83" s="87">
        <v>47.474518669060117</v>
      </c>
      <c r="F83" s="87">
        <v>53.450081028997786</v>
      </c>
      <c r="G83" s="87">
        <v>50.079689270072379</v>
      </c>
      <c r="H83" s="87">
        <v>64.470179710475676</v>
      </c>
      <c r="I83" s="87">
        <v>41.393665449398085</v>
      </c>
      <c r="J83" s="87">
        <v>42.617927813366293</v>
      </c>
      <c r="K83" s="87">
        <v>4.4368014157775546</v>
      </c>
      <c r="L83" s="87">
        <v>54.992257082441398</v>
      </c>
      <c r="M83" s="87">
        <v>55.980186345579639</v>
      </c>
      <c r="N83" s="87">
        <v>45.299019516672175</v>
      </c>
      <c r="O83" s="87">
        <v>34.503065407440744</v>
      </c>
      <c r="P83" s="87">
        <v>41.322639497430067</v>
      </c>
      <c r="Q83" s="87">
        <v>23.202665547127793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1.4715001441155469</v>
      </c>
      <c r="C85" s="87">
        <v>1.4094255621145022</v>
      </c>
      <c r="D85" s="87">
        <v>1.4134985313027078</v>
      </c>
      <c r="E85" s="87">
        <v>1.4104032471393277</v>
      </c>
      <c r="F85" s="87">
        <v>1.4203437666964311</v>
      </c>
      <c r="G85" s="87">
        <v>1.2909118383395946</v>
      </c>
      <c r="H85" s="87">
        <v>1.4729946890552941</v>
      </c>
      <c r="I85" s="87">
        <v>1.809634506788151</v>
      </c>
      <c r="J85" s="87">
        <v>1.3940412457994693</v>
      </c>
      <c r="K85" s="87">
        <v>0.15250324167746424</v>
      </c>
      <c r="L85" s="87">
        <v>1.5074575502148737</v>
      </c>
      <c r="M85" s="87">
        <v>1.3049974209132893</v>
      </c>
      <c r="N85" s="87">
        <v>0.92633635571024553</v>
      </c>
      <c r="O85" s="87">
        <v>0.99395965090770022</v>
      </c>
      <c r="P85" s="87">
        <v>0.66147012176526365</v>
      </c>
      <c r="Q85" s="87">
        <v>0.81513816969660657</v>
      </c>
    </row>
    <row r="86" spans="1:17" x14ac:dyDescent="0.25">
      <c r="A86" s="150" t="s">
        <v>125</v>
      </c>
      <c r="B86" s="87">
        <v>0.49583214071705317</v>
      </c>
      <c r="C86" s="87">
        <v>0.51892221033693009</v>
      </c>
      <c r="D86" s="87">
        <v>0.52042455562881695</v>
      </c>
      <c r="E86" s="87">
        <v>0.62305163146409837</v>
      </c>
      <c r="F86" s="87">
        <v>0.47528651712747361</v>
      </c>
      <c r="G86" s="87">
        <v>0.42996644626316971</v>
      </c>
      <c r="H86" s="87">
        <v>0.51344631073706071</v>
      </c>
      <c r="I86" s="87">
        <v>0.53336665922612347</v>
      </c>
      <c r="J86" s="87">
        <v>0.45012619311355428</v>
      </c>
      <c r="K86" s="87">
        <v>4.699646583143436E-2</v>
      </c>
      <c r="L86" s="87">
        <v>1.2691886290419296</v>
      </c>
      <c r="M86" s="87">
        <v>1.1380866593715404</v>
      </c>
      <c r="N86" s="87">
        <v>0.59029030086874401</v>
      </c>
      <c r="O86" s="87">
        <v>0.92084242805681238</v>
      </c>
      <c r="P86" s="87">
        <v>1.0210270583796179</v>
      </c>
      <c r="Q86" s="87">
        <v>0.81231357170547369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1.0277779113245717</v>
      </c>
      <c r="C88" s="87">
        <v>1.0990196238823202</v>
      </c>
      <c r="D88" s="87">
        <v>1.164151909779237</v>
      </c>
      <c r="E88" s="87">
        <v>0.83781169484912299</v>
      </c>
      <c r="F88" s="87">
        <v>0.83065449293368321</v>
      </c>
      <c r="G88" s="87">
        <v>0.77856039398717747</v>
      </c>
      <c r="H88" s="87">
        <v>1.1347295392677692</v>
      </c>
      <c r="I88" s="87">
        <v>0.56890908104439009</v>
      </c>
      <c r="J88" s="87">
        <v>0.31143576846115878</v>
      </c>
      <c r="K88" s="87">
        <v>0.35789382779493123</v>
      </c>
      <c r="L88" s="87">
        <v>0.31005634765136353</v>
      </c>
      <c r="M88" s="87">
        <v>0.30526605547090924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113.98160763216231</v>
      </c>
      <c r="C89" s="87">
        <v>120.15662663004451</v>
      </c>
      <c r="D89" s="87">
        <v>121.13594460211453</v>
      </c>
      <c r="E89" s="87">
        <v>118.89179374212196</v>
      </c>
      <c r="F89" s="87">
        <v>97.167710682504747</v>
      </c>
      <c r="G89" s="87">
        <v>90.527596585471542</v>
      </c>
      <c r="H89" s="87">
        <v>105.2553108612783</v>
      </c>
      <c r="I89" s="87">
        <v>121.11763501393105</v>
      </c>
      <c r="J89" s="87">
        <v>116.92042982274202</v>
      </c>
      <c r="K89" s="87">
        <v>8.3690044904559073</v>
      </c>
      <c r="L89" s="87">
        <v>87.155335515738656</v>
      </c>
      <c r="M89" s="87">
        <v>91.658440732743799</v>
      </c>
      <c r="N89" s="87">
        <v>67.860420177272303</v>
      </c>
      <c r="O89" s="87">
        <v>84.204321341669228</v>
      </c>
      <c r="P89" s="87">
        <v>79.403510164368555</v>
      </c>
      <c r="Q89" s="87">
        <v>67.956334037960318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17.963556712736079</v>
      </c>
      <c r="G92" s="87">
        <v>17.185105400574869</v>
      </c>
      <c r="H92" s="87">
        <v>2.0882174022621078</v>
      </c>
      <c r="I92" s="87">
        <v>1.2123206865204441</v>
      </c>
      <c r="J92" s="87">
        <v>1.9873792851126013</v>
      </c>
      <c r="K92" s="87">
        <v>119.54177232869162</v>
      </c>
      <c r="L92" s="87">
        <v>15.425346509515236</v>
      </c>
      <c r="M92" s="87">
        <v>17.123598722101974</v>
      </c>
      <c r="N92" s="87">
        <v>49.860062606263398</v>
      </c>
      <c r="O92" s="87">
        <v>40.505387182336783</v>
      </c>
      <c r="P92" s="87">
        <v>44.248804098826255</v>
      </c>
      <c r="Q92" s="87">
        <v>86.423566951238271</v>
      </c>
    </row>
    <row r="93" spans="1:17" x14ac:dyDescent="0.25">
      <c r="A93" s="149" t="s">
        <v>119</v>
      </c>
      <c r="B93" s="148">
        <v>26.609971199899405</v>
      </c>
      <c r="C93" s="148">
        <v>29.79412199454411</v>
      </c>
      <c r="D93" s="148">
        <v>31.152632830206407</v>
      </c>
      <c r="E93" s="148">
        <v>33.634546709354936</v>
      </c>
      <c r="F93" s="148">
        <v>35.449022715081824</v>
      </c>
      <c r="G93" s="148">
        <v>34.854843463240854</v>
      </c>
      <c r="H93" s="148">
        <v>36.833565140787371</v>
      </c>
      <c r="I93" s="148">
        <v>35.359623358242359</v>
      </c>
      <c r="J93" s="148">
        <v>33.753415009117319</v>
      </c>
      <c r="K93" s="148">
        <v>28.202409964975736</v>
      </c>
      <c r="L93" s="148">
        <v>30.071933172962055</v>
      </c>
      <c r="M93" s="148">
        <v>30.854283643833455</v>
      </c>
      <c r="N93" s="148">
        <v>30.72592983860218</v>
      </c>
      <c r="O93" s="148">
        <v>29.744788217449379</v>
      </c>
      <c r="P93" s="148">
        <v>29.828546784110898</v>
      </c>
      <c r="Q93" s="148">
        <v>33.784612911856378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1.0000000000000002</v>
      </c>
      <c r="C98" s="77">
        <f t="shared" si="0"/>
        <v>1</v>
      </c>
      <c r="D98" s="77">
        <f t="shared" si="0"/>
        <v>0.99999999999999978</v>
      </c>
      <c r="E98" s="77">
        <f t="shared" si="0"/>
        <v>1</v>
      </c>
      <c r="F98" s="77">
        <f t="shared" si="0"/>
        <v>0.99999999999999989</v>
      </c>
      <c r="G98" s="77">
        <f t="shared" si="0"/>
        <v>1.0000000000000002</v>
      </c>
      <c r="H98" s="77">
        <f t="shared" si="0"/>
        <v>1.0000000000000002</v>
      </c>
      <c r="I98" s="77">
        <f t="shared" si="0"/>
        <v>0.99999999999999989</v>
      </c>
      <c r="J98" s="77">
        <f t="shared" si="0"/>
        <v>1.0000000000000002</v>
      </c>
      <c r="K98" s="77">
        <f t="shared" si="0"/>
        <v>0.99999999999999989</v>
      </c>
      <c r="L98" s="77">
        <f t="shared" si="0"/>
        <v>1.0000000000000002</v>
      </c>
      <c r="M98" s="77">
        <f t="shared" si="0"/>
        <v>0.99999999999999989</v>
      </c>
      <c r="N98" s="77">
        <f t="shared" si="0"/>
        <v>1</v>
      </c>
      <c r="O98" s="77">
        <f t="shared" si="0"/>
        <v>1.0000000000000002</v>
      </c>
      <c r="P98" s="77">
        <f t="shared" si="0"/>
        <v>0.99999999999999978</v>
      </c>
      <c r="Q98" s="77">
        <f t="shared" si="0"/>
        <v>1</v>
      </c>
    </row>
    <row r="99" spans="1:17" x14ac:dyDescent="0.25">
      <c r="A99" s="132" t="s">
        <v>83</v>
      </c>
      <c r="B99" s="146">
        <f t="shared" ref="B99:Q99" si="1">IF(B$6=0,0,B$6/B$5)</f>
        <v>1.4619453145399751E-3</v>
      </c>
      <c r="C99" s="146">
        <f t="shared" si="1"/>
        <v>1.4619453145399747E-3</v>
      </c>
      <c r="D99" s="146">
        <f t="shared" si="1"/>
        <v>1.4619453145399744E-3</v>
      </c>
      <c r="E99" s="146">
        <f t="shared" si="1"/>
        <v>1.4619453145399747E-3</v>
      </c>
      <c r="F99" s="146">
        <f t="shared" si="1"/>
        <v>1.4619453145399747E-3</v>
      </c>
      <c r="G99" s="146">
        <f t="shared" si="1"/>
        <v>1.4619453145399751E-3</v>
      </c>
      <c r="H99" s="146">
        <f t="shared" si="1"/>
        <v>1.4619453145399751E-3</v>
      </c>
      <c r="I99" s="146">
        <f t="shared" si="1"/>
        <v>1.4619453145399744E-3</v>
      </c>
      <c r="J99" s="146">
        <f t="shared" si="1"/>
        <v>1.4619453145399749E-3</v>
      </c>
      <c r="K99" s="146">
        <f t="shared" si="1"/>
        <v>1.4619453145399742E-3</v>
      </c>
      <c r="L99" s="146">
        <f t="shared" si="1"/>
        <v>1.4619453145399749E-3</v>
      </c>
      <c r="M99" s="146">
        <f t="shared" si="1"/>
        <v>1.4619453145399744E-3</v>
      </c>
      <c r="N99" s="146">
        <f t="shared" si="1"/>
        <v>1.4619453145399749E-3</v>
      </c>
      <c r="O99" s="146">
        <f t="shared" si="1"/>
        <v>1.4619453145399749E-3</v>
      </c>
      <c r="P99" s="146">
        <f t="shared" si="1"/>
        <v>1.4619453145399742E-3</v>
      </c>
      <c r="Q99" s="146">
        <f t="shared" si="1"/>
        <v>1.4619453145399747E-3</v>
      </c>
    </row>
    <row r="100" spans="1:17" x14ac:dyDescent="0.25">
      <c r="A100" s="76" t="s">
        <v>82</v>
      </c>
      <c r="B100" s="145">
        <f t="shared" ref="B100:Q100" si="2">IF(B$7=0,0,B$7/B$5)</f>
        <v>7.7970416775465325E-4</v>
      </c>
      <c r="C100" s="145">
        <f t="shared" si="2"/>
        <v>7.7970416775465304E-4</v>
      </c>
      <c r="D100" s="145">
        <f t="shared" si="2"/>
        <v>7.7970416775465293E-4</v>
      </c>
      <c r="E100" s="145">
        <f t="shared" si="2"/>
        <v>7.7970416775465315E-4</v>
      </c>
      <c r="F100" s="145">
        <f t="shared" si="2"/>
        <v>7.7970416775465293E-4</v>
      </c>
      <c r="G100" s="145">
        <f t="shared" si="2"/>
        <v>7.7970416775465325E-4</v>
      </c>
      <c r="H100" s="145">
        <f t="shared" si="2"/>
        <v>7.7970416775465315E-4</v>
      </c>
      <c r="I100" s="145">
        <f t="shared" si="2"/>
        <v>7.7970416775465282E-4</v>
      </c>
      <c r="J100" s="145">
        <f t="shared" si="2"/>
        <v>7.7970416775465325E-4</v>
      </c>
      <c r="K100" s="145">
        <f t="shared" si="2"/>
        <v>7.7970416775465271E-4</v>
      </c>
      <c r="L100" s="145">
        <f t="shared" si="2"/>
        <v>7.7970416775465304E-4</v>
      </c>
      <c r="M100" s="145">
        <f t="shared" si="2"/>
        <v>7.7970416775465293E-4</v>
      </c>
      <c r="N100" s="145">
        <f t="shared" si="2"/>
        <v>7.7970416775465336E-4</v>
      </c>
      <c r="O100" s="145">
        <f t="shared" si="2"/>
        <v>7.7970416775465304E-4</v>
      </c>
      <c r="P100" s="145">
        <f t="shared" si="2"/>
        <v>7.7970416775465271E-4</v>
      </c>
      <c r="Q100" s="145">
        <f t="shared" si="2"/>
        <v>7.7970416775465315E-4</v>
      </c>
    </row>
    <row r="101" spans="1:17" x14ac:dyDescent="0.25">
      <c r="A101" s="76" t="s">
        <v>81</v>
      </c>
      <c r="B101" s="145">
        <f t="shared" ref="B101:Q101" si="3">IF(B$8=0,0,B$8/B$5)</f>
        <v>1.9492604193866336E-2</v>
      </c>
      <c r="C101" s="145">
        <f t="shared" si="3"/>
        <v>1.9492604193866333E-2</v>
      </c>
      <c r="D101" s="145">
        <f t="shared" si="3"/>
        <v>1.9492604193866329E-2</v>
      </c>
      <c r="E101" s="145">
        <f t="shared" si="3"/>
        <v>1.9492604193866329E-2</v>
      </c>
      <c r="F101" s="145">
        <f t="shared" si="3"/>
        <v>1.9492604193866329E-2</v>
      </c>
      <c r="G101" s="145">
        <f t="shared" si="3"/>
        <v>1.9492604193866333E-2</v>
      </c>
      <c r="H101" s="145">
        <f t="shared" si="3"/>
        <v>1.9492604193866333E-2</v>
      </c>
      <c r="I101" s="145">
        <f t="shared" si="3"/>
        <v>1.9492604193866326E-2</v>
      </c>
      <c r="J101" s="145">
        <f t="shared" si="3"/>
        <v>1.9492604193866333E-2</v>
      </c>
      <c r="K101" s="145">
        <f t="shared" si="3"/>
        <v>1.9492604193866326E-2</v>
      </c>
      <c r="L101" s="145">
        <f t="shared" si="3"/>
        <v>1.9492604193866329E-2</v>
      </c>
      <c r="M101" s="145">
        <f t="shared" si="3"/>
        <v>1.9492604193866326E-2</v>
      </c>
      <c r="N101" s="145">
        <f t="shared" si="3"/>
        <v>1.9492604193866333E-2</v>
      </c>
      <c r="O101" s="145">
        <f t="shared" si="3"/>
        <v>1.9492604193866333E-2</v>
      </c>
      <c r="P101" s="145">
        <f t="shared" si="3"/>
        <v>1.9492604193866319E-2</v>
      </c>
      <c r="Q101" s="145">
        <f t="shared" si="3"/>
        <v>1.9492604193866333E-2</v>
      </c>
    </row>
    <row r="102" spans="1:17" x14ac:dyDescent="0.25">
      <c r="A102" s="76" t="s">
        <v>80</v>
      </c>
      <c r="B102" s="145">
        <f t="shared" ref="B102:Q102" si="4">IF(B$9=0,0,B$9/B$5)</f>
        <v>4.8731510484665831E-4</v>
      </c>
      <c r="C102" s="145">
        <f t="shared" si="4"/>
        <v>4.8731510484665826E-4</v>
      </c>
      <c r="D102" s="145">
        <f t="shared" si="4"/>
        <v>4.8731510484665804E-4</v>
      </c>
      <c r="E102" s="145">
        <f t="shared" si="4"/>
        <v>4.8731510484665809E-4</v>
      </c>
      <c r="F102" s="145">
        <f t="shared" si="4"/>
        <v>4.8731510484665815E-4</v>
      </c>
      <c r="G102" s="145">
        <f t="shared" si="4"/>
        <v>4.8731510484665826E-4</v>
      </c>
      <c r="H102" s="145">
        <f t="shared" si="4"/>
        <v>4.8731510484665826E-4</v>
      </c>
      <c r="I102" s="145">
        <f t="shared" si="4"/>
        <v>4.8731510484665804E-4</v>
      </c>
      <c r="J102" s="145">
        <f t="shared" si="4"/>
        <v>4.873151048466582E-4</v>
      </c>
      <c r="K102" s="145">
        <f t="shared" si="4"/>
        <v>4.8731510484665799E-4</v>
      </c>
      <c r="L102" s="145">
        <f t="shared" si="4"/>
        <v>4.8731510484665815E-4</v>
      </c>
      <c r="M102" s="145">
        <f t="shared" si="4"/>
        <v>4.8731510484665809E-4</v>
      </c>
      <c r="N102" s="145">
        <f t="shared" si="4"/>
        <v>4.8731510484665831E-4</v>
      </c>
      <c r="O102" s="145">
        <f t="shared" si="4"/>
        <v>4.873151048466582E-4</v>
      </c>
      <c r="P102" s="145">
        <f t="shared" si="4"/>
        <v>4.8731510484665799E-4</v>
      </c>
      <c r="Q102" s="145">
        <f t="shared" si="4"/>
        <v>4.873151048466582E-4</v>
      </c>
    </row>
    <row r="103" spans="1:17" x14ac:dyDescent="0.25">
      <c r="A103" s="129" t="s">
        <v>79</v>
      </c>
      <c r="B103" s="144">
        <f t="shared" ref="B103:Q103" si="5">IF(B$10=0,0,B$10/B$5)</f>
        <v>1.9772562153551648E-3</v>
      </c>
      <c r="C103" s="144">
        <f t="shared" si="5"/>
        <v>1.9772562153551648E-3</v>
      </c>
      <c r="D103" s="144">
        <f t="shared" si="5"/>
        <v>1.9772562153551644E-3</v>
      </c>
      <c r="E103" s="144">
        <f t="shared" si="5"/>
        <v>1.9772562153551644E-3</v>
      </c>
      <c r="F103" s="144">
        <f t="shared" si="5"/>
        <v>1.977256215355164E-3</v>
      </c>
      <c r="G103" s="144">
        <f t="shared" si="5"/>
        <v>1.9772562153551657E-3</v>
      </c>
      <c r="H103" s="144">
        <f t="shared" si="5"/>
        <v>1.9772562153551648E-3</v>
      </c>
      <c r="I103" s="144">
        <f t="shared" si="5"/>
        <v>1.977256215355164E-3</v>
      </c>
      <c r="J103" s="144">
        <f t="shared" si="5"/>
        <v>1.9772562153551653E-3</v>
      </c>
      <c r="K103" s="144">
        <f t="shared" si="5"/>
        <v>1.977256215355164E-3</v>
      </c>
      <c r="L103" s="144">
        <f t="shared" si="5"/>
        <v>1.9772562153551644E-3</v>
      </c>
      <c r="M103" s="144">
        <f t="shared" si="5"/>
        <v>1.977256215355164E-3</v>
      </c>
      <c r="N103" s="144">
        <f t="shared" si="5"/>
        <v>1.9772562153551648E-3</v>
      </c>
      <c r="O103" s="144">
        <f t="shared" si="5"/>
        <v>1.9772562153551648E-3</v>
      </c>
      <c r="P103" s="144">
        <f t="shared" si="5"/>
        <v>1.977256215355164E-3</v>
      </c>
      <c r="Q103" s="144">
        <f t="shared" si="5"/>
        <v>1.9772562153551648E-3</v>
      </c>
    </row>
    <row r="104" spans="1:17" x14ac:dyDescent="0.25">
      <c r="A104" s="127" t="s">
        <v>117</v>
      </c>
      <c r="B104" s="143">
        <f t="shared" ref="B104:Q104" si="6">IF(B$15=0,0,B$15/B$5)</f>
        <v>0.10026260056618494</v>
      </c>
      <c r="C104" s="143">
        <f t="shared" si="6"/>
        <v>0.10026260056618469</v>
      </c>
      <c r="D104" s="143">
        <f t="shared" si="6"/>
        <v>0.10026260056618486</v>
      </c>
      <c r="E104" s="143">
        <f t="shared" si="6"/>
        <v>0.10026260056618483</v>
      </c>
      <c r="F104" s="143">
        <f t="shared" si="6"/>
        <v>0.10026260056618475</v>
      </c>
      <c r="G104" s="143">
        <f t="shared" si="6"/>
        <v>0.10026260056618484</v>
      </c>
      <c r="H104" s="143">
        <f t="shared" si="6"/>
        <v>0.10026260056618484</v>
      </c>
      <c r="I104" s="143">
        <f t="shared" si="6"/>
        <v>0.10026260056618495</v>
      </c>
      <c r="J104" s="143">
        <f t="shared" si="6"/>
        <v>0.10026260056618495</v>
      </c>
      <c r="K104" s="143">
        <f t="shared" si="6"/>
        <v>0.10026260056618511</v>
      </c>
      <c r="L104" s="143">
        <f t="shared" si="6"/>
        <v>0.10026260056618498</v>
      </c>
      <c r="M104" s="143">
        <f t="shared" si="6"/>
        <v>0.10026260056618501</v>
      </c>
      <c r="N104" s="143">
        <f t="shared" si="6"/>
        <v>0.10026260056618475</v>
      </c>
      <c r="O104" s="143">
        <f t="shared" si="6"/>
        <v>0.10026260056618494</v>
      </c>
      <c r="P104" s="143">
        <f t="shared" si="6"/>
        <v>0.10026260056618494</v>
      </c>
      <c r="Q104" s="143">
        <f t="shared" si="6"/>
        <v>0.1002626005661848</v>
      </c>
    </row>
    <row r="105" spans="1:17" x14ac:dyDescent="0.25">
      <c r="A105" s="127" t="s">
        <v>116</v>
      </c>
      <c r="B105" s="143">
        <f t="shared" ref="B105:Q105" si="7">IF(B$21=0,0,B$21/B$5)</f>
        <v>0.65692055890964318</v>
      </c>
      <c r="C105" s="143">
        <f t="shared" si="7"/>
        <v>0.65692055890964307</v>
      </c>
      <c r="D105" s="143">
        <f t="shared" si="7"/>
        <v>0.65692055890964285</v>
      </c>
      <c r="E105" s="143">
        <f t="shared" si="7"/>
        <v>0.65692055890964296</v>
      </c>
      <c r="F105" s="143">
        <f t="shared" si="7"/>
        <v>0.65692055890964296</v>
      </c>
      <c r="G105" s="143">
        <f t="shared" si="7"/>
        <v>0.65692055890964318</v>
      </c>
      <c r="H105" s="143">
        <f t="shared" si="7"/>
        <v>0.65692055890964318</v>
      </c>
      <c r="I105" s="143">
        <f t="shared" si="7"/>
        <v>0.65692055890964285</v>
      </c>
      <c r="J105" s="143">
        <f t="shared" si="7"/>
        <v>0.65692055890964307</v>
      </c>
      <c r="K105" s="143">
        <f t="shared" si="7"/>
        <v>0.65692055890964274</v>
      </c>
      <c r="L105" s="143">
        <f t="shared" si="7"/>
        <v>0.65692055890964296</v>
      </c>
      <c r="M105" s="143">
        <f t="shared" si="7"/>
        <v>0.65692055890964285</v>
      </c>
      <c r="N105" s="143">
        <f t="shared" si="7"/>
        <v>0.65692055890964307</v>
      </c>
      <c r="O105" s="143">
        <f t="shared" si="7"/>
        <v>0.65692055890964307</v>
      </c>
      <c r="P105" s="143">
        <f t="shared" si="7"/>
        <v>0.65692055890964274</v>
      </c>
      <c r="Q105" s="143">
        <f t="shared" si="7"/>
        <v>0.65692055890964307</v>
      </c>
    </row>
    <row r="106" spans="1:17" x14ac:dyDescent="0.25">
      <c r="A106" s="127" t="s">
        <v>113</v>
      </c>
      <c r="B106" s="143">
        <f t="shared" ref="B106:Q106" si="8">IF(B$27=0,0,B$27/B$5)</f>
        <v>0.15039390084927726</v>
      </c>
      <c r="C106" s="143">
        <f t="shared" si="8"/>
        <v>0.15039390084927728</v>
      </c>
      <c r="D106" s="143">
        <f t="shared" si="8"/>
        <v>0.1503939008492772</v>
      </c>
      <c r="E106" s="143">
        <f t="shared" si="8"/>
        <v>0.15039390084927726</v>
      </c>
      <c r="F106" s="143">
        <f t="shared" si="8"/>
        <v>0.15039390084927723</v>
      </c>
      <c r="G106" s="143">
        <f t="shared" si="8"/>
        <v>0.15039390084927728</v>
      </c>
      <c r="H106" s="143">
        <f t="shared" si="8"/>
        <v>0.15039390084927723</v>
      </c>
      <c r="I106" s="143">
        <f t="shared" si="8"/>
        <v>0.1503939008492772</v>
      </c>
      <c r="J106" s="143">
        <f t="shared" si="8"/>
        <v>0.15039390084927726</v>
      </c>
      <c r="K106" s="143">
        <f t="shared" si="8"/>
        <v>0.1503939008492772</v>
      </c>
      <c r="L106" s="143">
        <f t="shared" si="8"/>
        <v>0.15039390084927723</v>
      </c>
      <c r="M106" s="143">
        <f t="shared" si="8"/>
        <v>0.1503939008492772</v>
      </c>
      <c r="N106" s="143">
        <f t="shared" si="8"/>
        <v>0.15039390084927726</v>
      </c>
      <c r="O106" s="143">
        <f t="shared" si="8"/>
        <v>0.15039390084927723</v>
      </c>
      <c r="P106" s="143">
        <f t="shared" si="8"/>
        <v>0.1503939008492772</v>
      </c>
      <c r="Q106" s="143">
        <f t="shared" si="8"/>
        <v>0.15039390084927726</v>
      </c>
    </row>
    <row r="107" spans="1:17" x14ac:dyDescent="0.25">
      <c r="A107" s="142" t="s">
        <v>123</v>
      </c>
      <c r="B107" s="141">
        <f t="shared" ref="B107:Q107" si="9">IF(B$28=0,0,B$28/B$5)</f>
        <v>0.10312079653709517</v>
      </c>
      <c r="C107" s="141">
        <f t="shared" si="9"/>
        <v>0.10304323432774877</v>
      </c>
      <c r="D107" s="141">
        <f t="shared" si="9"/>
        <v>0.10310519403013445</v>
      </c>
      <c r="E107" s="141">
        <f t="shared" si="9"/>
        <v>0.10313584792294056</v>
      </c>
      <c r="F107" s="141">
        <f t="shared" si="9"/>
        <v>0.10322835496006882</v>
      </c>
      <c r="G107" s="141">
        <f t="shared" si="9"/>
        <v>0.10322077572738177</v>
      </c>
      <c r="H107" s="141">
        <f t="shared" si="9"/>
        <v>0.1031697310190213</v>
      </c>
      <c r="I107" s="141">
        <f t="shared" si="9"/>
        <v>0.10322432083942076</v>
      </c>
      <c r="J107" s="141">
        <f t="shared" si="9"/>
        <v>0.10309003947650959</v>
      </c>
      <c r="K107" s="141">
        <f t="shared" si="9"/>
        <v>0.10350204357337085</v>
      </c>
      <c r="L107" s="141">
        <f t="shared" si="9"/>
        <v>0.1037346508761855</v>
      </c>
      <c r="M107" s="141">
        <f t="shared" si="9"/>
        <v>0.10330873799094044</v>
      </c>
      <c r="N107" s="141">
        <f t="shared" si="9"/>
        <v>0.10316697793029472</v>
      </c>
      <c r="O107" s="141">
        <f t="shared" si="9"/>
        <v>0.10327303830724165</v>
      </c>
      <c r="P107" s="141">
        <f t="shared" si="9"/>
        <v>0.1031782304508185</v>
      </c>
      <c r="Q107" s="141">
        <f t="shared" si="9"/>
        <v>0.10340181344873627</v>
      </c>
    </row>
    <row r="108" spans="1:17" x14ac:dyDescent="0.25">
      <c r="A108" s="142" t="s">
        <v>122</v>
      </c>
      <c r="B108" s="141">
        <f t="shared" ref="B108:Q108" si="10">IF(B$33=0,0,B$33/B$5)</f>
        <v>4.7273104312182103E-2</v>
      </c>
      <c r="C108" s="141">
        <f t="shared" si="10"/>
        <v>4.7350666521528514E-2</v>
      </c>
      <c r="D108" s="141">
        <f t="shared" si="10"/>
        <v>4.7288706819142767E-2</v>
      </c>
      <c r="E108" s="141">
        <f t="shared" si="10"/>
        <v>4.7258052926336676E-2</v>
      </c>
      <c r="F108" s="141">
        <f t="shared" si="10"/>
        <v>4.7165545889208418E-2</v>
      </c>
      <c r="G108" s="141">
        <f t="shared" si="10"/>
        <v>4.7173125121895497E-2</v>
      </c>
      <c r="H108" s="141">
        <f t="shared" si="10"/>
        <v>4.7224169830255923E-2</v>
      </c>
      <c r="I108" s="141">
        <f t="shared" si="10"/>
        <v>4.7169580009856445E-2</v>
      </c>
      <c r="J108" s="141">
        <f t="shared" si="10"/>
        <v>4.7303861372767653E-2</v>
      </c>
      <c r="K108" s="141">
        <f t="shared" si="10"/>
        <v>4.6891857275906355E-2</v>
      </c>
      <c r="L108" s="141">
        <f t="shared" si="10"/>
        <v>4.6659249973091739E-2</v>
      </c>
      <c r="M108" s="141">
        <f t="shared" si="10"/>
        <v>4.708516285833677E-2</v>
      </c>
      <c r="N108" s="141">
        <f t="shared" si="10"/>
        <v>4.7226922918982533E-2</v>
      </c>
      <c r="O108" s="141">
        <f t="shared" si="10"/>
        <v>4.7120862542035589E-2</v>
      </c>
      <c r="P108" s="141">
        <f t="shared" si="10"/>
        <v>4.7215670398458705E-2</v>
      </c>
      <c r="Q108" s="141">
        <f t="shared" si="10"/>
        <v>4.6992087400540977E-2</v>
      </c>
    </row>
    <row r="109" spans="1:17" x14ac:dyDescent="0.25">
      <c r="A109" s="127" t="s">
        <v>112</v>
      </c>
      <c r="B109" s="143">
        <f t="shared" ref="B109:Q109" si="11">IF(B$34=0,0,B$34/B$5)</f>
        <v>6.8224114678532177E-2</v>
      </c>
      <c r="C109" s="143">
        <f t="shared" si="11"/>
        <v>6.8224114678532163E-2</v>
      </c>
      <c r="D109" s="143">
        <f t="shared" si="11"/>
        <v>6.8224114678532122E-2</v>
      </c>
      <c r="E109" s="143">
        <f t="shared" si="11"/>
        <v>6.822411467853215E-2</v>
      </c>
      <c r="F109" s="143">
        <f t="shared" si="11"/>
        <v>6.822411467853215E-2</v>
      </c>
      <c r="G109" s="143">
        <f t="shared" si="11"/>
        <v>6.8224114678532177E-2</v>
      </c>
      <c r="H109" s="143">
        <f t="shared" si="11"/>
        <v>6.8224114678532163E-2</v>
      </c>
      <c r="I109" s="143">
        <f t="shared" si="11"/>
        <v>6.8224114678532136E-2</v>
      </c>
      <c r="J109" s="143">
        <f t="shared" si="11"/>
        <v>6.822411467853215E-2</v>
      </c>
      <c r="K109" s="143">
        <f t="shared" si="11"/>
        <v>6.8224114678532122E-2</v>
      </c>
      <c r="L109" s="143">
        <f t="shared" si="11"/>
        <v>6.822411467853215E-2</v>
      </c>
      <c r="M109" s="143">
        <f t="shared" si="11"/>
        <v>6.8224114678532136E-2</v>
      </c>
      <c r="N109" s="143">
        <f t="shared" si="11"/>
        <v>6.8224114678532163E-2</v>
      </c>
      <c r="O109" s="143">
        <f t="shared" si="11"/>
        <v>6.8224114678532163E-2</v>
      </c>
      <c r="P109" s="143">
        <f t="shared" si="11"/>
        <v>6.8224114678532122E-2</v>
      </c>
      <c r="Q109" s="143">
        <f t="shared" si="11"/>
        <v>6.8224114678532163E-2</v>
      </c>
    </row>
    <row r="110" spans="1:17" x14ac:dyDescent="0.25">
      <c r="A110" s="142" t="s">
        <v>121</v>
      </c>
      <c r="B110" s="141">
        <f t="shared" ref="B110:Q110" si="12">IF(B$35=0,0,B$35/B$5)</f>
        <v>2.9936985511202123E-3</v>
      </c>
      <c r="C110" s="141">
        <f t="shared" si="12"/>
        <v>3.5835621550668428E-3</v>
      </c>
      <c r="D110" s="141">
        <f t="shared" si="12"/>
        <v>4.2073518387270685E-3</v>
      </c>
      <c r="E110" s="141">
        <f t="shared" si="12"/>
        <v>4.6482724092519441E-3</v>
      </c>
      <c r="F110" s="141">
        <f t="shared" si="12"/>
        <v>5.0280164393084184E-3</v>
      </c>
      <c r="G110" s="141">
        <f t="shared" si="12"/>
        <v>5.4680822361628453E-3</v>
      </c>
      <c r="H110" s="141">
        <f t="shared" si="12"/>
        <v>5.1647554214923463E-3</v>
      </c>
      <c r="I110" s="141">
        <f t="shared" si="12"/>
        <v>5.2500066631544834E-3</v>
      </c>
      <c r="J110" s="141">
        <f t="shared" si="12"/>
        <v>4.9574962838677484E-3</v>
      </c>
      <c r="K110" s="141">
        <f t="shared" si="12"/>
        <v>5.3328846691461824E-3</v>
      </c>
      <c r="L110" s="141">
        <f t="shared" si="12"/>
        <v>4.2952184646394198E-3</v>
      </c>
      <c r="M110" s="141">
        <f t="shared" si="12"/>
        <v>4.045108261683257E-3</v>
      </c>
      <c r="N110" s="141">
        <f t="shared" si="12"/>
        <v>4.1239129309389487E-3</v>
      </c>
      <c r="O110" s="141">
        <f t="shared" si="12"/>
        <v>4.0545567266583775E-3</v>
      </c>
      <c r="P110" s="141">
        <f t="shared" si="12"/>
        <v>3.7717821369925471E-3</v>
      </c>
      <c r="Q110" s="141">
        <f t="shared" si="12"/>
        <v>4.2666889013196112E-3</v>
      </c>
    </row>
    <row r="111" spans="1:17" x14ac:dyDescent="0.25">
      <c r="A111" s="142" t="s">
        <v>120</v>
      </c>
      <c r="B111" s="141">
        <f t="shared" ref="B111:Q111" si="13">IF(B$39=0,0,B$39/B$5)</f>
        <v>6.2340985017481226E-2</v>
      </c>
      <c r="C111" s="141">
        <f t="shared" si="13"/>
        <v>6.1170632390508656E-2</v>
      </c>
      <c r="D111" s="141">
        <f t="shared" si="13"/>
        <v>5.9953314032309225E-2</v>
      </c>
      <c r="E111" s="141">
        <f t="shared" si="13"/>
        <v>5.909227064884473E-2</v>
      </c>
      <c r="F111" s="141">
        <f t="shared" si="13"/>
        <v>5.8364853490129077E-2</v>
      </c>
      <c r="G111" s="141">
        <f t="shared" si="13"/>
        <v>5.7500288077083392E-2</v>
      </c>
      <c r="H111" s="141">
        <f t="shared" si="13"/>
        <v>5.8084617237401909E-2</v>
      </c>
      <c r="I111" s="141">
        <f t="shared" si="13"/>
        <v>5.7928714526231447E-2</v>
      </c>
      <c r="J111" s="141">
        <f t="shared" si="13"/>
        <v>5.8475664928212739E-2</v>
      </c>
      <c r="K111" s="141">
        <f t="shared" si="13"/>
        <v>5.7825029551592383E-2</v>
      </c>
      <c r="L111" s="141">
        <f t="shared" si="13"/>
        <v>5.9887755487155685E-2</v>
      </c>
      <c r="M111" s="141">
        <f t="shared" si="13"/>
        <v>6.0305171564741966E-2</v>
      </c>
      <c r="N111" s="141">
        <f t="shared" si="13"/>
        <v>6.0127554560138873E-2</v>
      </c>
      <c r="O111" s="141">
        <f t="shared" si="13"/>
        <v>6.0280907197042044E-2</v>
      </c>
      <c r="P111" s="141">
        <f t="shared" si="13"/>
        <v>6.082059923234312E-2</v>
      </c>
      <c r="Q111" s="141">
        <f t="shared" si="13"/>
        <v>5.9887174446570331E-2</v>
      </c>
    </row>
    <row r="112" spans="1:17" x14ac:dyDescent="0.25">
      <c r="A112" s="140" t="s">
        <v>119</v>
      </c>
      <c r="B112" s="139">
        <f t="shared" ref="B112:Q112" si="14">IF(B$50=0,0,B$50/B$5)</f>
        <v>2.8894311099307399E-3</v>
      </c>
      <c r="C112" s="139">
        <f t="shared" si="14"/>
        <v>3.4699201329566605E-3</v>
      </c>
      <c r="D112" s="139">
        <f t="shared" si="14"/>
        <v>4.0634488074958426E-3</v>
      </c>
      <c r="E112" s="139">
        <f t="shared" si="14"/>
        <v>4.4835716204354708E-3</v>
      </c>
      <c r="F112" s="139">
        <f t="shared" si="14"/>
        <v>4.8312447490946467E-3</v>
      </c>
      <c r="G112" s="139">
        <f t="shared" si="14"/>
        <v>5.2557443652859314E-3</v>
      </c>
      <c r="H112" s="139">
        <f t="shared" si="14"/>
        <v>4.9747420196379101E-3</v>
      </c>
      <c r="I112" s="139">
        <f t="shared" si="14"/>
        <v>5.0453934891462014E-3</v>
      </c>
      <c r="J112" s="139">
        <f t="shared" si="14"/>
        <v>4.7909534664516652E-3</v>
      </c>
      <c r="K112" s="139">
        <f t="shared" si="14"/>
        <v>5.0662004577935564E-3</v>
      </c>
      <c r="L112" s="139">
        <f t="shared" si="14"/>
        <v>4.041140726737052E-3</v>
      </c>
      <c r="M112" s="139">
        <f t="shared" si="14"/>
        <v>3.873834852106915E-3</v>
      </c>
      <c r="N112" s="139">
        <f t="shared" si="14"/>
        <v>3.9726471874543456E-3</v>
      </c>
      <c r="O112" s="139">
        <f t="shared" si="14"/>
        <v>3.8886507548317431E-3</v>
      </c>
      <c r="P112" s="139">
        <f t="shared" si="14"/>
        <v>3.6317333091964569E-3</v>
      </c>
      <c r="Q112" s="139">
        <f t="shared" si="14"/>
        <v>4.0702513306422198E-3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0.99999999999999956</v>
      </c>
      <c r="C115" s="77">
        <f t="shared" si="15"/>
        <v>1</v>
      </c>
      <c r="D115" s="77">
        <f t="shared" si="15"/>
        <v>0.99999999999999989</v>
      </c>
      <c r="E115" s="77">
        <f t="shared" si="15"/>
        <v>1.0000000000000002</v>
      </c>
      <c r="F115" s="77">
        <f t="shared" si="15"/>
        <v>0.99999999999999989</v>
      </c>
      <c r="G115" s="77">
        <f t="shared" si="15"/>
        <v>1</v>
      </c>
      <c r="H115" s="77">
        <f t="shared" si="15"/>
        <v>0.99999999999999978</v>
      </c>
      <c r="I115" s="77">
        <f t="shared" si="15"/>
        <v>1</v>
      </c>
      <c r="J115" s="77">
        <f t="shared" si="15"/>
        <v>0.99999999999999989</v>
      </c>
      <c r="K115" s="77">
        <f t="shared" si="15"/>
        <v>1.0000000000000002</v>
      </c>
      <c r="L115" s="77">
        <f t="shared" si="15"/>
        <v>1</v>
      </c>
      <c r="M115" s="77">
        <f t="shared" si="15"/>
        <v>1</v>
      </c>
      <c r="N115" s="77">
        <f t="shared" si="15"/>
        <v>0.99999999999999989</v>
      </c>
      <c r="O115" s="77">
        <f t="shared" si="15"/>
        <v>1</v>
      </c>
      <c r="P115" s="77">
        <f t="shared" si="15"/>
        <v>1</v>
      </c>
      <c r="Q115" s="77">
        <f t="shared" si="15"/>
        <v>1</v>
      </c>
    </row>
    <row r="116" spans="1:17" x14ac:dyDescent="0.25">
      <c r="A116" s="132" t="s">
        <v>83</v>
      </c>
      <c r="B116" s="146">
        <f t="shared" ref="B116:Q116" si="16">IF(B$54=0,0,B$54/B$53)</f>
        <v>2.9615977584196975E-3</v>
      </c>
      <c r="C116" s="146">
        <f t="shared" si="16"/>
        <v>2.9615977584197001E-3</v>
      </c>
      <c r="D116" s="146">
        <f t="shared" si="16"/>
        <v>2.9615977584196997E-3</v>
      </c>
      <c r="E116" s="146">
        <f t="shared" si="16"/>
        <v>2.9615977584197001E-3</v>
      </c>
      <c r="F116" s="146">
        <f t="shared" si="16"/>
        <v>2.9615977584196997E-3</v>
      </c>
      <c r="G116" s="146">
        <f t="shared" si="16"/>
        <v>2.9615977584196997E-3</v>
      </c>
      <c r="H116" s="146">
        <f t="shared" si="16"/>
        <v>2.9615977584196993E-3</v>
      </c>
      <c r="I116" s="146">
        <f t="shared" si="16"/>
        <v>2.9615977584196988E-3</v>
      </c>
      <c r="J116" s="146">
        <f t="shared" si="16"/>
        <v>2.9615977584196988E-3</v>
      </c>
      <c r="K116" s="146">
        <f t="shared" si="16"/>
        <v>2.961597758419698E-3</v>
      </c>
      <c r="L116" s="146">
        <f t="shared" si="16"/>
        <v>2.961597758419698E-3</v>
      </c>
      <c r="M116" s="146">
        <f t="shared" si="16"/>
        <v>2.961597758419698E-3</v>
      </c>
      <c r="N116" s="146">
        <f t="shared" si="16"/>
        <v>2.9615977584196997E-3</v>
      </c>
      <c r="O116" s="146">
        <f t="shared" si="16"/>
        <v>2.9615977584196988E-3</v>
      </c>
      <c r="P116" s="146">
        <f t="shared" si="16"/>
        <v>2.9615977584196993E-3</v>
      </c>
      <c r="Q116" s="146">
        <f t="shared" si="16"/>
        <v>2.9615977584196993E-3</v>
      </c>
    </row>
    <row r="117" spans="1:17" x14ac:dyDescent="0.25">
      <c r="A117" s="76" t="s">
        <v>82</v>
      </c>
      <c r="B117" s="145">
        <f t="shared" ref="B117:Q117" si="17">IF(B$55=0,0,B$55/B$53)</f>
        <v>2.1883069233530942E-3</v>
      </c>
      <c r="C117" s="145">
        <f t="shared" si="17"/>
        <v>2.1883069233530963E-3</v>
      </c>
      <c r="D117" s="145">
        <f t="shared" si="17"/>
        <v>2.1883069233530946E-3</v>
      </c>
      <c r="E117" s="145">
        <f t="shared" si="17"/>
        <v>2.1883069233530955E-3</v>
      </c>
      <c r="F117" s="145">
        <f t="shared" si="17"/>
        <v>2.188306923353095E-3</v>
      </c>
      <c r="G117" s="145">
        <f t="shared" si="17"/>
        <v>2.188306923353095E-3</v>
      </c>
      <c r="H117" s="145">
        <f t="shared" si="17"/>
        <v>2.1883069233530946E-3</v>
      </c>
      <c r="I117" s="145">
        <f t="shared" si="17"/>
        <v>2.1883069233530946E-3</v>
      </c>
      <c r="J117" s="145">
        <f t="shared" si="17"/>
        <v>2.1883069233530946E-3</v>
      </c>
      <c r="K117" s="145">
        <f t="shared" si="17"/>
        <v>2.1883069233530942E-3</v>
      </c>
      <c r="L117" s="145">
        <f t="shared" si="17"/>
        <v>2.1883069233530946E-3</v>
      </c>
      <c r="M117" s="145">
        <f t="shared" si="17"/>
        <v>2.1883069233530942E-3</v>
      </c>
      <c r="N117" s="145">
        <f t="shared" si="17"/>
        <v>2.188306923353095E-3</v>
      </c>
      <c r="O117" s="145">
        <f t="shared" si="17"/>
        <v>2.1883069233530942E-3</v>
      </c>
      <c r="P117" s="145">
        <f t="shared" si="17"/>
        <v>2.188306923353095E-3</v>
      </c>
      <c r="Q117" s="145">
        <f t="shared" si="17"/>
        <v>2.188306923353095E-3</v>
      </c>
    </row>
    <row r="118" spans="1:17" x14ac:dyDescent="0.25">
      <c r="A118" s="76" t="s">
        <v>81</v>
      </c>
      <c r="B118" s="145">
        <f t="shared" ref="B118:Q118" si="18">IF(B$56=0,0,B$56/B$53)</f>
        <v>5.4707673083827332E-2</v>
      </c>
      <c r="C118" s="145">
        <f t="shared" si="18"/>
        <v>5.4707673083827388E-2</v>
      </c>
      <c r="D118" s="145">
        <f t="shared" si="18"/>
        <v>5.4707673083827353E-2</v>
      </c>
      <c r="E118" s="145">
        <f t="shared" si="18"/>
        <v>5.4707673083827367E-2</v>
      </c>
      <c r="F118" s="145">
        <f t="shared" si="18"/>
        <v>5.4707673083827374E-2</v>
      </c>
      <c r="G118" s="145">
        <f t="shared" si="18"/>
        <v>5.4707673083827367E-2</v>
      </c>
      <c r="H118" s="145">
        <f t="shared" si="18"/>
        <v>5.4707673083827353E-2</v>
      </c>
      <c r="I118" s="145">
        <f t="shared" si="18"/>
        <v>5.4707673083827353E-2</v>
      </c>
      <c r="J118" s="145">
        <f t="shared" si="18"/>
        <v>5.470767308382736E-2</v>
      </c>
      <c r="K118" s="145">
        <f t="shared" si="18"/>
        <v>5.4707673083827353E-2</v>
      </c>
      <c r="L118" s="145">
        <f t="shared" si="18"/>
        <v>5.4707673083827353E-2</v>
      </c>
      <c r="M118" s="145">
        <f t="shared" si="18"/>
        <v>5.4707673083827339E-2</v>
      </c>
      <c r="N118" s="145">
        <f t="shared" si="18"/>
        <v>5.4707673083827374E-2</v>
      </c>
      <c r="O118" s="145">
        <f t="shared" si="18"/>
        <v>5.4707673083827353E-2</v>
      </c>
      <c r="P118" s="145">
        <f t="shared" si="18"/>
        <v>5.4707673083827374E-2</v>
      </c>
      <c r="Q118" s="145">
        <f t="shared" si="18"/>
        <v>5.4707673083827367E-2</v>
      </c>
    </row>
    <row r="119" spans="1:17" x14ac:dyDescent="0.25">
      <c r="A119" s="76" t="s">
        <v>80</v>
      </c>
      <c r="B119" s="145">
        <f t="shared" ref="B119:Q119" si="19">IF(B$57=0,0,B$57/B$53)</f>
        <v>1.3676918270956837E-3</v>
      </c>
      <c r="C119" s="145">
        <f t="shared" si="19"/>
        <v>1.3676918270956848E-3</v>
      </c>
      <c r="D119" s="145">
        <f t="shared" si="19"/>
        <v>1.3676918270956841E-3</v>
      </c>
      <c r="E119" s="145">
        <f t="shared" si="19"/>
        <v>1.3676918270956848E-3</v>
      </c>
      <c r="F119" s="145">
        <f t="shared" si="19"/>
        <v>1.3676918270956846E-3</v>
      </c>
      <c r="G119" s="145">
        <f t="shared" si="19"/>
        <v>1.3676918270956846E-3</v>
      </c>
      <c r="H119" s="145">
        <f t="shared" si="19"/>
        <v>1.3676918270956843E-3</v>
      </c>
      <c r="I119" s="145">
        <f t="shared" si="19"/>
        <v>1.3676918270956841E-3</v>
      </c>
      <c r="J119" s="145">
        <f t="shared" si="19"/>
        <v>1.3676918270956843E-3</v>
      </c>
      <c r="K119" s="145">
        <f t="shared" si="19"/>
        <v>1.3676918270956835E-3</v>
      </c>
      <c r="L119" s="145">
        <f t="shared" si="19"/>
        <v>1.3676918270956839E-3</v>
      </c>
      <c r="M119" s="145">
        <f t="shared" si="19"/>
        <v>1.3676918270956839E-3</v>
      </c>
      <c r="N119" s="145">
        <f t="shared" si="19"/>
        <v>1.3676918270956846E-3</v>
      </c>
      <c r="O119" s="145">
        <f t="shared" si="19"/>
        <v>1.3676918270956837E-3</v>
      </c>
      <c r="P119" s="145">
        <f t="shared" si="19"/>
        <v>1.3676918270956841E-3</v>
      </c>
      <c r="Q119" s="145">
        <f t="shared" si="19"/>
        <v>1.3676918270956843E-3</v>
      </c>
    </row>
    <row r="120" spans="1:17" x14ac:dyDescent="0.25">
      <c r="A120" s="129" t="s">
        <v>79</v>
      </c>
      <c r="B120" s="144">
        <f t="shared" ref="B120:Q120" si="20">IF(B$58=0,0,B$58/B$53)</f>
        <v>2.9684499381895353E-3</v>
      </c>
      <c r="C120" s="144">
        <f t="shared" si="20"/>
        <v>2.9684499381895375E-3</v>
      </c>
      <c r="D120" s="144">
        <f t="shared" si="20"/>
        <v>2.9684499381895358E-3</v>
      </c>
      <c r="E120" s="144">
        <f t="shared" si="20"/>
        <v>2.9684499381895362E-3</v>
      </c>
      <c r="F120" s="144">
        <f t="shared" si="20"/>
        <v>2.9684499381895353E-3</v>
      </c>
      <c r="G120" s="144">
        <f t="shared" si="20"/>
        <v>2.9684499381895371E-3</v>
      </c>
      <c r="H120" s="144">
        <f t="shared" si="20"/>
        <v>2.9684499381895358E-3</v>
      </c>
      <c r="I120" s="144">
        <f t="shared" si="20"/>
        <v>2.9684499381895358E-3</v>
      </c>
      <c r="J120" s="144">
        <f t="shared" si="20"/>
        <v>2.9684499381895362E-3</v>
      </c>
      <c r="K120" s="144">
        <f t="shared" si="20"/>
        <v>2.9684499381895349E-3</v>
      </c>
      <c r="L120" s="144">
        <f t="shared" si="20"/>
        <v>2.9684499381895358E-3</v>
      </c>
      <c r="M120" s="144">
        <f t="shared" si="20"/>
        <v>2.9684499381895358E-3</v>
      </c>
      <c r="N120" s="144">
        <f t="shared" si="20"/>
        <v>2.9684499381895362E-3</v>
      </c>
      <c r="O120" s="144">
        <f t="shared" si="20"/>
        <v>2.9684499381895349E-3</v>
      </c>
      <c r="P120" s="144">
        <f t="shared" si="20"/>
        <v>2.9684499381895362E-3</v>
      </c>
      <c r="Q120" s="144">
        <f t="shared" si="20"/>
        <v>2.9684499381895353E-3</v>
      </c>
    </row>
    <row r="121" spans="1:17" x14ac:dyDescent="0.25">
      <c r="A121" s="127" t="s">
        <v>115</v>
      </c>
      <c r="B121" s="143">
        <f t="shared" ref="B121:Q121" si="21">IF(B$63=0,0,B$63/B$53)</f>
        <v>0.15690098237625485</v>
      </c>
      <c r="C121" s="143">
        <f t="shared" si="21"/>
        <v>0.15690098237625472</v>
      </c>
      <c r="D121" s="143">
        <f t="shared" si="21"/>
        <v>0.15690098237625491</v>
      </c>
      <c r="E121" s="143">
        <f t="shared" si="21"/>
        <v>0.15690098237625488</v>
      </c>
      <c r="F121" s="143">
        <f t="shared" si="21"/>
        <v>0.15690098237625483</v>
      </c>
      <c r="G121" s="143">
        <f t="shared" si="21"/>
        <v>0.15690098237625483</v>
      </c>
      <c r="H121" s="143">
        <f t="shared" si="21"/>
        <v>0.15690098237625497</v>
      </c>
      <c r="I121" s="143">
        <f t="shared" si="21"/>
        <v>0.15690098237625513</v>
      </c>
      <c r="J121" s="143">
        <f t="shared" si="21"/>
        <v>0.15690098237625491</v>
      </c>
      <c r="K121" s="143">
        <f t="shared" si="21"/>
        <v>0.15690098237625544</v>
      </c>
      <c r="L121" s="143">
        <f t="shared" si="21"/>
        <v>0.15690098237625513</v>
      </c>
      <c r="M121" s="143">
        <f t="shared" si="21"/>
        <v>0.15690098237625516</v>
      </c>
      <c r="N121" s="143">
        <f t="shared" si="21"/>
        <v>0.15690098237625474</v>
      </c>
      <c r="O121" s="143">
        <f t="shared" si="21"/>
        <v>0.15690098237625508</v>
      </c>
      <c r="P121" s="143">
        <f t="shared" si="21"/>
        <v>0.15690098237625508</v>
      </c>
      <c r="Q121" s="143">
        <f t="shared" si="21"/>
        <v>0.15690098237625483</v>
      </c>
    </row>
    <row r="122" spans="1:17" x14ac:dyDescent="0.25">
      <c r="A122" s="127" t="s">
        <v>114</v>
      </c>
      <c r="B122" s="143">
        <f t="shared" ref="B122:Q122" si="22">IF(B$69=0,0,B$69/B$53)</f>
        <v>0.42990033005193351</v>
      </c>
      <c r="C122" s="143">
        <f t="shared" si="22"/>
        <v>0.4299003300519339</v>
      </c>
      <c r="D122" s="143">
        <f t="shared" si="22"/>
        <v>0.42990033005193368</v>
      </c>
      <c r="E122" s="143">
        <f t="shared" si="22"/>
        <v>0.42990033005193384</v>
      </c>
      <c r="F122" s="143">
        <f t="shared" si="22"/>
        <v>0.42990033005193373</v>
      </c>
      <c r="G122" s="143">
        <f t="shared" si="22"/>
        <v>0.42990033005193373</v>
      </c>
      <c r="H122" s="143">
        <f t="shared" si="22"/>
        <v>0.42990033005193362</v>
      </c>
      <c r="I122" s="143">
        <f t="shared" si="22"/>
        <v>0.42990033005193362</v>
      </c>
      <c r="J122" s="143">
        <f t="shared" si="22"/>
        <v>0.42990033005193373</v>
      </c>
      <c r="K122" s="143">
        <f t="shared" si="22"/>
        <v>0.42990033005193357</v>
      </c>
      <c r="L122" s="143">
        <f t="shared" si="22"/>
        <v>0.42990033005193362</v>
      </c>
      <c r="M122" s="143">
        <f t="shared" si="22"/>
        <v>0.42990033005193362</v>
      </c>
      <c r="N122" s="143">
        <f t="shared" si="22"/>
        <v>0.42990033005193379</v>
      </c>
      <c r="O122" s="143">
        <f t="shared" si="22"/>
        <v>0.42990033005193362</v>
      </c>
      <c r="P122" s="143">
        <f t="shared" si="22"/>
        <v>0.42990033005193373</v>
      </c>
      <c r="Q122" s="143">
        <f t="shared" si="22"/>
        <v>0.42990033005193373</v>
      </c>
    </row>
    <row r="123" spans="1:17" x14ac:dyDescent="0.25">
      <c r="A123" s="127" t="s">
        <v>113</v>
      </c>
      <c r="B123" s="143">
        <f t="shared" ref="B123:Q123" si="23">IF(B$70=0,0,B$70/B$53)</f>
        <v>0.23535147356438185</v>
      </c>
      <c r="C123" s="143">
        <f t="shared" si="23"/>
        <v>0.23535147356438188</v>
      </c>
      <c r="D123" s="143">
        <f t="shared" si="23"/>
        <v>0.2353514735643818</v>
      </c>
      <c r="E123" s="143">
        <f t="shared" si="23"/>
        <v>0.23535147356438194</v>
      </c>
      <c r="F123" s="143">
        <f t="shared" si="23"/>
        <v>0.23535147356438188</v>
      </c>
      <c r="G123" s="143">
        <f t="shared" si="23"/>
        <v>0.23535147356438194</v>
      </c>
      <c r="H123" s="143">
        <f t="shared" si="23"/>
        <v>0.23535147356438171</v>
      </c>
      <c r="I123" s="143">
        <f t="shared" si="23"/>
        <v>0.23535147356438191</v>
      </c>
      <c r="J123" s="143">
        <f t="shared" si="23"/>
        <v>0.2353514735643818</v>
      </c>
      <c r="K123" s="143">
        <f t="shared" si="23"/>
        <v>0.23535147356438177</v>
      </c>
      <c r="L123" s="143">
        <f t="shared" si="23"/>
        <v>0.23535147356438185</v>
      </c>
      <c r="M123" s="143">
        <f t="shared" si="23"/>
        <v>0.2353514735643818</v>
      </c>
      <c r="N123" s="143">
        <f t="shared" si="23"/>
        <v>0.23535147356438188</v>
      </c>
      <c r="O123" s="143">
        <f t="shared" si="23"/>
        <v>0.2353514735643818</v>
      </c>
      <c r="P123" s="143">
        <f t="shared" si="23"/>
        <v>0.23535147356438182</v>
      </c>
      <c r="Q123" s="143">
        <f t="shared" si="23"/>
        <v>0.23535147356438191</v>
      </c>
    </row>
    <row r="124" spans="1:17" x14ac:dyDescent="0.25">
      <c r="A124" s="142" t="s">
        <v>123</v>
      </c>
      <c r="B124" s="141">
        <f t="shared" ref="B124:Q124" si="24">IF(B$71=0,0,B$71/B$53)</f>
        <v>0.16137377435578887</v>
      </c>
      <c r="C124" s="141">
        <f t="shared" si="24"/>
        <v>0.16125239722440587</v>
      </c>
      <c r="D124" s="141">
        <f t="shared" si="24"/>
        <v>0.16134935798661587</v>
      </c>
      <c r="E124" s="141">
        <f t="shared" si="24"/>
        <v>0.16139732827531558</v>
      </c>
      <c r="F124" s="141">
        <f t="shared" si="24"/>
        <v>0.16154209257347038</v>
      </c>
      <c r="G124" s="141">
        <f t="shared" si="24"/>
        <v>0.16153023182930912</v>
      </c>
      <c r="H124" s="141">
        <f t="shared" si="24"/>
        <v>0.16145035194546761</v>
      </c>
      <c r="I124" s="141">
        <f t="shared" si="24"/>
        <v>0.16153577957650916</v>
      </c>
      <c r="J124" s="141">
        <f t="shared" si="24"/>
        <v>0.16132564261979124</v>
      </c>
      <c r="K124" s="141">
        <f t="shared" si="24"/>
        <v>0.16197038799020386</v>
      </c>
      <c r="L124" s="141">
        <f t="shared" si="24"/>
        <v>0.16233439524827831</v>
      </c>
      <c r="M124" s="141">
        <f t="shared" si="24"/>
        <v>0.16166788400954835</v>
      </c>
      <c r="N124" s="141">
        <f t="shared" si="24"/>
        <v>0.16144604363585541</v>
      </c>
      <c r="O124" s="141">
        <f t="shared" si="24"/>
        <v>0.16161201756073063</v>
      </c>
      <c r="P124" s="141">
        <f t="shared" si="24"/>
        <v>0.16146365270957203</v>
      </c>
      <c r="Q124" s="141">
        <f t="shared" si="24"/>
        <v>0.16181353782942559</v>
      </c>
    </row>
    <row r="125" spans="1:17" x14ac:dyDescent="0.25">
      <c r="A125" s="142" t="s">
        <v>122</v>
      </c>
      <c r="B125" s="141">
        <f t="shared" ref="B125:Q125" si="25">IF(B$76=0,0,B$76/B$53)</f>
        <v>7.397769920859297E-2</v>
      </c>
      <c r="C125" s="141">
        <f t="shared" si="25"/>
        <v>7.4099076339976019E-2</v>
      </c>
      <c r="D125" s="141">
        <f t="shared" si="25"/>
        <v>7.400211557776594E-2</v>
      </c>
      <c r="E125" s="141">
        <f t="shared" si="25"/>
        <v>7.3954145289066367E-2</v>
      </c>
      <c r="F125" s="141">
        <f t="shared" si="25"/>
        <v>7.3809380990911513E-2</v>
      </c>
      <c r="G125" s="141">
        <f t="shared" si="25"/>
        <v>7.3821241735072832E-2</v>
      </c>
      <c r="H125" s="141">
        <f t="shared" si="25"/>
        <v>7.3901121618914128E-2</v>
      </c>
      <c r="I125" s="141">
        <f t="shared" si="25"/>
        <v>7.3815693987872757E-2</v>
      </c>
      <c r="J125" s="141">
        <f t="shared" si="25"/>
        <v>7.4025830944590545E-2</v>
      </c>
      <c r="K125" s="141">
        <f t="shared" si="25"/>
        <v>7.3381085574177912E-2</v>
      </c>
      <c r="L125" s="141">
        <f t="shared" si="25"/>
        <v>7.3017078316103518E-2</v>
      </c>
      <c r="M125" s="141">
        <f t="shared" si="25"/>
        <v>7.3683589554833465E-2</v>
      </c>
      <c r="N125" s="141">
        <f t="shared" si="25"/>
        <v>7.3905429928526473E-2</v>
      </c>
      <c r="O125" s="141">
        <f t="shared" si="25"/>
        <v>7.3739456003651185E-2</v>
      </c>
      <c r="P125" s="141">
        <f t="shared" si="25"/>
        <v>7.3887820854809799E-2</v>
      </c>
      <c r="Q125" s="141">
        <f t="shared" si="25"/>
        <v>7.3537935734956303E-2</v>
      </c>
    </row>
    <row r="126" spans="1:17" x14ac:dyDescent="0.25">
      <c r="A126" s="127" t="s">
        <v>112</v>
      </c>
      <c r="B126" s="143">
        <f t="shared" ref="B126:Q126" si="26">IF(B$77=0,0,B$77/B$53)</f>
        <v>0.11365349447654412</v>
      </c>
      <c r="C126" s="143">
        <f t="shared" si="26"/>
        <v>0.11365349447654415</v>
      </c>
      <c r="D126" s="143">
        <f t="shared" si="26"/>
        <v>0.1136534944765441</v>
      </c>
      <c r="E126" s="143">
        <f t="shared" si="26"/>
        <v>0.1136534944765441</v>
      </c>
      <c r="F126" s="143">
        <f t="shared" si="26"/>
        <v>0.11365349447654413</v>
      </c>
      <c r="G126" s="143">
        <f t="shared" si="26"/>
        <v>0.11365349447654408</v>
      </c>
      <c r="H126" s="143">
        <f t="shared" si="26"/>
        <v>0.11365349447654409</v>
      </c>
      <c r="I126" s="143">
        <f t="shared" si="26"/>
        <v>0.11365349447654409</v>
      </c>
      <c r="J126" s="143">
        <f t="shared" si="26"/>
        <v>0.1136534944765441</v>
      </c>
      <c r="K126" s="143">
        <f t="shared" si="26"/>
        <v>0.11365349447654408</v>
      </c>
      <c r="L126" s="143">
        <f t="shared" si="26"/>
        <v>0.11365349447654408</v>
      </c>
      <c r="M126" s="143">
        <f t="shared" si="26"/>
        <v>0.11365349447654409</v>
      </c>
      <c r="N126" s="143">
        <f t="shared" si="26"/>
        <v>0.11365349447654413</v>
      </c>
      <c r="O126" s="143">
        <f t="shared" si="26"/>
        <v>0.11365349447654412</v>
      </c>
      <c r="P126" s="143">
        <f t="shared" si="26"/>
        <v>0.11365349447654412</v>
      </c>
      <c r="Q126" s="143">
        <f t="shared" si="26"/>
        <v>0.11365349447654412</v>
      </c>
    </row>
    <row r="127" spans="1:17" x14ac:dyDescent="0.25">
      <c r="A127" s="142" t="s">
        <v>121</v>
      </c>
      <c r="B127" s="141">
        <f t="shared" ref="B127:Q127" si="27">IF(B$78=0,0,B$78/B$53)</f>
        <v>1.4401285141994945E-2</v>
      </c>
      <c r="C127" s="141">
        <f t="shared" si="27"/>
        <v>1.5192566338450892E-2</v>
      </c>
      <c r="D127" s="141">
        <f t="shared" si="27"/>
        <v>1.6059644423307276E-2</v>
      </c>
      <c r="E127" s="141">
        <f t="shared" si="27"/>
        <v>1.6669767055884795E-2</v>
      </c>
      <c r="F127" s="141">
        <f t="shared" si="27"/>
        <v>1.720914202111986E-2</v>
      </c>
      <c r="G127" s="141">
        <f t="shared" si="27"/>
        <v>1.7810052172461066E-2</v>
      </c>
      <c r="H127" s="141">
        <f t="shared" si="27"/>
        <v>1.738402325182142E-2</v>
      </c>
      <c r="I127" s="141">
        <f t="shared" si="27"/>
        <v>1.7512225486434985E-2</v>
      </c>
      <c r="J127" s="141">
        <f t="shared" si="27"/>
        <v>1.7083497092052331E-2</v>
      </c>
      <c r="K127" s="141">
        <f t="shared" si="27"/>
        <v>1.7684113616437073E-2</v>
      </c>
      <c r="L127" s="141">
        <f t="shared" si="27"/>
        <v>1.6312348504302767E-2</v>
      </c>
      <c r="M127" s="141">
        <f t="shared" si="27"/>
        <v>1.5880327620428916E-2</v>
      </c>
      <c r="N127" s="141">
        <f t="shared" si="27"/>
        <v>1.5958402260980532E-2</v>
      </c>
      <c r="O127" s="141">
        <f t="shared" si="27"/>
        <v>1.5885754444820686E-2</v>
      </c>
      <c r="P127" s="141">
        <f t="shared" si="27"/>
        <v>1.5478658648467928E-2</v>
      </c>
      <c r="Q127" s="141">
        <f t="shared" si="27"/>
        <v>1.6203276939799623E-2</v>
      </c>
    </row>
    <row r="128" spans="1:17" x14ac:dyDescent="0.25">
      <c r="A128" s="142" t="s">
        <v>120</v>
      </c>
      <c r="B128" s="141">
        <f t="shared" ref="B128:Q128" si="28">IF(B$82=0,0,B$82/B$53)</f>
        <v>8.535250614075468E-2</v>
      </c>
      <c r="C128" s="141">
        <f t="shared" si="28"/>
        <v>8.3750148883285802E-2</v>
      </c>
      <c r="D128" s="141">
        <f t="shared" si="28"/>
        <v>8.2083489740599216E-2</v>
      </c>
      <c r="E128" s="141">
        <f t="shared" si="28"/>
        <v>8.0904615029941382E-2</v>
      </c>
      <c r="F128" s="141">
        <f t="shared" si="28"/>
        <v>7.9908691120674308E-2</v>
      </c>
      <c r="G128" s="141">
        <f t="shared" si="28"/>
        <v>7.8724994316631589E-2</v>
      </c>
      <c r="H128" s="141">
        <f t="shared" si="28"/>
        <v>7.9525013088075816E-2</v>
      </c>
      <c r="I128" s="141">
        <f t="shared" si="28"/>
        <v>7.931156302614939E-2</v>
      </c>
      <c r="J128" s="141">
        <f t="shared" si="28"/>
        <v>8.0060405662028572E-2</v>
      </c>
      <c r="K128" s="141">
        <f t="shared" si="28"/>
        <v>7.9169605493202108E-2</v>
      </c>
      <c r="L128" s="141">
        <f t="shared" si="28"/>
        <v>8.1993731997338851E-2</v>
      </c>
      <c r="M128" s="141">
        <f t="shared" si="28"/>
        <v>8.2565226148665544E-2</v>
      </c>
      <c r="N128" s="141">
        <f t="shared" si="28"/>
        <v>8.2322046537823046E-2</v>
      </c>
      <c r="O128" s="141">
        <f t="shared" si="28"/>
        <v>8.2532005233203115E-2</v>
      </c>
      <c r="P128" s="141">
        <f t="shared" si="28"/>
        <v>8.3270910268858814E-2</v>
      </c>
      <c r="Q128" s="141">
        <f t="shared" si="28"/>
        <v>8.1992936481032605E-2</v>
      </c>
    </row>
    <row r="129" spans="1:17" x14ac:dyDescent="0.25">
      <c r="A129" s="140" t="s">
        <v>119</v>
      </c>
      <c r="B129" s="139">
        <f t="shared" ref="B129:Q129" si="29">IF(B$93=0,0,B$93/B$53)</f>
        <v>1.3899703193794483E-2</v>
      </c>
      <c r="C129" s="139">
        <f t="shared" si="29"/>
        <v>1.4710779254807455E-2</v>
      </c>
      <c r="D129" s="139">
        <f t="shared" si="29"/>
        <v>1.5510360312637615E-2</v>
      </c>
      <c r="E129" s="139">
        <f t="shared" si="29"/>
        <v>1.607911239071793E-2</v>
      </c>
      <c r="F129" s="139">
        <f t="shared" si="29"/>
        <v>1.6535661334749957E-2</v>
      </c>
      <c r="G129" s="139">
        <f t="shared" si="29"/>
        <v>1.7118447987451421E-2</v>
      </c>
      <c r="H129" s="139">
        <f t="shared" si="29"/>
        <v>1.6744458136646857E-2</v>
      </c>
      <c r="I129" s="139">
        <f t="shared" si="29"/>
        <v>1.6829705963959714E-2</v>
      </c>
      <c r="J129" s="139">
        <f t="shared" si="29"/>
        <v>1.6509591722463194E-2</v>
      </c>
      <c r="K129" s="139">
        <f t="shared" si="29"/>
        <v>1.6799775366904888E-2</v>
      </c>
      <c r="L129" s="139">
        <f t="shared" si="29"/>
        <v>1.5347413974902463E-2</v>
      </c>
      <c r="M129" s="139">
        <f t="shared" si="29"/>
        <v>1.520794070744963E-2</v>
      </c>
      <c r="N129" s="139">
        <f t="shared" si="29"/>
        <v>1.5373045677740553E-2</v>
      </c>
      <c r="O129" s="139">
        <f t="shared" si="29"/>
        <v>1.5235734798520318E-2</v>
      </c>
      <c r="P129" s="139">
        <f t="shared" si="29"/>
        <v>1.4903925559217383E-2</v>
      </c>
      <c r="Q129" s="139">
        <f t="shared" si="29"/>
        <v>1.5457281055711891E-2</v>
      </c>
    </row>
    <row r="130" spans="1:17" hidden="1" x14ac:dyDescent="0.25">
      <c r="A130" s="138"/>
    </row>
    <row r="131" spans="1:17" x14ac:dyDescent="0.25">
      <c r="A131" s="138"/>
    </row>
    <row r="132" spans="1:17" ht="12.75" x14ac:dyDescent="0.25">
      <c r="A132" s="137" t="s">
        <v>118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33">
        <f t="shared" ref="B134:Q134" si="30">SUM(B$135:B$143)</f>
        <v>484.78548182583586</v>
      </c>
      <c r="C134" s="133">
        <f t="shared" si="30"/>
        <v>504.36023139598313</v>
      </c>
      <c r="D134" s="133">
        <f t="shared" si="30"/>
        <v>490.20647151523644</v>
      </c>
      <c r="E134" s="133">
        <f t="shared" si="30"/>
        <v>502.45994127428122</v>
      </c>
      <c r="F134" s="133">
        <f t="shared" si="30"/>
        <v>486.90131494203513</v>
      </c>
      <c r="G134" s="133">
        <f t="shared" si="30"/>
        <v>463.8770238283613</v>
      </c>
      <c r="H134" s="133">
        <f t="shared" si="30"/>
        <v>440.65781195468787</v>
      </c>
      <c r="I134" s="133">
        <f t="shared" si="30"/>
        <v>408.07699587198908</v>
      </c>
      <c r="J134" s="133">
        <f t="shared" si="30"/>
        <v>401.76693797345297</v>
      </c>
      <c r="K134" s="133">
        <f t="shared" si="30"/>
        <v>487.8123803692593</v>
      </c>
      <c r="L134" s="133">
        <f t="shared" si="30"/>
        <v>457.70170720737792</v>
      </c>
      <c r="M134" s="133">
        <f t="shared" si="30"/>
        <v>422.2539347976616</v>
      </c>
      <c r="N134" s="133">
        <f t="shared" si="30"/>
        <v>442.59475909010814</v>
      </c>
      <c r="O134" s="133">
        <f t="shared" si="30"/>
        <v>451.04422759723616</v>
      </c>
      <c r="P134" s="133">
        <f t="shared" si="30"/>
        <v>469.65096785855474</v>
      </c>
      <c r="Q134" s="133">
        <f t="shared" si="30"/>
        <v>528.15868589615604</v>
      </c>
    </row>
    <row r="135" spans="1:17" x14ac:dyDescent="0.25">
      <c r="A135" s="132" t="s">
        <v>83</v>
      </c>
      <c r="B135" s="131">
        <f>IF(B$6=0,0,B$6/ISI!B$8*1000)</f>
        <v>0.70872986371228475</v>
      </c>
      <c r="C135" s="131">
        <f>IF(C$6=0,0,C$6/ISI!C$8*1000)</f>
        <v>0.73734707712965497</v>
      </c>
      <c r="D135" s="131">
        <f>IF(D$6=0,0,D$6/ISI!D$8*1000)</f>
        <v>0.71665505418887365</v>
      </c>
      <c r="E135" s="131">
        <f>IF(E$6=0,0,E$6/ISI!E$8*1000)</f>
        <v>0.73456895688996615</v>
      </c>
      <c r="F135" s="131">
        <f>IF(F$6=0,0,F$6/ISI!F$8*1000)</f>
        <v>0.71182309602286087</v>
      </c>
      <c r="G135" s="131">
        <f>IF(G$6=0,0,G$6/ISI!G$8*1000)</f>
        <v>0.67816284150862094</v>
      </c>
      <c r="H135" s="131">
        <f>IF(H$6=0,0,H$6/ISI!H$8*1000)</f>
        <v>0.64421762350259304</v>
      </c>
      <c r="I135" s="131">
        <f>IF(I$6=0,0,I$6/ISI!I$8*1000)</f>
        <v>0.59658625208660299</v>
      </c>
      <c r="J135" s="131">
        <f>IF(J$6=0,0,J$6/ISI!J$8*1000)</f>
        <v>0.58736129250736224</v>
      </c>
      <c r="K135" s="131">
        <f>IF(K$6=0,0,K$6/ISI!K$8*1000)</f>
        <v>0.71315502385543028</v>
      </c>
      <c r="L135" s="131">
        <f>IF(L$6=0,0,L$6/ISI!L$8*1000)</f>
        <v>0.66913486630877361</v>
      </c>
      <c r="M135" s="131">
        <f>IF(M$6=0,0,M$6/ISI!M$8*1000)</f>
        <v>0.61731216152350932</v>
      </c>
      <c r="N135" s="131">
        <f>IF(N$6=0,0,N$6/ISI!N$8*1000)</f>
        <v>0.6470493342917325</v>
      </c>
      <c r="O135" s="131">
        <f>IF(O$6=0,0,O$6/ISI!O$8*1000)</f>
        <v>0.65940199518608122</v>
      </c>
      <c r="P135" s="131">
        <f>IF(P$6=0,0,P$6/ISI!P$8*1000)</f>
        <v>0.68660403192997821</v>
      </c>
      <c r="Q135" s="131">
        <f>IF(Q$6=0,0,Q$6/ISI!Q$8*1000)</f>
        <v>0.77213911617947539</v>
      </c>
    </row>
    <row r="136" spans="1:17" x14ac:dyDescent="0.25">
      <c r="A136" s="76" t="s">
        <v>82</v>
      </c>
      <c r="B136" s="130">
        <f>IF(B$7=0,0,B$7/ISI!B$8*1000)</f>
        <v>0.37798926064655175</v>
      </c>
      <c r="C136" s="130">
        <f>IF(C$7=0,0,C$7/ISI!C$8*1000)</f>
        <v>0.39325177446914927</v>
      </c>
      <c r="D136" s="130">
        <f>IF(D$7=0,0,D$7/ISI!D$8*1000)</f>
        <v>0.38221602890073253</v>
      </c>
      <c r="E136" s="130">
        <f>IF(E$7=0,0,E$7/ISI!E$8*1000)</f>
        <v>0.39177011034131526</v>
      </c>
      <c r="F136" s="130">
        <f>IF(F$7=0,0,F$7/ISI!F$8*1000)</f>
        <v>0.37963898454552575</v>
      </c>
      <c r="G136" s="130">
        <f>IF(G$7=0,0,G$7/ISI!G$8*1000)</f>
        <v>0.36168684880459778</v>
      </c>
      <c r="H136" s="130">
        <f>IF(H$7=0,0,H$7/ISI!H$8*1000)</f>
        <v>0.34358273253471627</v>
      </c>
      <c r="I136" s="130">
        <f>IF(I$7=0,0,I$7/ISI!I$8*1000)</f>
        <v>0.31817933444618818</v>
      </c>
      <c r="J136" s="130">
        <f>IF(J$7=0,0,J$7/ISI!J$8*1000)</f>
        <v>0.31325935600392646</v>
      </c>
      <c r="K136" s="130">
        <f>IF(K$7=0,0,K$7/ISI!K$8*1000)</f>
        <v>0.38034934605622944</v>
      </c>
      <c r="L136" s="130">
        <f>IF(L$7=0,0,L$7/ISI!L$8*1000)</f>
        <v>0.35687192869801249</v>
      </c>
      <c r="M136" s="130">
        <f>IF(M$7=0,0,M$7/ISI!M$8*1000)</f>
        <v>0.32923315281253823</v>
      </c>
      <c r="N136" s="130">
        <f>IF(N$7=0,0,N$7/ISI!N$8*1000)</f>
        <v>0.34509297828892399</v>
      </c>
      <c r="O136" s="130">
        <f>IF(O$7=0,0,O$7/ISI!O$8*1000)</f>
        <v>0.35168106409924321</v>
      </c>
      <c r="P136" s="130">
        <f>IF(P$7=0,0,P$7/ISI!P$8*1000)</f>
        <v>0.36618881702932166</v>
      </c>
      <c r="Q136" s="130">
        <f>IF(Q$7=0,0,Q$7/ISI!Q$8*1000)</f>
        <v>0.41180752862905357</v>
      </c>
    </row>
    <row r="137" spans="1:17" x14ac:dyDescent="0.25">
      <c r="A137" s="76" t="s">
        <v>81</v>
      </c>
      <c r="B137" s="130">
        <f>IF(B$8=0,0,B$8/ISI!B$8*1000)</f>
        <v>9.449731516163796</v>
      </c>
      <c r="C137" s="130">
        <f>IF(C$8=0,0,C$8/ISI!C$8*1000)</f>
        <v>9.8312943617287338</v>
      </c>
      <c r="D137" s="130">
        <f>IF(D$8=0,0,D$8/ISI!D$8*1000)</f>
        <v>9.555400722518316</v>
      </c>
      <c r="E137" s="130">
        <f>IF(E$8=0,0,E$8/ISI!E$8*1000)</f>
        <v>9.7942527585328829</v>
      </c>
      <c r="F137" s="130">
        <f>IF(F$8=0,0,F$8/ISI!F$8*1000)</f>
        <v>9.4909746136381461</v>
      </c>
      <c r="G137" s="130">
        <f>IF(G$8=0,0,G$8/ISI!G$8*1000)</f>
        <v>9.0421712201149465</v>
      </c>
      <c r="H137" s="130">
        <f>IF(H$8=0,0,H$8/ISI!H$8*1000)</f>
        <v>8.5895683133679093</v>
      </c>
      <c r="I137" s="130">
        <f>IF(I$8=0,0,I$8/ISI!I$8*1000)</f>
        <v>7.954483361154705</v>
      </c>
      <c r="J137" s="130">
        <f>IF(J$8=0,0,J$8/ISI!J$8*1000)</f>
        <v>7.8314839000981626</v>
      </c>
      <c r="K137" s="130">
        <f>IF(K$8=0,0,K$8/ISI!K$8*1000)</f>
        <v>9.5087336514057377</v>
      </c>
      <c r="L137" s="130">
        <f>IF(L$8=0,0,L$8/ISI!L$8*1000)</f>
        <v>8.9217982174503145</v>
      </c>
      <c r="M137" s="130">
        <f>IF(M$8=0,0,M$8/ISI!M$8*1000)</f>
        <v>8.230828820313457</v>
      </c>
      <c r="N137" s="130">
        <f>IF(N$8=0,0,N$8/ISI!N$8*1000)</f>
        <v>8.6273244572231</v>
      </c>
      <c r="O137" s="130">
        <f>IF(O$8=0,0,O$8/ISI!O$8*1000)</f>
        <v>8.7920266024810836</v>
      </c>
      <c r="P137" s="130">
        <f>IF(P$8=0,0,P$8/ISI!P$8*1000)</f>
        <v>9.1547204257330428</v>
      </c>
      <c r="Q137" s="130">
        <f>IF(Q$8=0,0,Q$8/ISI!Q$8*1000)</f>
        <v>10.295188215726339</v>
      </c>
    </row>
    <row r="138" spans="1:17" x14ac:dyDescent="0.25">
      <c r="A138" s="76" t="s">
        <v>80</v>
      </c>
      <c r="B138" s="130">
        <f>IF(B$9=0,0,B$9/ISI!B$8*1000)</f>
        <v>0.23624328790409488</v>
      </c>
      <c r="C138" s="130">
        <f>IF(C$9=0,0,C$9/ISI!C$8*1000)</f>
        <v>0.24578235904321832</v>
      </c>
      <c r="D138" s="130">
        <f>IF(D$9=0,0,D$9/ISI!D$8*1000)</f>
        <v>0.23888501806295781</v>
      </c>
      <c r="E138" s="130">
        <f>IF(E$9=0,0,E$9/ISI!E$8*1000)</f>
        <v>0.24485631896332202</v>
      </c>
      <c r="F138" s="130">
        <f>IF(F$9=0,0,F$9/ISI!F$8*1000)</f>
        <v>0.23727436534095361</v>
      </c>
      <c r="G138" s="130">
        <f>IF(G$9=0,0,G$9/ISI!G$8*1000)</f>
        <v>0.22605428050287363</v>
      </c>
      <c r="H138" s="130">
        <f>IF(H$9=0,0,H$9/ISI!H$8*1000)</f>
        <v>0.21473920783419767</v>
      </c>
      <c r="I138" s="130">
        <f>IF(I$9=0,0,I$9/ISI!I$8*1000)</f>
        <v>0.1988620840288676</v>
      </c>
      <c r="J138" s="130">
        <f>IF(J$9=0,0,J$9/ISI!J$8*1000)</f>
        <v>0.19578709750245402</v>
      </c>
      <c r="K138" s="130">
        <f>IF(K$9=0,0,K$9/ISI!K$8*1000)</f>
        <v>0.23771834128514338</v>
      </c>
      <c r="L138" s="130">
        <f>IF(L$9=0,0,L$9/ISI!L$8*1000)</f>
        <v>0.2230449554362578</v>
      </c>
      <c r="M138" s="130">
        <f>IF(M$9=0,0,M$9/ISI!M$8*1000)</f>
        <v>0.20577072050783643</v>
      </c>
      <c r="N138" s="130">
        <f>IF(N$9=0,0,N$9/ISI!N$8*1000)</f>
        <v>0.21568311143057747</v>
      </c>
      <c r="O138" s="130">
        <f>IF(O$9=0,0,O$9/ISI!O$8*1000)</f>
        <v>0.21980066506202703</v>
      </c>
      <c r="P138" s="130">
        <f>IF(P$9=0,0,P$9/ISI!P$8*1000)</f>
        <v>0.22886801064332604</v>
      </c>
      <c r="Q138" s="130">
        <f>IF(Q$9=0,0,Q$9/ISI!Q$8*1000)</f>
        <v>0.25737970539315846</v>
      </c>
    </row>
    <row r="139" spans="1:17" x14ac:dyDescent="0.25">
      <c r="A139" s="129" t="s">
        <v>79</v>
      </c>
      <c r="B139" s="128">
        <f>IF(B$10=0,0,B$10/ISI!B$8*1000)</f>
        <v>0.95854510705408169</v>
      </c>
      <c r="C139" s="128">
        <f>IF(C$10=0,0,C$10/ISI!C$8*1000)</f>
        <v>0.99724940230567682</v>
      </c>
      <c r="D139" s="128">
        <f>IF(D$10=0,0,D$10/ISI!D$8*1000)</f>
        <v>0.96926379261082596</v>
      </c>
      <c r="E139" s="128">
        <f>IF(E$10=0,0,E$10/ISI!E$8*1000)</f>
        <v>0.99349204185156337</v>
      </c>
      <c r="F139" s="128">
        <f>IF(F$10=0,0,F$10/ISI!F$8*1000)</f>
        <v>0.96272865123374118</v>
      </c>
      <c r="G139" s="128">
        <f>IF(G$10=0,0,G$10/ISI!G$8*1000)</f>
        <v>0.91720372852508336</v>
      </c>
      <c r="H139" s="128">
        <f>IF(H$10=0,0,H$10/ISI!H$8*1000)</f>
        <v>0.87129339753221369</v>
      </c>
      <c r="I139" s="128">
        <f>IF(I$10=0,0,I$10/ISI!I$8*1000)</f>
        <v>0.80687277643135402</v>
      </c>
      <c r="J139" s="128">
        <f>IF(J$10=0,0,J$10/ISI!J$8*1000)</f>
        <v>0.79439617523222283</v>
      </c>
      <c r="K139" s="128">
        <f>IF(K$10=0,0,K$10/ISI!K$8*1000)</f>
        <v>0.9645300610123152</v>
      </c>
      <c r="L139" s="128">
        <f>IF(L$10=0,0,L$10/ISI!L$8*1000)</f>
        <v>0.90499354535445764</v>
      </c>
      <c r="M139" s="128">
        <f>IF(M$10=0,0,M$10/ISI!M$8*1000)</f>
        <v>0.83490421703685069</v>
      </c>
      <c r="N139" s="128">
        <f>IF(N$10=0,0,N$10/ISI!N$8*1000)</f>
        <v>0.87512323829453798</v>
      </c>
      <c r="O139" s="128">
        <f>IF(O$10=0,0,O$10/ISI!O$8*1000)</f>
        <v>0.89183000241670429</v>
      </c>
      <c r="P139" s="128">
        <f>IF(P$10=0,0,P$10/ISI!P$8*1000)</f>
        <v>0.92862029524589573</v>
      </c>
      <c r="Q139" s="128">
        <f>IF(Q$10=0,0,Q$10/ISI!Q$8*1000)</f>
        <v>1.0443050443819906</v>
      </c>
    </row>
    <row r="140" spans="1:17" x14ac:dyDescent="0.25">
      <c r="A140" s="127" t="s">
        <v>117</v>
      </c>
      <c r="B140" s="126">
        <f>IF(B$15=0,0,B$15/ISI!B$8*1000)</f>
        <v>48.605853124589267</v>
      </c>
      <c r="C140" s="126">
        <f>IF(C$15=0,0,C$15/ISI!C$8*1000)</f>
        <v>50.568468421923939</v>
      </c>
      <c r="D140" s="126">
        <f>IF(D$15=0,0,D$15/ISI!D$8*1000)</f>
        <v>49.149375648491038</v>
      </c>
      <c r="E140" s="126">
        <f>IF(E$15=0,0,E$15/ISI!E$8*1000)</f>
        <v>50.377940392491936</v>
      </c>
      <c r="F140" s="126">
        <f>IF(F$15=0,0,F$15/ISI!F$8*1000)</f>
        <v>48.817992055183389</v>
      </c>
      <c r="G140" s="126">
        <f>IF(G$15=0,0,G$15/ISI!G$8*1000)</f>
        <v>46.509516751933589</v>
      </c>
      <c r="H140" s="126">
        <f>IF(H$15=0,0,H$15/ISI!H$8*1000)</f>
        <v>44.181498186381845</v>
      </c>
      <c r="I140" s="126">
        <f>IF(I$15=0,0,I$15/ISI!I$8*1000)</f>
        <v>40.91486083736195</v>
      </c>
      <c r="J140" s="126">
        <f>IF(J$15=0,0,J$15/ISI!J$8*1000)</f>
        <v>40.282198022731507</v>
      </c>
      <c r="K140" s="126">
        <f>IF(K$15=0,0,K$15/ISI!K$8*1000)</f>
        <v>48.909337844203002</v>
      </c>
      <c r="L140" s="126">
        <f>IF(L$15=0,0,L$15/ISI!L$8*1000)</f>
        <v>45.890363448194279</v>
      </c>
      <c r="M140" s="126">
        <f>IF(M$15=0,0,M$15/ISI!M$8*1000)</f>
        <v>42.336277602117875</v>
      </c>
      <c r="N140" s="126">
        <f>IF(N$15=0,0,N$15/ISI!N$8*1000)</f>
        <v>44.375701543338273</v>
      </c>
      <c r="O140" s="126">
        <f>IF(O$15=0,0,O$15/ISI!O$8*1000)</f>
        <v>45.222867229265084</v>
      </c>
      <c r="P140" s="126">
        <f>IF(P$15=0,0,P$15/ISI!P$8*1000)</f>
        <v>47.088427395924448</v>
      </c>
      <c r="Q140" s="126">
        <f>IF(Q$15=0,0,Q$15/ISI!Q$8*1000)</f>
        <v>52.954563359567345</v>
      </c>
    </row>
    <row r="141" spans="1:17" x14ac:dyDescent="0.25">
      <c r="A141" s="127" t="s">
        <v>116</v>
      </c>
      <c r="B141" s="126">
        <f>IF(B$21=0,0,B$21/ISI!B$8*1000)</f>
        <v>318.46554967230861</v>
      </c>
      <c r="C141" s="126">
        <f>IF(C$21=0,0,C$21/ISI!C$8*1000)</f>
        <v>331.32460510044615</v>
      </c>
      <c r="D141" s="126">
        <f>IF(D$21=0,0,D$21/ISI!D$8*1000)</f>
        <v>322.02670924891311</v>
      </c>
      <c r="E141" s="126">
        <f>IF(E$21=0,0,E$21/ISI!E$8*1000)</f>
        <v>330.07626545160718</v>
      </c>
      <c r="F141" s="126">
        <f>IF(F$21=0,0,F$21/ISI!F$8*1000)</f>
        <v>319.85548394556184</v>
      </c>
      <c r="G141" s="126">
        <f>IF(G$21=0,0,G$21/ISI!G$8*1000)</f>
        <v>304.73035375866885</v>
      </c>
      <c r="H141" s="126">
        <f>IF(H$21=0,0,H$21/ISI!H$8*1000)</f>
        <v>289.47717611717394</v>
      </c>
      <c r="I141" s="126">
        <f>IF(I$21=0,0,I$21/ISI!I$8*1000)</f>
        <v>268.07416820639509</v>
      </c>
      <c r="J141" s="126">
        <f>IF(J$21=0,0,J$21/ISI!J$8*1000)</f>
        <v>263.92896144493659</v>
      </c>
      <c r="K141" s="126">
        <f>IF(K$21=0,0,K$21/ISI!K$8*1000)</f>
        <v>320.45398155521707</v>
      </c>
      <c r="L141" s="126">
        <f>IF(L$21=0,0,L$21/ISI!L$8*1000)</f>
        <v>300.67366131256847</v>
      </c>
      <c r="M141" s="126">
        <f>IF(M$21=0,0,M$21/ISI!M$8*1000)</f>
        <v>277.38729084907578</v>
      </c>
      <c r="N141" s="126">
        <f>IF(N$21=0,0,N$21/ISI!N$8*1000)</f>
        <v>290.74959651195263</v>
      </c>
      <c r="O141" s="126">
        <f>IF(O$21=0,0,O$21/ISI!O$8*1000)</f>
        <v>296.30022608614456</v>
      </c>
      <c r="P141" s="126">
        <f>IF(P$21=0,0,P$21/ISI!P$8*1000)</f>
        <v>308.52337629809648</v>
      </c>
      <c r="Q141" s="126">
        <f>IF(Q$21=0,0,Q$21/ISI!Q$8*1000)</f>
        <v>346.95829913188538</v>
      </c>
    </row>
    <row r="142" spans="1:17" x14ac:dyDescent="0.25">
      <c r="A142" s="127" t="s">
        <v>113</v>
      </c>
      <c r="B142" s="126">
        <f>IF(B$27=0,0,B$27/ISI!B$8*1000)</f>
        <v>72.908779686883832</v>
      </c>
      <c r="C142" s="126">
        <f>IF(C$27=0,0,C$27/ISI!C$8*1000)</f>
        <v>75.852702632886036</v>
      </c>
      <c r="D142" s="126">
        <f>IF(D$27=0,0,D$27/ISI!D$8*1000)</f>
        <v>73.724063472736518</v>
      </c>
      <c r="E142" s="126">
        <f>IF(E$27=0,0,E$27/ISI!E$8*1000)</f>
        <v>75.566910588737912</v>
      </c>
      <c r="F142" s="126">
        <f>IF(F$27=0,0,F$27/ISI!F$8*1000)</f>
        <v>73.226988082775151</v>
      </c>
      <c r="G142" s="126">
        <f>IF(G$27=0,0,G$27/ISI!G$8*1000)</f>
        <v>69.76427512790039</v>
      </c>
      <c r="H142" s="126">
        <f>IF(H$27=0,0,H$27/ISI!H$8*1000)</f>
        <v>66.272247279572767</v>
      </c>
      <c r="I142" s="126">
        <f>IF(I$27=0,0,I$27/ISI!I$8*1000)</f>
        <v>61.372291256042828</v>
      </c>
      <c r="J142" s="126">
        <f>IF(J$27=0,0,J$27/ISI!J$8*1000)</f>
        <v>60.423297034097196</v>
      </c>
      <c r="K142" s="126">
        <f>IF(K$27=0,0,K$27/ISI!K$8*1000)</f>
        <v>73.364006766304286</v>
      </c>
      <c r="L142" s="126">
        <f>IF(L$27=0,0,L$27/ISI!L$8*1000)</f>
        <v>68.835545172291305</v>
      </c>
      <c r="M142" s="126">
        <f>IF(M$27=0,0,M$27/ISI!M$8*1000)</f>
        <v>63.504416403176691</v>
      </c>
      <c r="N142" s="126">
        <f>IF(N$27=0,0,N$27/ISI!N$8*1000)</f>
        <v>66.563552315007456</v>
      </c>
      <c r="O142" s="126">
        <f>IF(O$27=0,0,O$27/ISI!O$8*1000)</f>
        <v>67.834300843897552</v>
      </c>
      <c r="P142" s="126">
        <f>IF(P$27=0,0,P$27/ISI!P$8*1000)</f>
        <v>70.632641093886576</v>
      </c>
      <c r="Q142" s="126">
        <f>IF(Q$27=0,0,Q$27/ISI!Q$8*1000)</f>
        <v>79.431845039351032</v>
      </c>
    </row>
    <row r="143" spans="1:17" x14ac:dyDescent="0.25">
      <c r="A143" s="72" t="s">
        <v>112</v>
      </c>
      <c r="B143" s="125">
        <f>IF(B$34=0,0,B$34/ISI!B$8*1000)</f>
        <v>33.074060306573287</v>
      </c>
      <c r="C143" s="125">
        <f>IF(C$34=0,0,C$34/ISI!C$8*1000)</f>
        <v>34.409530266050574</v>
      </c>
      <c r="D143" s="125">
        <f>IF(D$34=0,0,D$34/ISI!D$8*1000)</f>
        <v>33.443902528814093</v>
      </c>
      <c r="E143" s="125">
        <f>IF(E$34=0,0,E$34/ISI!E$8*1000)</f>
        <v>34.279884654865086</v>
      </c>
      <c r="F143" s="125">
        <f>IF(F$34=0,0,F$34/ISI!F$8*1000)</f>
        <v>33.218411147733505</v>
      </c>
      <c r="G143" s="125">
        <f>IF(G$34=0,0,G$34/ISI!G$8*1000)</f>
        <v>31.647599270402317</v>
      </c>
      <c r="H143" s="125">
        <f>IF(H$34=0,0,H$34/ISI!H$8*1000)</f>
        <v>30.063489096787677</v>
      </c>
      <c r="I143" s="125">
        <f>IF(I$34=0,0,I$34/ISI!I$8*1000)</f>
        <v>27.840691764041466</v>
      </c>
      <c r="J143" s="125">
        <f>IF(J$34=0,0,J$34/ISI!J$8*1000)</f>
        <v>27.410193650343562</v>
      </c>
      <c r="K143" s="125">
        <f>IF(K$34=0,0,K$34/ISI!K$8*1000)</f>
        <v>33.280567779920077</v>
      </c>
      <c r="L143" s="125">
        <f>IF(L$34=0,0,L$34/ISI!L$8*1000)</f>
        <v>31.226293761076096</v>
      </c>
      <c r="M143" s="125">
        <f>IF(M$34=0,0,M$34/ISI!M$8*1000)</f>
        <v>28.807900871097097</v>
      </c>
      <c r="N143" s="125">
        <f>IF(N$34=0,0,N$34/ISI!N$8*1000)</f>
        <v>30.195635600280852</v>
      </c>
      <c r="O143" s="125">
        <f>IF(O$34=0,0,O$34/ISI!O$8*1000)</f>
        <v>30.772093108683791</v>
      </c>
      <c r="P143" s="125">
        <f>IF(P$34=0,0,P$34/ISI!P$8*1000)</f>
        <v>32.041521490065648</v>
      </c>
      <c r="Q143" s="125">
        <f>IF(Q$34=0,0,Q$34/ISI!Q$8*1000)</f>
        <v>36.033158755042194</v>
      </c>
    </row>
    <row r="144" spans="1:17" x14ac:dyDescent="0.25">
      <c r="A144" s="135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</row>
    <row r="145" spans="1:17" x14ac:dyDescent="0.25">
      <c r="A145" s="78" t="s">
        <v>45</v>
      </c>
      <c r="B145" s="133">
        <f t="shared" ref="B145:Q145" si="31">SUM(B$146:B$150,B$153,B$154,B$152,B$151)</f>
        <v>119.03421600179666</v>
      </c>
      <c r="C145" s="133">
        <f t="shared" si="31"/>
        <v>122.48720191873059</v>
      </c>
      <c r="D145" s="133">
        <f t="shared" si="31"/>
        <v>119.98953224071899</v>
      </c>
      <c r="E145" s="133">
        <f t="shared" si="31"/>
        <v>122.15698045908087</v>
      </c>
      <c r="F145" s="133">
        <f t="shared" si="31"/>
        <v>119.40471515357756</v>
      </c>
      <c r="G145" s="133">
        <f t="shared" si="31"/>
        <v>115.28782832589235</v>
      </c>
      <c r="H145" s="133">
        <f t="shared" si="31"/>
        <v>111.08709307502697</v>
      </c>
      <c r="I145" s="133">
        <f t="shared" si="31"/>
        <v>105.07223588254763</v>
      </c>
      <c r="J145" s="133">
        <f t="shared" si="31"/>
        <v>103.89110370301603</v>
      </c>
      <c r="K145" s="133">
        <f t="shared" si="31"/>
        <v>119.60226028026997</v>
      </c>
      <c r="L145" s="133">
        <f t="shared" si="31"/>
        <v>114.16498852812808</v>
      </c>
      <c r="M145" s="133">
        <f t="shared" si="31"/>
        <v>107.67007335068854</v>
      </c>
      <c r="N145" s="133">
        <f t="shared" si="31"/>
        <v>111.4158266974557</v>
      </c>
      <c r="O145" s="133">
        <f t="shared" si="31"/>
        <v>112.96748907493797</v>
      </c>
      <c r="P145" s="133">
        <f t="shared" si="31"/>
        <v>116.3598026167666</v>
      </c>
      <c r="Q145" s="133">
        <f t="shared" si="31"/>
        <v>126.87503935523158</v>
      </c>
    </row>
    <row r="146" spans="1:17" x14ac:dyDescent="0.25">
      <c r="A146" s="132" t="s">
        <v>83</v>
      </c>
      <c r="B146" s="131">
        <f>IF(B$54=0,0,B$54/ISI!B$9*1000)</f>
        <v>0.35253146728616719</v>
      </c>
      <c r="C146" s="131">
        <f>IF(C$54=0,0,C$54/ISI!C$9*1000)</f>
        <v>0.36275782263761375</v>
      </c>
      <c r="D146" s="131">
        <f>IF(D$54=0,0,D$54/ISI!D$9*1000)</f>
        <v>0.35536072971794164</v>
      </c>
      <c r="E146" s="131">
        <f>IF(E$54=0,0,E$54/ISI!E$9*1000)</f>
        <v>0.36177983950293297</v>
      </c>
      <c r="F146" s="131">
        <f>IF(F$54=0,0,F$54/ISI!F$9*1000)</f>
        <v>0.35362873674357809</v>
      </c>
      <c r="G146" s="131">
        <f>IF(G$54=0,0,G$54/ISI!G$9*1000)</f>
        <v>0.34143617394303788</v>
      </c>
      <c r="H146" s="131">
        <f>IF(H$54=0,0,H$54/ISI!H$9*1000)</f>
        <v>0.32899528584036047</v>
      </c>
      <c r="I146" s="131">
        <f>IF(I$54=0,0,I$54/ISI!I$9*1000)</f>
        <v>0.3111816982618989</v>
      </c>
      <c r="J146" s="131">
        <f>IF(J$54=0,0,J$54/ISI!J$9*1000)</f>
        <v>0.30768365984660073</v>
      </c>
      <c r="K146" s="131">
        <f>IF(K$54=0,0,K$54/ISI!K$9*1000)</f>
        <v>0.35421378594797676</v>
      </c>
      <c r="L146" s="131">
        <f>IF(L$54=0,0,L$54/ISI!L$9*1000)</f>
        <v>0.33811077411491464</v>
      </c>
      <c r="M146" s="131">
        <f>IF(M$54=0,0,M$54/ISI!M$9*1000)</f>
        <v>0.31887544788428362</v>
      </c>
      <c r="N146" s="131">
        <f>IF(N$54=0,0,N$54/ISI!N$9*1000)</f>
        <v>0.32996886259966252</v>
      </c>
      <c r="O146" s="131">
        <f>IF(O$54=0,0,O$54/ISI!O$9*1000)</f>
        <v>0.33456426241863818</v>
      </c>
      <c r="P146" s="131">
        <f>IF(P$54=0,0,P$54/ISI!P$9*1000)</f>
        <v>0.34461093059997466</v>
      </c>
      <c r="Q146" s="131">
        <f>IF(Q$54=0,0,Q$54/ISI!Q$9*1000)</f>
        <v>0.37575283215386501</v>
      </c>
    </row>
    <row r="147" spans="1:17" x14ac:dyDescent="0.25">
      <c r="A147" s="76" t="s">
        <v>82</v>
      </c>
      <c r="B147" s="130">
        <f>IF(B$55=0,0,B$55/ISI!B$9*1000)</f>
        <v>0.26048339899263939</v>
      </c>
      <c r="C147" s="130">
        <f>IF(C$55=0,0,C$55/ISI!C$9*1000)</f>
        <v>0.26803959198090682</v>
      </c>
      <c r="D147" s="130">
        <f>IF(D$55=0,0,D$55/ISI!D$9*1000)</f>
        <v>0.26257392413226471</v>
      </c>
      <c r="E147" s="130">
        <f>IF(E$55=0,0,E$55/ISI!E$9*1000)</f>
        <v>0.26731696607451538</v>
      </c>
      <c r="F147" s="130">
        <f>IF(F$55=0,0,F$55/ISI!F$9*1000)</f>
        <v>0.26129416485157803</v>
      </c>
      <c r="G147" s="130">
        <f>IF(G$55=0,0,G$55/ISI!G$9*1000)</f>
        <v>0.25228515290389325</v>
      </c>
      <c r="H147" s="130">
        <f>IF(H$55=0,0,H$55/ISI!H$9*1000)</f>
        <v>0.24309265487125117</v>
      </c>
      <c r="I147" s="130">
        <f>IF(I$55=0,0,I$55/ISI!I$9*1000)</f>
        <v>0.22993030123396843</v>
      </c>
      <c r="J147" s="130">
        <f>IF(J$55=0,0,J$55/ISI!J$9*1000)</f>
        <v>0.22734562150810431</v>
      </c>
      <c r="K147" s="130">
        <f>IF(K$55=0,0,K$55/ISI!K$9*1000)</f>
        <v>0.26172645421999347</v>
      </c>
      <c r="L147" s="130">
        <f>IF(L$55=0,0,L$55/ISI!L$9*1000)</f>
        <v>0.24982803480062923</v>
      </c>
      <c r="M147" s="130">
        <f>IF(M$55=0,0,M$55/ISI!M$9*1000)</f>
        <v>0.23561516695124718</v>
      </c>
      <c r="N147" s="130">
        <f>IF(N$55=0,0,N$55/ISI!N$9*1000)</f>
        <v>0.24381202493315091</v>
      </c>
      <c r="O147" s="130">
        <f>IF(O$55=0,0,O$55/ISI!O$9*1000)</f>
        <v>0.24720753845650181</v>
      </c>
      <c r="P147" s="130">
        <f>IF(P$55=0,0,P$55/ISI!P$9*1000)</f>
        <v>0.25463096166626986</v>
      </c>
      <c r="Q147" s="130">
        <f>IF(Q$55=0,0,Q$55/ISI!Q$9*1000)</f>
        <v>0.27764152702174966</v>
      </c>
    </row>
    <row r="148" spans="1:17" x14ac:dyDescent="0.25">
      <c r="A148" s="76" t="s">
        <v>81</v>
      </c>
      <c r="B148" s="130">
        <f>IF(B$56=0,0,B$56/ISI!B$9*1000)</f>
        <v>6.5120849748159815</v>
      </c>
      <c r="C148" s="130">
        <f>IF(C$56=0,0,C$56/ISI!C$9*1000)</f>
        <v>6.7009897995226675</v>
      </c>
      <c r="D148" s="130">
        <f>IF(D$56=0,0,D$56/ISI!D$9*1000)</f>
        <v>6.5643481033066173</v>
      </c>
      <c r="E148" s="130">
        <f>IF(E$56=0,0,E$56/ISI!E$9*1000)</f>
        <v>6.682924151862883</v>
      </c>
      <c r="F148" s="130">
        <f>IF(F$56=0,0,F$56/ISI!F$9*1000)</f>
        <v>6.5323541212894503</v>
      </c>
      <c r="G148" s="130">
        <f>IF(G$56=0,0,G$56/ISI!G$9*1000)</f>
        <v>6.3071288225973312</v>
      </c>
      <c r="H148" s="130">
        <f>IF(H$56=0,0,H$56/ISI!H$9*1000)</f>
        <v>6.0773163717812793</v>
      </c>
      <c r="I148" s="130">
        <f>IF(I$56=0,0,I$56/ISI!I$9*1000)</f>
        <v>5.7482575308492097</v>
      </c>
      <c r="J148" s="130">
        <f>IF(J$56=0,0,J$56/ISI!J$9*1000)</f>
        <v>5.6836405377026065</v>
      </c>
      <c r="K148" s="130">
        <f>IF(K$56=0,0,K$56/ISI!K$9*1000)</f>
        <v>6.5431613554998371</v>
      </c>
      <c r="L148" s="130">
        <f>IF(L$56=0,0,L$56/ISI!L$9*1000)</f>
        <v>6.2457008700157299</v>
      </c>
      <c r="M148" s="130">
        <f>IF(M$56=0,0,M$56/ISI!M$9*1000)</f>
        <v>5.8903791737811781</v>
      </c>
      <c r="N148" s="130">
        <f>IF(N$56=0,0,N$56/ISI!N$9*1000)</f>
        <v>6.0953006233287725</v>
      </c>
      <c r="O148" s="130">
        <f>IF(O$56=0,0,O$56/ISI!O$9*1000)</f>
        <v>6.1801884614125457</v>
      </c>
      <c r="P148" s="130">
        <f>IF(P$56=0,0,P$56/ISI!P$9*1000)</f>
        <v>6.3657740416567474</v>
      </c>
      <c r="Q148" s="130">
        <f>IF(Q$56=0,0,Q$56/ISI!Q$9*1000)</f>
        <v>6.9410381755437403</v>
      </c>
    </row>
    <row r="149" spans="1:17" x14ac:dyDescent="0.25">
      <c r="A149" s="76" t="s">
        <v>80</v>
      </c>
      <c r="B149" s="130">
        <f>IF(B$57=0,0,B$57/ISI!B$9*1000)</f>
        <v>0.16280212437039956</v>
      </c>
      <c r="C149" s="130">
        <f>IF(C$57=0,0,C$57/ISI!C$9*1000)</f>
        <v>0.16752474498806671</v>
      </c>
      <c r="D149" s="130">
        <f>IF(D$57=0,0,D$57/ISI!D$9*1000)</f>
        <v>0.16410870258266547</v>
      </c>
      <c r="E149" s="130">
        <f>IF(E$57=0,0,E$57/ISI!E$9*1000)</f>
        <v>0.16707310379657214</v>
      </c>
      <c r="F149" s="130">
        <f>IF(F$57=0,0,F$57/ISI!F$9*1000)</f>
        <v>0.16330885303223627</v>
      </c>
      <c r="G149" s="130">
        <f>IF(G$57=0,0,G$57/ISI!G$9*1000)</f>
        <v>0.1576782205649333</v>
      </c>
      <c r="H149" s="130">
        <f>IF(H$57=0,0,H$57/ISI!H$9*1000)</f>
        <v>0.15193290929453201</v>
      </c>
      <c r="I149" s="130">
        <f>IF(I$57=0,0,I$57/ISI!I$9*1000)</f>
        <v>0.14370643827123028</v>
      </c>
      <c r="J149" s="130">
        <f>IF(J$57=0,0,J$57/ISI!J$9*1000)</f>
        <v>0.14209101344256519</v>
      </c>
      <c r="K149" s="130">
        <f>IF(K$57=0,0,K$57/ISI!K$9*1000)</f>
        <v>0.16357903388749589</v>
      </c>
      <c r="L149" s="130">
        <f>IF(L$57=0,0,L$57/ISI!L$9*1000)</f>
        <v>0.15614252175039325</v>
      </c>
      <c r="M149" s="130">
        <f>IF(M$57=0,0,M$57/ISI!M$9*1000)</f>
        <v>0.14725947934452949</v>
      </c>
      <c r="N149" s="130">
        <f>IF(N$57=0,0,N$57/ISI!N$9*1000)</f>
        <v>0.15238251558321936</v>
      </c>
      <c r="O149" s="130">
        <f>IF(O$57=0,0,O$57/ISI!O$9*1000)</f>
        <v>0.15450471153531362</v>
      </c>
      <c r="P149" s="130">
        <f>IF(P$57=0,0,P$57/ISI!P$9*1000)</f>
        <v>0.15914435104141869</v>
      </c>
      <c r="Q149" s="130">
        <f>IF(Q$57=0,0,Q$57/ISI!Q$9*1000)</f>
        <v>0.17352595438859353</v>
      </c>
    </row>
    <row r="150" spans="1:17" x14ac:dyDescent="0.25">
      <c r="A150" s="129" t="s">
        <v>79</v>
      </c>
      <c r="B150" s="128">
        <f>IF(B$58=0,0,B$58/ISI!B$9*1000)</f>
        <v>0.35334711113297318</v>
      </c>
      <c r="C150" s="128">
        <f>IF(C$58=0,0,C$58/ISI!C$9*1000)</f>
        <v>0.36359712696466523</v>
      </c>
      <c r="D150" s="128">
        <f>IF(D$58=0,0,D$58/ISI!D$9*1000)</f>
        <v>0.35618291956335368</v>
      </c>
      <c r="E150" s="128">
        <f>IF(E$58=0,0,E$58/ISI!E$9*1000)</f>
        <v>0.36261688109317897</v>
      </c>
      <c r="F150" s="128">
        <f>IF(F$58=0,0,F$58/ISI!F$9*1000)</f>
        <v>0.35444691931717642</v>
      </c>
      <c r="G150" s="128">
        <f>IF(G$58=0,0,G$58/ISI!G$9*1000)</f>
        <v>0.34222614686800112</v>
      </c>
      <c r="H150" s="128">
        <f>IF(H$58=0,0,H$58/ISI!H$9*1000)</f>
        <v>0.32975647457221913</v>
      </c>
      <c r="I150" s="128">
        <f>IF(I$58=0,0,I$58/ISI!I$9*1000)</f>
        <v>0.3119016721109848</v>
      </c>
      <c r="J150" s="128">
        <f>IF(J$58=0,0,J$58/ISI!J$9*1000)</f>
        <v>0.30839554036566064</v>
      </c>
      <c r="K150" s="128">
        <f>IF(K$58=0,0,K$58/ISI!K$9*1000)</f>
        <v>0.35503332213629596</v>
      </c>
      <c r="L150" s="128">
        <f>IF(L$58=0,0,L$58/ISI!L$9*1000)</f>
        <v>0.33889305313973084</v>
      </c>
      <c r="M150" s="128">
        <f>IF(M$58=0,0,M$58/ISI!M$9*1000)</f>
        <v>0.31961322258271413</v>
      </c>
      <c r="N150" s="128">
        <f>IF(N$58=0,0,N$58/ISI!N$9*1000)</f>
        <v>0.33073230387339847</v>
      </c>
      <c r="O150" s="128">
        <f>IF(O$58=0,0,O$58/ISI!O$9*1000)</f>
        <v>0.33533833596192658</v>
      </c>
      <c r="P150" s="128">
        <f>IF(P$58=0,0,P$58/ISI!P$9*1000)</f>
        <v>0.34540824888548743</v>
      </c>
      <c r="Q150" s="128">
        <f>IF(Q$58=0,0,Q$58/ISI!Q$9*1000)</f>
        <v>0.37662220273183206</v>
      </c>
    </row>
    <row r="151" spans="1:17" x14ac:dyDescent="0.25">
      <c r="A151" s="127" t="s">
        <v>115</v>
      </c>
      <c r="B151" s="126">
        <f>IF(B$63=0,0,B$63/ISI!B$9*1000)</f>
        <v>18.67658542706922</v>
      </c>
      <c r="C151" s="126">
        <f>IF(C$63=0,0,C$63/ISI!C$9*1000)</f>
        <v>19.218362309567503</v>
      </c>
      <c r="D151" s="126">
        <f>IF(D$63=0,0,D$63/ISI!D$9*1000)</f>
        <v>18.826475483436123</v>
      </c>
      <c r="E151" s="126">
        <f>IF(E$63=0,0,E$63/ISI!E$9*1000)</f>
        <v>19.166550238146758</v>
      </c>
      <c r="F151" s="126">
        <f>IF(F$63=0,0,F$63/ISI!F$9*1000)</f>
        <v>18.734717107953202</v>
      </c>
      <c r="G151" s="126">
        <f>IF(G$63=0,0,G$63/ISI!G$9*1000)</f>
        <v>18.088773520357528</v>
      </c>
      <c r="H151" s="126">
        <f>IF(H$63=0,0,H$63/ISI!H$9*1000)</f>
        <v>17.429674032794207</v>
      </c>
      <c r="I151" s="126">
        <f>IF(I$63=0,0,I$63/ISI!I$9*1000)</f>
        <v>16.485937030441324</v>
      </c>
      <c r="J151" s="126">
        <f>IF(J$63=0,0,J$63/ISI!J$9*1000)</f>
        <v>16.300616231156589</v>
      </c>
      <c r="K151" s="126">
        <f>IF(K$63=0,0,K$63/ISI!K$9*1000)</f>
        <v>18.765712132394949</v>
      </c>
      <c r="L151" s="126">
        <f>IF(L$63=0,0,L$63/ISI!L$9*1000)</f>
        <v>17.912598853037192</v>
      </c>
      <c r="M151" s="126">
        <f>IF(M$63=0,0,M$63/ISI!M$9*1000)</f>
        <v>16.893540281246484</v>
      </c>
      <c r="N151" s="126">
        <f>IF(N$63=0,0,N$63/ISI!N$9*1000)</f>
        <v>17.48125266109335</v>
      </c>
      <c r="O151" s="126">
        <f>IF(O$63=0,0,O$63/ISI!O$9*1000)</f>
        <v>17.724710012436631</v>
      </c>
      <c r="P151" s="126">
        <f>IF(P$63=0,0,P$63/ISI!P$9*1000)</f>
        <v>18.256967339677818</v>
      </c>
      <c r="Q151" s="126">
        <f>IF(Q$63=0,0,Q$63/ISI!Q$9*1000)</f>
        <v>19.90681831386183</v>
      </c>
    </row>
    <row r="152" spans="1:17" x14ac:dyDescent="0.25">
      <c r="A152" s="127" t="s">
        <v>114</v>
      </c>
      <c r="B152" s="126">
        <f>IF(B$69=0,0,B$69/ISI!B$9*1000)</f>
        <v>51.172848746645542</v>
      </c>
      <c r="C152" s="126">
        <f>IF(C$69=0,0,C$69/ISI!C$9*1000)</f>
        <v>52.657288532000152</v>
      </c>
      <c r="D152" s="126">
        <f>IF(D$69=0,0,D$69/ISI!D$9*1000)</f>
        <v>51.583539513062235</v>
      </c>
      <c r="E152" s="126">
        <f>IF(E$69=0,0,E$69/ISI!E$9*1000)</f>
        <v>52.515326217506491</v>
      </c>
      <c r="F152" s="126">
        <f>IF(F$69=0,0,F$69/ISI!F$9*1000)</f>
        <v>51.332126454280129</v>
      </c>
      <c r="G152" s="126">
        <f>IF(G$69=0,0,G$69/ISI!G$9*1000)</f>
        <v>49.562275448271791</v>
      </c>
      <c r="H152" s="126">
        <f>IF(H$69=0,0,H$69/ISI!H$9*1000)</f>
        <v>47.756377977463977</v>
      </c>
      <c r="I152" s="126">
        <f>IF(I$69=0,0,I$69/ISI!I$9*1000)</f>
        <v>45.170588885201845</v>
      </c>
      <c r="J152" s="126">
        <f>IF(J$69=0,0,J$69/ISI!J$9*1000)</f>
        <v>44.66281977138626</v>
      </c>
      <c r="K152" s="126">
        <f>IF(K$69=0,0,K$69/ISI!K$9*1000)</f>
        <v>51.417051169445308</v>
      </c>
      <c r="L152" s="126">
        <f>IF(L$69=0,0,L$69/ISI!L$9*1000)</f>
        <v>49.079566248617475</v>
      </c>
      <c r="M152" s="126">
        <f>IF(M$69=0,0,M$69/ISI!M$9*1000)</f>
        <v>46.287400070176901</v>
      </c>
      <c r="N152" s="126">
        <f>IF(N$69=0,0,N$69/ISI!N$9*1000)</f>
        <v>47.897700670245264</v>
      </c>
      <c r="O152" s="126">
        <f>IF(O$69=0,0,O$69/ISI!O$9*1000)</f>
        <v>48.564760838454042</v>
      </c>
      <c r="P152" s="126">
        <f>IF(P$69=0,0,P$69/ISI!P$9*1000)</f>
        <v>50.023117549725818</v>
      </c>
      <c r="Q152" s="126">
        <f>IF(Q$69=0,0,Q$69/ISI!Q$9*1000)</f>
        <v>54.543621294166137</v>
      </c>
    </row>
    <row r="153" spans="1:17" x14ac:dyDescent="0.25">
      <c r="A153" s="127" t="s">
        <v>113</v>
      </c>
      <c r="B153" s="126">
        <f>IF(B$70=0,0,B$70/ISI!B$9*1000)</f>
        <v>28.014878140603773</v>
      </c>
      <c r="C153" s="126">
        <f>IF(C$70=0,0,C$70/ISI!C$9*1000)</f>
        <v>28.82754346435123</v>
      </c>
      <c r="D153" s="126">
        <f>IF(D$70=0,0,D$70/ISI!D$9*1000)</f>
        <v>28.239713225154116</v>
      </c>
      <c r="E153" s="126">
        <f>IF(E$70=0,0,E$70/ISI!E$9*1000)</f>
        <v>28.749825357220086</v>
      </c>
      <c r="F153" s="126">
        <f>IF(F$70=0,0,F$70/ISI!F$9*1000)</f>
        <v>28.102075661929756</v>
      </c>
      <c r="G153" s="126">
        <f>IF(G$70=0,0,G$70/ISI!G$9*1000)</f>
        <v>27.133160280536252</v>
      </c>
      <c r="H153" s="126">
        <f>IF(H$70=0,0,H$70/ISI!H$9*1000)</f>
        <v>26.14451104919123</v>
      </c>
      <c r="I153" s="126">
        <f>IF(I$70=0,0,I$70/ISI!I$9*1000)</f>
        <v>24.72890554566191</v>
      </c>
      <c r="J153" s="126">
        <f>IF(J$70=0,0,J$70/ISI!J$9*1000)</f>
        <v>24.450924346734823</v>
      </c>
      <c r="K153" s="126">
        <f>IF(K$70=0,0,K$70/ISI!K$9*1000)</f>
        <v>28.148568198592258</v>
      </c>
      <c r="L153" s="126">
        <f>IF(L$70=0,0,L$70/ISI!L$9*1000)</f>
        <v>26.86889827955569</v>
      </c>
      <c r="M153" s="126">
        <f>IF(M$70=0,0,M$70/ISI!M$9*1000)</f>
        <v>25.340310421869621</v>
      </c>
      <c r="N153" s="126">
        <f>IF(N$70=0,0,N$70/ISI!N$9*1000)</f>
        <v>26.221878991639997</v>
      </c>
      <c r="O153" s="126">
        <f>IF(O$70=0,0,O$70/ISI!O$9*1000)</f>
        <v>26.587065018654854</v>
      </c>
      <c r="P153" s="126">
        <f>IF(P$70=0,0,P$70/ISI!P$9*1000)</f>
        <v>27.385451009516629</v>
      </c>
      <c r="Q153" s="126">
        <f>IF(Q$70=0,0,Q$70/ISI!Q$9*1000)</f>
        <v>29.860227470792701</v>
      </c>
    </row>
    <row r="154" spans="1:17" x14ac:dyDescent="0.25">
      <c r="A154" s="72" t="s">
        <v>112</v>
      </c>
      <c r="B154" s="125">
        <f>IF(B$77=0,0,B$77/ISI!B$9*1000)</f>
        <v>13.528654610879959</v>
      </c>
      <c r="C154" s="125">
        <f>IF(C$77=0,0,C$77/ISI!C$9*1000)</f>
        <v>13.921098526717794</v>
      </c>
      <c r="D154" s="125">
        <f>IF(D$77=0,0,D$77/ISI!D$9*1000)</f>
        <v>13.637229639763667</v>
      </c>
      <c r="E154" s="125">
        <f>IF(E$77=0,0,E$77/ISI!E$9*1000)</f>
        <v>13.883567703877452</v>
      </c>
      <c r="F154" s="125">
        <f>IF(F$77=0,0,F$77/ISI!F$9*1000)</f>
        <v>13.570763134180455</v>
      </c>
      <c r="G154" s="125">
        <f>IF(G$77=0,0,G$77/ISI!G$9*1000)</f>
        <v>13.102864559849566</v>
      </c>
      <c r="H154" s="125">
        <f>IF(H$77=0,0,H$77/ISI!H$9*1000)</f>
        <v>12.625436319217922</v>
      </c>
      <c r="I154" s="125">
        <f>IF(I$77=0,0,I$77/ISI!I$9*1000)</f>
        <v>11.941826780515266</v>
      </c>
      <c r="J154" s="125">
        <f>IF(J$77=0,0,J$77/ISI!J$9*1000)</f>
        <v>11.807586980872804</v>
      </c>
      <c r="K154" s="125">
        <f>IF(K$77=0,0,K$77/ISI!K$9*1000)</f>
        <v>13.593214828145847</v>
      </c>
      <c r="L154" s="125">
        <f>IF(L$77=0,0,L$77/ISI!L$9*1000)</f>
        <v>12.97524989309632</v>
      </c>
      <c r="M154" s="125">
        <f>IF(M$77=0,0,M$77/ISI!M$9*1000)</f>
        <v>12.237080086851575</v>
      </c>
      <c r="N154" s="125">
        <f>IF(N$77=0,0,N$77/ISI!N$9*1000)</f>
        <v>12.662798044158881</v>
      </c>
      <c r="O154" s="125">
        <f>IF(O$77=0,0,O$77/ISI!O$9*1000)</f>
        <v>12.839149895607521</v>
      </c>
      <c r="P154" s="125">
        <f>IF(P$77=0,0,P$77/ISI!P$9*1000)</f>
        <v>13.224698183996447</v>
      </c>
      <c r="Q154" s="125">
        <f>IF(Q$77=0,0,Q$77/ISI!Q$9*1000)</f>
        <v>14.419791584571131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130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2712.1110859492455</v>
      </c>
      <c r="C5" s="96">
        <v>2643.4224895497737</v>
      </c>
      <c r="D5" s="96">
        <v>2396.3158039718346</v>
      </c>
      <c r="E5" s="96">
        <v>2600.9026201542515</v>
      </c>
      <c r="F5" s="96">
        <v>2709.7400189861996</v>
      </c>
      <c r="G5" s="96">
        <v>2898.0469857427424</v>
      </c>
      <c r="H5" s="96">
        <v>2777.5219634112655</v>
      </c>
      <c r="I5" s="96">
        <v>2546.3115208671807</v>
      </c>
      <c r="J5" s="96">
        <v>2371.5456390167183</v>
      </c>
      <c r="K5" s="96">
        <v>1525.6880232756298</v>
      </c>
      <c r="L5" s="96">
        <v>2095.7437991530119</v>
      </c>
      <c r="M5" s="96">
        <v>2237.9203226636805</v>
      </c>
      <c r="N5" s="96">
        <v>2205.5599055495964</v>
      </c>
      <c r="O5" s="96">
        <v>1653.5786706997583</v>
      </c>
      <c r="P5" s="96">
        <v>1638.0268893565899</v>
      </c>
      <c r="Q5" s="96">
        <v>1351.9877384889869</v>
      </c>
    </row>
    <row r="6" spans="1:17" x14ac:dyDescent="0.25">
      <c r="A6" s="132" t="s">
        <v>83</v>
      </c>
      <c r="B6" s="160">
        <v>3.5191417671558813</v>
      </c>
      <c r="C6" s="160">
        <v>3.4328395489715344</v>
      </c>
      <c r="D6" s="160">
        <v>3.1088488629761697</v>
      </c>
      <c r="E6" s="160">
        <v>3.3939402402791807</v>
      </c>
      <c r="F6" s="160">
        <v>3.557049552177491</v>
      </c>
      <c r="G6" s="160">
        <v>3.7905041902604686</v>
      </c>
      <c r="H6" s="160">
        <v>3.6417421185437724</v>
      </c>
      <c r="I6" s="160">
        <v>3.2968864301377558</v>
      </c>
      <c r="J6" s="160">
        <v>3.0644709672050343</v>
      </c>
      <c r="K6" s="160">
        <v>1.9819613640155789</v>
      </c>
      <c r="L6" s="160">
        <v>2.7475193235753301</v>
      </c>
      <c r="M6" s="160">
        <v>2.9199443417509454</v>
      </c>
      <c r="N6" s="160">
        <v>2.8814602330090371</v>
      </c>
      <c r="O6" s="160">
        <v>2.1475672367207008</v>
      </c>
      <c r="P6" s="160">
        <v>2.1386500991444888</v>
      </c>
      <c r="Q6" s="160">
        <v>1.768911062181892</v>
      </c>
    </row>
    <row r="7" spans="1:17" x14ac:dyDescent="0.25">
      <c r="A7" s="76" t="s">
        <v>82</v>
      </c>
      <c r="B7" s="159">
        <v>0.48776154773492808</v>
      </c>
      <c r="C7" s="159">
        <v>0.47579985187276475</v>
      </c>
      <c r="D7" s="159">
        <v>0.43089396034895777</v>
      </c>
      <c r="E7" s="159">
        <v>0.47040831374529246</v>
      </c>
      <c r="F7" s="159">
        <v>0.4930156582870831</v>
      </c>
      <c r="G7" s="159">
        <v>0.52537303492362553</v>
      </c>
      <c r="H7" s="159">
        <v>0.5047542525199169</v>
      </c>
      <c r="I7" s="159">
        <v>0.45695642127253988</v>
      </c>
      <c r="J7" s="159">
        <v>0.4247430768214544</v>
      </c>
      <c r="K7" s="159">
        <v>0.27470463153417107</v>
      </c>
      <c r="L7" s="159">
        <v>0.38081281356897484</v>
      </c>
      <c r="M7" s="159">
        <v>0.40471133749844179</v>
      </c>
      <c r="N7" s="159">
        <v>0.39937734708681855</v>
      </c>
      <c r="O7" s="159">
        <v>0.29765800543303667</v>
      </c>
      <c r="P7" s="159">
        <v>0.29642206862988424</v>
      </c>
      <c r="Q7" s="159">
        <v>0.24517534517871473</v>
      </c>
    </row>
    <row r="8" spans="1:17" x14ac:dyDescent="0.25">
      <c r="A8" s="76" t="s">
        <v>81</v>
      </c>
      <c r="B8" s="159">
        <v>67.161249224857627</v>
      </c>
      <c r="C8" s="159">
        <v>65.514209927312848</v>
      </c>
      <c r="D8" s="159">
        <v>59.330992356554653</v>
      </c>
      <c r="E8" s="159">
        <v>64.771833990615846</v>
      </c>
      <c r="F8" s="159">
        <v>67.884702375043247</v>
      </c>
      <c r="G8" s="159">
        <v>72.340079898427689</v>
      </c>
      <c r="H8" s="159">
        <v>69.501022186397577</v>
      </c>
      <c r="I8" s="159">
        <v>62.919605361475341</v>
      </c>
      <c r="J8" s="159">
        <v>58.484060031810948</v>
      </c>
      <c r="K8" s="159">
        <v>37.824847627626966</v>
      </c>
      <c r="L8" s="159">
        <v>52.435179441459915</v>
      </c>
      <c r="M8" s="159">
        <v>55.725833920450143</v>
      </c>
      <c r="N8" s="159">
        <v>54.991381889408295</v>
      </c>
      <c r="O8" s="159">
        <v>40.985361760263793</v>
      </c>
      <c r="P8" s="159">
        <v>40.815182171388528</v>
      </c>
      <c r="Q8" s="159">
        <v>33.758877750418094</v>
      </c>
    </row>
    <row r="9" spans="1:17" x14ac:dyDescent="0.25">
      <c r="A9" s="76" t="s">
        <v>80</v>
      </c>
      <c r="B9" s="159">
        <v>1.1636359317832556</v>
      </c>
      <c r="C9" s="159">
        <v>1.1350993257819961</v>
      </c>
      <c r="D9" s="159">
        <v>1.0279688863930749</v>
      </c>
      <c r="E9" s="159">
        <v>1.1222369188910868</v>
      </c>
      <c r="F9" s="159">
        <v>1.1761704824390851</v>
      </c>
      <c r="G9" s="159">
        <v>1.2533643618815595</v>
      </c>
      <c r="H9" s="159">
        <v>1.2041748425641932</v>
      </c>
      <c r="I9" s="159">
        <v>1.0901452021404132</v>
      </c>
      <c r="J9" s="159">
        <v>1.0132949353240452</v>
      </c>
      <c r="K9" s="159">
        <v>0.65535338192373638</v>
      </c>
      <c r="L9" s="159">
        <v>0.90849201871311314</v>
      </c>
      <c r="M9" s="159">
        <v>0.96550590447358409</v>
      </c>
      <c r="N9" s="159">
        <v>0.95278078718712411</v>
      </c>
      <c r="O9" s="159">
        <v>0.71011245579581417</v>
      </c>
      <c r="P9" s="159">
        <v>0.70716392391534899</v>
      </c>
      <c r="Q9" s="159">
        <v>0.584906380099395</v>
      </c>
    </row>
    <row r="10" spans="1:17" x14ac:dyDescent="0.25">
      <c r="A10" s="129" t="s">
        <v>79</v>
      </c>
      <c r="B10" s="158">
        <v>7.4620103622165583</v>
      </c>
      <c r="C10" s="158">
        <v>7.2790145953553882</v>
      </c>
      <c r="D10" s="158">
        <v>6.5920227046840001</v>
      </c>
      <c r="E10" s="158">
        <v>7.1965322562650824</v>
      </c>
      <c r="F10" s="158">
        <v>7.5423902682720438</v>
      </c>
      <c r="G10" s="158">
        <v>8.0374089528675761</v>
      </c>
      <c r="H10" s="158">
        <v>7.7219729192826225</v>
      </c>
      <c r="I10" s="158">
        <v>6.9907387461180868</v>
      </c>
      <c r="J10" s="158">
        <v>6.4979235350545812</v>
      </c>
      <c r="K10" s="158">
        <v>4.2025633561644504</v>
      </c>
      <c r="L10" s="158">
        <v>5.8258572741383947</v>
      </c>
      <c r="M10" s="158">
        <v>6.1914683683943856</v>
      </c>
      <c r="N10" s="158">
        <v>6.1098664218934138</v>
      </c>
      <c r="O10" s="158">
        <v>4.5537150914263833</v>
      </c>
      <c r="P10" s="158">
        <v>4.5348071367608389</v>
      </c>
      <c r="Q10" s="158">
        <v>3.7508101546328234</v>
      </c>
    </row>
    <row r="11" spans="1:17" x14ac:dyDescent="0.25">
      <c r="A11" s="92" t="s">
        <v>125</v>
      </c>
      <c r="B11" s="91">
        <v>1.2192833657333568</v>
      </c>
      <c r="C11" s="91">
        <v>1.1893820812667448</v>
      </c>
      <c r="D11" s="91">
        <v>1.0771284466523168</v>
      </c>
      <c r="E11" s="91">
        <v>1.175904567950921</v>
      </c>
      <c r="F11" s="91">
        <v>1.2324173440629651</v>
      </c>
      <c r="G11" s="91">
        <v>1.3133027916242108</v>
      </c>
      <c r="H11" s="91">
        <v>1.2617609295744783</v>
      </c>
      <c r="I11" s="91">
        <v>1.1422781601173657</v>
      </c>
      <c r="J11" s="91">
        <v>1.0617527574359873</v>
      </c>
      <c r="K11" s="91">
        <v>0.68669371186584205</v>
      </c>
      <c r="L11" s="91">
        <v>0.951937952466686</v>
      </c>
      <c r="M11" s="91">
        <v>1.0116783580564581</v>
      </c>
      <c r="N11" s="91">
        <v>0.99834469981284446</v>
      </c>
      <c r="O11" s="91">
        <v>0.74407147588252143</v>
      </c>
      <c r="P11" s="91">
        <v>0.74098193921818334</v>
      </c>
      <c r="Q11" s="91">
        <v>0.61287779131535314</v>
      </c>
    </row>
    <row r="12" spans="1:17" x14ac:dyDescent="0.25">
      <c r="A12" s="92" t="s">
        <v>26</v>
      </c>
      <c r="B12" s="91">
        <v>2.0290421142652022</v>
      </c>
      <c r="C12" s="91">
        <v>1.979282585710584</v>
      </c>
      <c r="D12" s="91">
        <v>1.7924783050050745</v>
      </c>
      <c r="E12" s="91">
        <v>1.9568542947308838</v>
      </c>
      <c r="F12" s="91">
        <v>2.0508987194708288</v>
      </c>
      <c r="G12" s="91">
        <v>2.1855023597281895</v>
      </c>
      <c r="H12" s="91">
        <v>2.09973016625317</v>
      </c>
      <c r="I12" s="91">
        <v>1.900895688582998</v>
      </c>
      <c r="J12" s="91">
        <v>1.7668912086560471</v>
      </c>
      <c r="K12" s="91">
        <v>1.1427454028611694</v>
      </c>
      <c r="L12" s="91">
        <v>1.584145449700733</v>
      </c>
      <c r="M12" s="91">
        <v>1.6835610591247363</v>
      </c>
      <c r="N12" s="91">
        <v>1.6613721612246661</v>
      </c>
      <c r="O12" s="91">
        <v>1.2382292771467744</v>
      </c>
      <c r="P12" s="91">
        <v>1.2330878964130692</v>
      </c>
      <c r="Q12" s="91">
        <v>1.0199063518993685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4.2136848822179989</v>
      </c>
      <c r="C14" s="157">
        <v>4.1103499283780591</v>
      </c>
      <c r="D14" s="157">
        <v>3.722415953026609</v>
      </c>
      <c r="E14" s="157">
        <v>4.0637733935832774</v>
      </c>
      <c r="F14" s="157">
        <v>4.2590742047382504</v>
      </c>
      <c r="G14" s="157">
        <v>4.5386038015151762</v>
      </c>
      <c r="H14" s="157">
        <v>4.3604818234549745</v>
      </c>
      <c r="I14" s="157">
        <v>3.9475648974177231</v>
      </c>
      <c r="J14" s="157">
        <v>3.6692795689625468</v>
      </c>
      <c r="K14" s="157">
        <v>2.3731242414374392</v>
      </c>
      <c r="L14" s="157">
        <v>3.2897738719709761</v>
      </c>
      <c r="M14" s="157">
        <v>3.4962289512131912</v>
      </c>
      <c r="N14" s="157">
        <v>3.4501495608559032</v>
      </c>
      <c r="O14" s="157">
        <v>2.571414338397088</v>
      </c>
      <c r="P14" s="157">
        <v>2.5607373011295866</v>
      </c>
      <c r="Q14" s="157">
        <v>2.118026011418102</v>
      </c>
    </row>
    <row r="15" spans="1:17" x14ac:dyDescent="0.25">
      <c r="A15" s="156" t="s">
        <v>117</v>
      </c>
      <c r="B15" s="155">
        <v>253.95107926171849</v>
      </c>
      <c r="C15" s="155">
        <v>246.45679555698001</v>
      </c>
      <c r="D15" s="155">
        <v>221.91591353042361</v>
      </c>
      <c r="E15" s="155">
        <v>235.35330808049096</v>
      </c>
      <c r="F15" s="155">
        <v>238.84905380006177</v>
      </c>
      <c r="G15" s="155">
        <v>265.22698455931913</v>
      </c>
      <c r="H15" s="155">
        <v>255.92989096913655</v>
      </c>
      <c r="I15" s="155">
        <v>239.8772597115715</v>
      </c>
      <c r="J15" s="155">
        <v>227.48900030261649</v>
      </c>
      <c r="K15" s="155">
        <v>142.34548193847994</v>
      </c>
      <c r="L15" s="155">
        <v>189.05873516960821</v>
      </c>
      <c r="M15" s="155">
        <v>202.35738347545933</v>
      </c>
      <c r="N15" s="155">
        <v>196.0036729823774</v>
      </c>
      <c r="O15" s="155">
        <v>153.68301991515901</v>
      </c>
      <c r="P15" s="155">
        <v>148.29617763801204</v>
      </c>
      <c r="Q15" s="155">
        <v>110.96643723857501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24.055736927311393</v>
      </c>
      <c r="M16" s="153">
        <v>45.289232431699212</v>
      </c>
      <c r="N16" s="153">
        <v>50.951485926234461</v>
      </c>
      <c r="O16" s="153">
        <v>0</v>
      </c>
      <c r="P16" s="153">
        <v>12.708963977136623</v>
      </c>
      <c r="Q16" s="153">
        <v>27.858655898815176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32.884798954137779</v>
      </c>
      <c r="G17" s="153">
        <v>0</v>
      </c>
      <c r="H17" s="153">
        <v>6.9052344964503574</v>
      </c>
      <c r="I17" s="153">
        <v>0</v>
      </c>
      <c r="J17" s="153">
        <v>0</v>
      </c>
      <c r="K17" s="153">
        <v>0</v>
      </c>
      <c r="L17" s="153">
        <v>9.6134819998920502</v>
      </c>
      <c r="M17" s="153">
        <v>16.150601160176841</v>
      </c>
      <c r="N17" s="153">
        <v>10.767031325015315</v>
      </c>
      <c r="O17" s="153">
        <v>13.702164213583874</v>
      </c>
      <c r="P17" s="153">
        <v>18.842392945644441</v>
      </c>
      <c r="Q17" s="153">
        <v>24.610667923666355</v>
      </c>
    </row>
    <row r="18" spans="1:17" x14ac:dyDescent="0.25">
      <c r="A18" s="84" t="s">
        <v>26</v>
      </c>
      <c r="B18" s="153">
        <v>161.55927233644755</v>
      </c>
      <c r="C18" s="153">
        <v>162.84407382816499</v>
      </c>
      <c r="D18" s="153">
        <v>152.77915238735022</v>
      </c>
      <c r="E18" s="153">
        <v>195.42907703098678</v>
      </c>
      <c r="F18" s="153">
        <v>176.97916419996017</v>
      </c>
      <c r="G18" s="153">
        <v>208.42924975384508</v>
      </c>
      <c r="H18" s="153">
        <v>182.99746833648123</v>
      </c>
      <c r="I18" s="153">
        <v>143.2161574442359</v>
      </c>
      <c r="J18" s="153">
        <v>114.38609691236249</v>
      </c>
      <c r="K18" s="153">
        <v>93.799706390016212</v>
      </c>
      <c r="L18" s="153">
        <v>97.712662512994029</v>
      </c>
      <c r="M18" s="153">
        <v>46.883562172020923</v>
      </c>
      <c r="N18" s="153">
        <v>58.265119466420728</v>
      </c>
      <c r="O18" s="153">
        <v>78.850718871082975</v>
      </c>
      <c r="P18" s="153">
        <v>62.806216203053054</v>
      </c>
      <c r="Q18" s="153">
        <v>48.541347250279131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92.391806925270942</v>
      </c>
      <c r="C20" s="153">
        <v>83.612721728815004</v>
      </c>
      <c r="D20" s="153">
        <v>69.136761143073386</v>
      </c>
      <c r="E20" s="153">
        <v>39.924231049504193</v>
      </c>
      <c r="F20" s="153">
        <v>28.985090645963837</v>
      </c>
      <c r="G20" s="153">
        <v>56.797734805474065</v>
      </c>
      <c r="H20" s="153">
        <v>66.027188136204956</v>
      </c>
      <c r="I20" s="153">
        <v>96.661102267335593</v>
      </c>
      <c r="J20" s="153">
        <v>113.10290339025401</v>
      </c>
      <c r="K20" s="153">
        <v>48.545775548463716</v>
      </c>
      <c r="L20" s="153">
        <v>57.676853729410723</v>
      </c>
      <c r="M20" s="153">
        <v>94.033987711562361</v>
      </c>
      <c r="N20" s="153">
        <v>76.020036264706889</v>
      </c>
      <c r="O20" s="153">
        <v>61.130136830492155</v>
      </c>
      <c r="P20" s="153">
        <v>53.938604512177925</v>
      </c>
      <c r="Q20" s="153">
        <v>9.9557661658143566</v>
      </c>
    </row>
    <row r="21" spans="1:17" x14ac:dyDescent="0.25">
      <c r="A21" s="156" t="s">
        <v>116</v>
      </c>
      <c r="B21" s="155">
        <v>1807.8917469320791</v>
      </c>
      <c r="C21" s="155">
        <v>1762.1658726885037</v>
      </c>
      <c r="D21" s="155">
        <v>1598.8023216377844</v>
      </c>
      <c r="E21" s="155">
        <v>1737.9849877252536</v>
      </c>
      <c r="F21" s="155">
        <v>1812.5801015992181</v>
      </c>
      <c r="G21" s="155">
        <v>1931.180200880767</v>
      </c>
      <c r="H21" s="155">
        <v>1850.4039841731478</v>
      </c>
      <c r="I21" s="155">
        <v>1695.8441247999237</v>
      </c>
      <c r="J21" s="155">
        <v>1576.6220545892859</v>
      </c>
      <c r="K21" s="155">
        <v>1006.474126297029</v>
      </c>
      <c r="L21" s="155">
        <v>1399.5345017313764</v>
      </c>
      <c r="M21" s="155">
        <v>1495.9716085693035</v>
      </c>
      <c r="N21" s="155">
        <v>1473.2402463955043</v>
      </c>
      <c r="O21" s="155">
        <v>1099.6873095780838</v>
      </c>
      <c r="P21" s="155">
        <v>1091.6033514048536</v>
      </c>
      <c r="Q21" s="155">
        <v>908.66689836108549</v>
      </c>
    </row>
    <row r="22" spans="1:17" x14ac:dyDescent="0.25">
      <c r="A22" s="84" t="s">
        <v>33</v>
      </c>
      <c r="B22" s="153">
        <v>308.2188127712302</v>
      </c>
      <c r="C22" s="153">
        <v>293.11507182336561</v>
      </c>
      <c r="D22" s="153">
        <v>258.72047081780579</v>
      </c>
      <c r="E22" s="153">
        <v>319.09274282075557</v>
      </c>
      <c r="F22" s="153">
        <v>441.15010352754069</v>
      </c>
      <c r="G22" s="153">
        <v>465.86265843388958</v>
      </c>
      <c r="H22" s="153">
        <v>496.48083552287562</v>
      </c>
      <c r="I22" s="153">
        <v>263.87845325624204</v>
      </c>
      <c r="J22" s="153">
        <v>285.35488939243783</v>
      </c>
      <c r="K22" s="153">
        <v>286.92800301581559</v>
      </c>
      <c r="L22" s="153">
        <v>347.28376045708325</v>
      </c>
      <c r="M22" s="153">
        <v>276.38674225089454</v>
      </c>
      <c r="N22" s="153">
        <v>312.16104737128472</v>
      </c>
      <c r="O22" s="153">
        <v>213.95230098255095</v>
      </c>
      <c r="P22" s="153">
        <v>252.50365521841982</v>
      </c>
      <c r="Q22" s="153">
        <v>148.249239856005</v>
      </c>
    </row>
    <row r="23" spans="1:17" x14ac:dyDescent="0.25">
      <c r="A23" s="84" t="s">
        <v>47</v>
      </c>
      <c r="B23" s="153">
        <v>1187.6532158717571</v>
      </c>
      <c r="C23" s="153">
        <v>1336.4978098213664</v>
      </c>
      <c r="D23" s="153">
        <v>1181.078775383221</v>
      </c>
      <c r="E23" s="153">
        <v>1356.1255660163877</v>
      </c>
      <c r="F23" s="153">
        <v>1367.1957851653344</v>
      </c>
      <c r="G23" s="153">
        <v>1403.4016448808231</v>
      </c>
      <c r="H23" s="153">
        <v>1316.2778528810236</v>
      </c>
      <c r="I23" s="153">
        <v>1322.6645967674706</v>
      </c>
      <c r="J23" s="153">
        <v>1082.6967502853565</v>
      </c>
      <c r="K23" s="153">
        <v>613.18987752811677</v>
      </c>
      <c r="L23" s="153">
        <v>1052.2507412742932</v>
      </c>
      <c r="M23" s="153">
        <v>1219.584866318409</v>
      </c>
      <c r="N23" s="153">
        <v>1046.3114941007718</v>
      </c>
      <c r="O23" s="153">
        <v>790.85652236474721</v>
      </c>
      <c r="P23" s="153">
        <v>739.38560216307462</v>
      </c>
      <c r="Q23" s="153">
        <v>649.94094252461787</v>
      </c>
    </row>
    <row r="24" spans="1:17" x14ac:dyDescent="0.25">
      <c r="A24" s="84" t="s">
        <v>29</v>
      </c>
      <c r="B24" s="153">
        <v>32.317080825028931</v>
      </c>
      <c r="C24" s="153">
        <v>44.237219481257917</v>
      </c>
      <c r="D24" s="153">
        <v>39.759004827192754</v>
      </c>
      <c r="E24" s="153">
        <v>41.231716104969976</v>
      </c>
      <c r="F24" s="153">
        <v>2.9208559403930008</v>
      </c>
      <c r="G24" s="153">
        <v>39.359547262350731</v>
      </c>
      <c r="H24" s="153">
        <v>35.247250396439313</v>
      </c>
      <c r="I24" s="153">
        <v>30.688731185459996</v>
      </c>
      <c r="J24" s="153">
        <v>35.759292154218173</v>
      </c>
      <c r="K24" s="153">
        <v>54.159168966177411</v>
      </c>
      <c r="L24" s="153">
        <v>0</v>
      </c>
      <c r="M24" s="153">
        <v>0</v>
      </c>
      <c r="N24" s="153">
        <v>0</v>
      </c>
      <c r="O24" s="153">
        <v>2.7435158381089031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59.268798798645463</v>
      </c>
      <c r="C25" s="153">
        <v>42.154563255842412</v>
      </c>
      <c r="D25" s="153">
        <v>93.803667682643436</v>
      </c>
      <c r="E25" s="153">
        <v>9.4112541814894115</v>
      </c>
      <c r="F25" s="153">
        <v>0</v>
      </c>
      <c r="G25" s="153">
        <v>11.886968883357161</v>
      </c>
      <c r="H25" s="153">
        <v>0</v>
      </c>
      <c r="I25" s="153">
        <v>78.612343590751067</v>
      </c>
      <c r="J25" s="153">
        <v>172.81112275727335</v>
      </c>
      <c r="K25" s="153">
        <v>52.197076786919197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220.43383866541737</v>
      </c>
      <c r="C26" s="153">
        <v>46.161208306671185</v>
      </c>
      <c r="D26" s="153">
        <v>25.440402926921571</v>
      </c>
      <c r="E26" s="153">
        <v>12.123708601651087</v>
      </c>
      <c r="F26" s="153">
        <v>1.3133569659498454</v>
      </c>
      <c r="G26" s="153">
        <v>10.669381420346076</v>
      </c>
      <c r="H26" s="153">
        <v>2.39804537280938</v>
      </c>
      <c r="I26" s="153">
        <v>0</v>
      </c>
      <c r="J26" s="153">
        <v>0</v>
      </c>
      <c r="K26" s="153">
        <v>0</v>
      </c>
      <c r="L26" s="153">
        <v>0</v>
      </c>
      <c r="M26" s="153">
        <v>0</v>
      </c>
      <c r="N26" s="153">
        <v>114.76770492344778</v>
      </c>
      <c r="O26" s="153">
        <v>92.13497039267682</v>
      </c>
      <c r="P26" s="153">
        <v>99.71409402335911</v>
      </c>
      <c r="Q26" s="153">
        <v>110.47671598046254</v>
      </c>
    </row>
    <row r="27" spans="1:17" x14ac:dyDescent="0.25">
      <c r="A27" s="156" t="s">
        <v>113</v>
      </c>
      <c r="B27" s="155">
        <v>398.80281129160699</v>
      </c>
      <c r="C27" s="155">
        <v>389.08867178352909</v>
      </c>
      <c r="D27" s="155">
        <v>352.31459579817948</v>
      </c>
      <c r="E27" s="155">
        <v>384.58333644472964</v>
      </c>
      <c r="F27" s="155">
        <v>402.99623923499951</v>
      </c>
      <c r="G27" s="155">
        <v>429.45342550787467</v>
      </c>
      <c r="H27" s="155">
        <v>412.64572870723174</v>
      </c>
      <c r="I27" s="155">
        <v>373.53205910360498</v>
      </c>
      <c r="J27" s="155">
        <v>347.30433051658292</v>
      </c>
      <c r="K27" s="155">
        <v>224.40530026334014</v>
      </c>
      <c r="L27" s="155">
        <v>310.8257069709565</v>
      </c>
      <c r="M27" s="155">
        <v>330.68519198698368</v>
      </c>
      <c r="N27" s="155">
        <v>326.46490093664613</v>
      </c>
      <c r="O27" s="155">
        <v>243.2316160306529</v>
      </c>
      <c r="P27" s="155">
        <v>242.25442864207889</v>
      </c>
      <c r="Q27" s="155">
        <v>200.2758127081988</v>
      </c>
    </row>
    <row r="28" spans="1:17" x14ac:dyDescent="0.25">
      <c r="A28" s="152" t="s">
        <v>123</v>
      </c>
      <c r="B28" s="151">
        <v>254.06757096592449</v>
      </c>
      <c r="C28" s="151">
        <v>247.67122132885513</v>
      </c>
      <c r="D28" s="151">
        <v>224.41167895820359</v>
      </c>
      <c r="E28" s="151">
        <v>245.04182679713742</v>
      </c>
      <c r="F28" s="151">
        <v>257.03478480388821</v>
      </c>
      <c r="G28" s="151">
        <v>273.88730155174414</v>
      </c>
      <c r="H28" s="151">
        <v>263.02322327142281</v>
      </c>
      <c r="I28" s="151">
        <v>238.23467555366159</v>
      </c>
      <c r="J28" s="151">
        <v>221.18678610638983</v>
      </c>
      <c r="K28" s="151">
        <v>143.5485988086545</v>
      </c>
      <c r="L28" s="151">
        <v>199.29308533217588</v>
      </c>
      <c r="M28" s="151">
        <v>211.0711815108148</v>
      </c>
      <c r="N28" s="151">
        <v>208.0719945850436</v>
      </c>
      <c r="O28" s="151">
        <v>155.1909330397591</v>
      </c>
      <c r="P28" s="151">
        <v>154.40290493106951</v>
      </c>
      <c r="Q28" s="151">
        <v>127.95652558412461</v>
      </c>
    </row>
    <row r="29" spans="1:17" x14ac:dyDescent="0.25">
      <c r="A29" s="154" t="s">
        <v>30</v>
      </c>
      <c r="B29" s="153">
        <v>5.3998007939028172</v>
      </c>
      <c r="C29" s="153">
        <v>4.7297926511925459</v>
      </c>
      <c r="D29" s="153">
        <v>4.5759618745217097</v>
      </c>
      <c r="E29" s="153">
        <v>4.8912384881868363</v>
      </c>
      <c r="F29" s="153">
        <v>6.0569710922199693</v>
      </c>
      <c r="G29" s="153">
        <v>6.4147635386975939</v>
      </c>
      <c r="H29" s="153">
        <v>5.8006904188086637</v>
      </c>
      <c r="I29" s="153">
        <v>5.762433867955437</v>
      </c>
      <c r="J29" s="153">
        <v>4.5851076473447847</v>
      </c>
      <c r="K29" s="153">
        <v>4.3158218627559144</v>
      </c>
      <c r="L29" s="153">
        <v>4.9891363310419861</v>
      </c>
      <c r="M29" s="153">
        <v>3.8124580769920882</v>
      </c>
      <c r="N29" s="153">
        <v>3.7736189435018987</v>
      </c>
      <c r="O29" s="153">
        <v>2.6386090285882156</v>
      </c>
      <c r="P29" s="153">
        <v>1.8219117660101813</v>
      </c>
      <c r="Q29" s="153">
        <v>2.3361640515335744</v>
      </c>
    </row>
    <row r="30" spans="1:17" x14ac:dyDescent="0.25">
      <c r="A30" s="154" t="s">
        <v>125</v>
      </c>
      <c r="B30" s="153">
        <v>0.90918169784989911</v>
      </c>
      <c r="C30" s="153">
        <v>0.86225133684918032</v>
      </c>
      <c r="D30" s="153">
        <v>0.89079346525090286</v>
      </c>
      <c r="E30" s="153">
        <v>1.2826568635930924</v>
      </c>
      <c r="F30" s="153">
        <v>1.1201851195229984</v>
      </c>
      <c r="G30" s="153">
        <v>1.173582768698064</v>
      </c>
      <c r="H30" s="153">
        <v>1.0978968114551562</v>
      </c>
      <c r="I30" s="153">
        <v>0.86942887278232983</v>
      </c>
      <c r="J30" s="153">
        <v>0.71296528465199072</v>
      </c>
      <c r="K30" s="153">
        <v>0.82182619187078698</v>
      </c>
      <c r="L30" s="153">
        <v>3.3817876541934697</v>
      </c>
      <c r="M30" s="153">
        <v>2.5027957784363912</v>
      </c>
      <c r="N30" s="153">
        <v>1.6327408104998338</v>
      </c>
      <c r="O30" s="153">
        <v>1.8437937524534431</v>
      </c>
      <c r="P30" s="153">
        <v>2.1962668125328744</v>
      </c>
      <c r="Q30" s="153">
        <v>1.8238040597835081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247.75858847417177</v>
      </c>
      <c r="C32" s="153">
        <v>242.0791773408134</v>
      </c>
      <c r="D32" s="153">
        <v>218.94492361843098</v>
      </c>
      <c r="E32" s="153">
        <v>238.8679314453575</v>
      </c>
      <c r="F32" s="153">
        <v>249.85762859214526</v>
      </c>
      <c r="G32" s="153">
        <v>266.29895524434846</v>
      </c>
      <c r="H32" s="153">
        <v>256.12463604115896</v>
      </c>
      <c r="I32" s="153">
        <v>231.60281281292382</v>
      </c>
      <c r="J32" s="153">
        <v>215.88871317439305</v>
      </c>
      <c r="K32" s="153">
        <v>138.41095075402779</v>
      </c>
      <c r="L32" s="153">
        <v>190.92216134694041</v>
      </c>
      <c r="M32" s="153">
        <v>204.75592765538633</v>
      </c>
      <c r="N32" s="153">
        <v>202.66563483104187</v>
      </c>
      <c r="O32" s="153">
        <v>150.70853025871745</v>
      </c>
      <c r="P32" s="153">
        <v>150.38472635252646</v>
      </c>
      <c r="Q32" s="153">
        <v>123.79655747280752</v>
      </c>
    </row>
    <row r="33" spans="1:17" x14ac:dyDescent="0.25">
      <c r="A33" s="152" t="s">
        <v>122</v>
      </c>
      <c r="B33" s="151">
        <v>144.73524032568253</v>
      </c>
      <c r="C33" s="151">
        <v>141.41745045467397</v>
      </c>
      <c r="D33" s="151">
        <v>127.90291683997587</v>
      </c>
      <c r="E33" s="151">
        <v>139.54150964759222</v>
      </c>
      <c r="F33" s="151">
        <v>145.96145443111126</v>
      </c>
      <c r="G33" s="151">
        <v>155.56612395613053</v>
      </c>
      <c r="H33" s="151">
        <v>149.62250543580893</v>
      </c>
      <c r="I33" s="151">
        <v>135.29738354994336</v>
      </c>
      <c r="J33" s="151">
        <v>126.1175444101931</v>
      </c>
      <c r="K33" s="151">
        <v>80.856701454685634</v>
      </c>
      <c r="L33" s="151">
        <v>111.53262163878061</v>
      </c>
      <c r="M33" s="151">
        <v>119.61401047616889</v>
      </c>
      <c r="N33" s="151">
        <v>118.39290635160255</v>
      </c>
      <c r="O33" s="151">
        <v>88.040682990893799</v>
      </c>
      <c r="P33" s="151">
        <v>87.851523711009378</v>
      </c>
      <c r="Q33" s="151">
        <v>72.319287124074194</v>
      </c>
    </row>
    <row r="34" spans="1:17" x14ac:dyDescent="0.25">
      <c r="A34" s="156" t="s">
        <v>112</v>
      </c>
      <c r="B34" s="155">
        <v>171.6716496300923</v>
      </c>
      <c r="C34" s="155">
        <v>167.87418627146624</v>
      </c>
      <c r="D34" s="155">
        <v>152.79224623449022</v>
      </c>
      <c r="E34" s="155">
        <v>166.02603618398058</v>
      </c>
      <c r="F34" s="155">
        <v>174.66129601570131</v>
      </c>
      <c r="G34" s="155">
        <v>186.23964435642088</v>
      </c>
      <c r="H34" s="155">
        <v>175.96869324244099</v>
      </c>
      <c r="I34" s="155">
        <v>162.3037450909361</v>
      </c>
      <c r="J34" s="155">
        <v>150.64576106201667</v>
      </c>
      <c r="K34" s="155">
        <v>107.52368441551586</v>
      </c>
      <c r="L34" s="155">
        <v>134.02699440961499</v>
      </c>
      <c r="M34" s="155">
        <v>142.69867475936664</v>
      </c>
      <c r="N34" s="155">
        <v>144.51621855648347</v>
      </c>
      <c r="O34" s="155">
        <v>108.28231062622295</v>
      </c>
      <c r="P34" s="155">
        <v>107.38070627180637</v>
      </c>
      <c r="Q34" s="155">
        <v>91.969909488616537</v>
      </c>
    </row>
    <row r="35" spans="1:17" x14ac:dyDescent="0.25">
      <c r="A35" s="152" t="s">
        <v>121</v>
      </c>
      <c r="B35" s="151">
        <v>6.9988876643198061</v>
      </c>
      <c r="C35" s="151">
        <v>8.1733700593384775</v>
      </c>
      <c r="D35" s="151">
        <v>8.6894302588312975</v>
      </c>
      <c r="E35" s="151">
        <v>10.479157733934942</v>
      </c>
      <c r="F35" s="151">
        <v>11.879177137930705</v>
      </c>
      <c r="G35" s="151">
        <v>13.766964888983109</v>
      </c>
      <c r="H35" s="151">
        <v>12.49390463892604</v>
      </c>
      <c r="I35" s="151">
        <v>11.497014392800709</v>
      </c>
      <c r="J35" s="151">
        <v>10.093223158642422</v>
      </c>
      <c r="K35" s="151">
        <v>7.0171420534507138</v>
      </c>
      <c r="L35" s="151">
        <v>7.8269535566129917</v>
      </c>
      <c r="M35" s="151">
        <v>7.8407078926669005</v>
      </c>
      <c r="N35" s="151">
        <v>7.8915788244187315</v>
      </c>
      <c r="O35" s="151">
        <v>5.78044067354839</v>
      </c>
      <c r="P35" s="151">
        <v>5.3548770854374457</v>
      </c>
      <c r="Q35" s="151">
        <v>5.0087435140291641</v>
      </c>
    </row>
    <row r="36" spans="1:17" x14ac:dyDescent="0.25">
      <c r="A36" s="154" t="s">
        <v>30</v>
      </c>
      <c r="B36" s="153">
        <v>0.20050781985058322</v>
      </c>
      <c r="C36" s="153">
        <v>0.21056725647677041</v>
      </c>
      <c r="D36" s="153">
        <v>0.23887742383207608</v>
      </c>
      <c r="E36" s="153">
        <v>0.28191778876786733</v>
      </c>
      <c r="F36" s="153">
        <v>0.37691639550092415</v>
      </c>
      <c r="G36" s="153">
        <v>0.43418577565220484</v>
      </c>
      <c r="H36" s="153">
        <v>0.37122846896410799</v>
      </c>
      <c r="I36" s="153">
        <v>0.37445043694016805</v>
      </c>
      <c r="J36" s="153">
        <v>0.28211764513121057</v>
      </c>
      <c r="K36" s="153">
        <v>0.28327209887418103</v>
      </c>
      <c r="L36" s="153">
        <v>0.26251066174028476</v>
      </c>
      <c r="M36" s="153">
        <v>0.19055373087533115</v>
      </c>
      <c r="N36" s="153">
        <v>0.19284294034088031</v>
      </c>
      <c r="O36" s="153">
        <v>0.13228667699647351</v>
      </c>
      <c r="P36" s="153">
        <v>8.5135459369648461E-2</v>
      </c>
      <c r="Q36" s="153">
        <v>0.12292923562642039</v>
      </c>
    </row>
    <row r="37" spans="1:17" x14ac:dyDescent="0.25">
      <c r="A37" s="154" t="s">
        <v>125</v>
      </c>
      <c r="B37" s="153">
        <v>3.3760141724075585E-2</v>
      </c>
      <c r="C37" s="153">
        <v>3.8386862127662499E-2</v>
      </c>
      <c r="D37" s="153">
        <v>4.6501796557871226E-2</v>
      </c>
      <c r="E37" s="153">
        <v>7.3928880713019104E-2</v>
      </c>
      <c r="F37" s="153">
        <v>6.9707471129704823E-2</v>
      </c>
      <c r="G37" s="153">
        <v>7.9434408087735525E-2</v>
      </c>
      <c r="H37" s="153">
        <v>7.02624210172519E-2</v>
      </c>
      <c r="I37" s="153">
        <v>5.6496617360270389E-2</v>
      </c>
      <c r="J37" s="153">
        <v>4.3868127563548534E-2</v>
      </c>
      <c r="K37" s="153">
        <v>5.3941158297102672E-2</v>
      </c>
      <c r="L37" s="153">
        <v>0.1779376741910047</v>
      </c>
      <c r="M37" s="153">
        <v>0.12509437836923201</v>
      </c>
      <c r="N37" s="153">
        <v>8.3437820147030842E-2</v>
      </c>
      <c r="O37" s="153">
        <v>9.2438609106642755E-2</v>
      </c>
      <c r="P37" s="153">
        <v>0.10262856164147245</v>
      </c>
      <c r="Q37" s="153">
        <v>9.5968790742402554E-2</v>
      </c>
    </row>
    <row r="38" spans="1:17" x14ac:dyDescent="0.25">
      <c r="A38" s="154" t="s">
        <v>26</v>
      </c>
      <c r="B38" s="153">
        <v>6.7646197027451471</v>
      </c>
      <c r="C38" s="153">
        <v>7.9244159407340442</v>
      </c>
      <c r="D38" s="153">
        <v>8.4040510384413505</v>
      </c>
      <c r="E38" s="153">
        <v>10.123311064454056</v>
      </c>
      <c r="F38" s="153">
        <v>11.432553271300076</v>
      </c>
      <c r="G38" s="153">
        <v>13.253344705243169</v>
      </c>
      <c r="H38" s="153">
        <v>12.05241374894468</v>
      </c>
      <c r="I38" s="153">
        <v>11.066067338500272</v>
      </c>
      <c r="J38" s="153">
        <v>9.7672373859476629</v>
      </c>
      <c r="K38" s="153">
        <v>6.6799287962794303</v>
      </c>
      <c r="L38" s="153">
        <v>7.3865052206817019</v>
      </c>
      <c r="M38" s="153">
        <v>7.5250597834223374</v>
      </c>
      <c r="N38" s="153">
        <v>7.6152980639308208</v>
      </c>
      <c r="O38" s="153">
        <v>5.5557153874452734</v>
      </c>
      <c r="P38" s="153">
        <v>5.1671130644263243</v>
      </c>
      <c r="Q38" s="153">
        <v>4.7898454876603411</v>
      </c>
    </row>
    <row r="39" spans="1:17" x14ac:dyDescent="0.25">
      <c r="A39" s="152" t="s">
        <v>120</v>
      </c>
      <c r="B39" s="151">
        <v>156.2753030244337</v>
      </c>
      <c r="C39" s="151">
        <v>149.86361021673378</v>
      </c>
      <c r="D39" s="151">
        <v>133.67020089345587</v>
      </c>
      <c r="E39" s="151">
        <v>142.98000954244748</v>
      </c>
      <c r="F39" s="151">
        <v>148.58998378236362</v>
      </c>
      <c r="G39" s="151">
        <v>156.02025155748075</v>
      </c>
      <c r="H39" s="151">
        <v>148.5131715358595</v>
      </c>
      <c r="I39" s="151">
        <v>137.06954365723851</v>
      </c>
      <c r="J39" s="151">
        <v>128.42769149323232</v>
      </c>
      <c r="K39" s="151">
        <v>92.214216959787237</v>
      </c>
      <c r="L39" s="151">
        <v>117.03058609629367</v>
      </c>
      <c r="M39" s="151">
        <v>125.51651334245132</v>
      </c>
      <c r="N39" s="151">
        <v>127.171166273392</v>
      </c>
      <c r="O39" s="151">
        <v>95.605119816535606</v>
      </c>
      <c r="P39" s="151">
        <v>95.611481933977629</v>
      </c>
      <c r="Q39" s="151">
        <v>81.015150886457292</v>
      </c>
    </row>
    <row r="40" spans="1:17" x14ac:dyDescent="0.25">
      <c r="A40" s="150" t="s">
        <v>33</v>
      </c>
      <c r="B40" s="87">
        <v>38.638705696465813</v>
      </c>
      <c r="C40" s="87">
        <v>35.637230303823642</v>
      </c>
      <c r="D40" s="87">
        <v>28.474941044429489</v>
      </c>
      <c r="E40" s="87">
        <v>34.875398123107203</v>
      </c>
      <c r="F40" s="87">
        <v>40.154433786062945</v>
      </c>
      <c r="G40" s="87">
        <v>42.212179724194236</v>
      </c>
      <c r="H40" s="87">
        <v>48.325163520568417</v>
      </c>
      <c r="I40" s="87">
        <v>29.40930024855512</v>
      </c>
      <c r="J40" s="87">
        <v>28.923069140397242</v>
      </c>
      <c r="K40" s="87">
        <v>2.3717032527605482</v>
      </c>
      <c r="L40" s="87">
        <v>34.913555764070779</v>
      </c>
      <c r="M40" s="87">
        <v>36.478903611295777</v>
      </c>
      <c r="N40" s="87">
        <v>29.56883652313023</v>
      </c>
      <c r="O40" s="87">
        <v>17.184420668470864</v>
      </c>
      <c r="P40" s="87">
        <v>19.992830719004061</v>
      </c>
      <c r="Q40" s="87">
        <v>8.5022908044160541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1.43563938765997</v>
      </c>
      <c r="C42" s="87">
        <v>1.267908481557805</v>
      </c>
      <c r="D42" s="87">
        <v>1.1612060033767588</v>
      </c>
      <c r="E42" s="87">
        <v>1.214538128368134</v>
      </c>
      <c r="F42" s="87">
        <v>1.2507999592670338</v>
      </c>
      <c r="G42" s="87">
        <v>1.2755044756943252</v>
      </c>
      <c r="H42" s="87">
        <v>1.2942699941043112</v>
      </c>
      <c r="I42" s="87">
        <v>1.507130730468593</v>
      </c>
      <c r="J42" s="87">
        <v>1.1090137230145158</v>
      </c>
      <c r="K42" s="87">
        <v>9.5560559551066418E-2</v>
      </c>
      <c r="L42" s="87">
        <v>1.1218812204551445</v>
      </c>
      <c r="M42" s="87">
        <v>0.99684202985437609</v>
      </c>
      <c r="N42" s="87">
        <v>0.70879948551982919</v>
      </c>
      <c r="O42" s="87">
        <v>0.58030353919665467</v>
      </c>
      <c r="P42" s="87">
        <v>0.37515066171698253</v>
      </c>
      <c r="Q42" s="87">
        <v>0.35013744261938107</v>
      </c>
    </row>
    <row r="43" spans="1:17" x14ac:dyDescent="0.25">
      <c r="A43" s="150" t="s">
        <v>125</v>
      </c>
      <c r="B43" s="87">
        <v>0.47121815392035238</v>
      </c>
      <c r="C43" s="87">
        <v>0.45472654260244932</v>
      </c>
      <c r="D43" s="87">
        <v>0.41646065071936311</v>
      </c>
      <c r="E43" s="87">
        <v>0.52262980585018937</v>
      </c>
      <c r="F43" s="87">
        <v>0.40771075293186171</v>
      </c>
      <c r="G43" s="87">
        <v>0.4138302669815645</v>
      </c>
      <c r="H43" s="87">
        <v>0.4394616903905646</v>
      </c>
      <c r="I43" s="87">
        <v>0.4327013031418856</v>
      </c>
      <c r="J43" s="87">
        <v>0.34881717831357323</v>
      </c>
      <c r="K43" s="87">
        <v>2.8685808252084107E-2</v>
      </c>
      <c r="L43" s="87">
        <v>0.92008985447933633</v>
      </c>
      <c r="M43" s="87">
        <v>0.84682623177819671</v>
      </c>
      <c r="N43" s="87">
        <v>0.43996954401198934</v>
      </c>
      <c r="O43" s="87">
        <v>0.52368974333457774</v>
      </c>
      <c r="P43" s="87">
        <v>0.56407261873960368</v>
      </c>
      <c r="Q43" s="87">
        <v>0.33988603202155648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0.89704482446571387</v>
      </c>
      <c r="C45" s="87">
        <v>0.88446574902432784</v>
      </c>
      <c r="D45" s="87">
        <v>0.85556571923943825</v>
      </c>
      <c r="E45" s="87">
        <v>0.64542247079904724</v>
      </c>
      <c r="F45" s="87">
        <v>0.65440199758584872</v>
      </c>
      <c r="G45" s="87">
        <v>0.68818867185421695</v>
      </c>
      <c r="H45" s="87">
        <v>0.89196101177002118</v>
      </c>
      <c r="I45" s="87">
        <v>0.42387005043395432</v>
      </c>
      <c r="J45" s="87">
        <v>0.22164584567662349</v>
      </c>
      <c r="K45" s="87">
        <v>0.20062434253553849</v>
      </c>
      <c r="L45" s="87">
        <v>0.20642971976841923</v>
      </c>
      <c r="M45" s="87">
        <v>0.20860514307023237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114.83269496192185</v>
      </c>
      <c r="C46" s="87">
        <v>111.61927913972556</v>
      </c>
      <c r="D46" s="87">
        <v>102.76202747569081</v>
      </c>
      <c r="E46" s="87">
        <v>105.72202101432292</v>
      </c>
      <c r="F46" s="87">
        <v>88.361297114764739</v>
      </c>
      <c r="G46" s="87">
        <v>92.365995839082629</v>
      </c>
      <c r="H46" s="87">
        <v>95.502214729565594</v>
      </c>
      <c r="I46" s="87">
        <v>104.16292370870018</v>
      </c>
      <c r="J46" s="87">
        <v>96.050011904086773</v>
      </c>
      <c r="K46" s="87">
        <v>5.4152577522643384</v>
      </c>
      <c r="L46" s="87">
        <v>66.979436454714175</v>
      </c>
      <c r="M46" s="87">
        <v>72.299430351087111</v>
      </c>
      <c r="N46" s="87">
        <v>53.61878295651406</v>
      </c>
      <c r="O46" s="87">
        <v>50.765254465604521</v>
      </c>
      <c r="P46" s="87">
        <v>46.50299340402853</v>
      </c>
      <c r="Q46" s="87">
        <v>30.142758290277065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17.761340171751172</v>
      </c>
      <c r="G49" s="87">
        <v>19.064552579673769</v>
      </c>
      <c r="H49" s="87">
        <v>2.0601005894606077</v>
      </c>
      <c r="I49" s="87">
        <v>1.1336176159387958</v>
      </c>
      <c r="J49" s="87">
        <v>1.7751337017435844</v>
      </c>
      <c r="K49" s="87">
        <v>84.102385244423658</v>
      </c>
      <c r="L49" s="87">
        <v>12.889193082805813</v>
      </c>
      <c r="M49" s="87">
        <v>14.685905975365632</v>
      </c>
      <c r="N49" s="87">
        <v>42.834777764215879</v>
      </c>
      <c r="O49" s="87">
        <v>26.551451399928979</v>
      </c>
      <c r="P49" s="87">
        <v>28.176434530488446</v>
      </c>
      <c r="Q49" s="87">
        <v>41.68007831712324</v>
      </c>
    </row>
    <row r="50" spans="1:17" x14ac:dyDescent="0.25">
      <c r="A50" s="149" t="s">
        <v>119</v>
      </c>
      <c r="B50" s="148">
        <v>8.3974589413388046</v>
      </c>
      <c r="C50" s="148">
        <v>9.8372059953939868</v>
      </c>
      <c r="D50" s="148">
        <v>10.432615082203057</v>
      </c>
      <c r="E50" s="148">
        <v>12.56686890759814</v>
      </c>
      <c r="F50" s="148">
        <v>14.192135095406995</v>
      </c>
      <c r="G50" s="148">
        <v>16.452427909957041</v>
      </c>
      <c r="H50" s="148">
        <v>14.961617067655466</v>
      </c>
      <c r="I50" s="148">
        <v>13.737187040896892</v>
      </c>
      <c r="J50" s="148">
        <v>12.124846410141927</v>
      </c>
      <c r="K50" s="148">
        <v>8.292325402277914</v>
      </c>
      <c r="L50" s="148">
        <v>9.1694547567083209</v>
      </c>
      <c r="M50" s="148">
        <v>9.3414535242484202</v>
      </c>
      <c r="N50" s="148">
        <v>9.4534734586727449</v>
      </c>
      <c r="O50" s="148">
        <v>6.8967501361389605</v>
      </c>
      <c r="P50" s="148">
        <v>6.4143472523913001</v>
      </c>
      <c r="Q50" s="148">
        <v>5.9460150881300793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1098.2036125503998</v>
      </c>
      <c r="C53" s="96">
        <v>1163.6633499605146</v>
      </c>
      <c r="D53" s="96">
        <v>1158.1657205851816</v>
      </c>
      <c r="E53" s="96">
        <v>1201.1557141045485</v>
      </c>
      <c r="F53" s="96">
        <v>1248.2844703087849</v>
      </c>
      <c r="G53" s="96">
        <v>1188.6341511377611</v>
      </c>
      <c r="H53" s="96">
        <v>1297.2294995635864</v>
      </c>
      <c r="I53" s="96">
        <v>1272.5151929105557</v>
      </c>
      <c r="J53" s="96">
        <v>1241.6792271358977</v>
      </c>
      <c r="K53" s="96">
        <v>1022.8273972996984</v>
      </c>
      <c r="L53" s="96">
        <v>1181.8911898491306</v>
      </c>
      <c r="M53" s="96">
        <v>1229.424978982332</v>
      </c>
      <c r="N53" s="96">
        <v>1211.1445811217241</v>
      </c>
      <c r="O53" s="96">
        <v>1184.3713196237745</v>
      </c>
      <c r="P53" s="96">
        <v>1212.3338876439352</v>
      </c>
      <c r="Q53" s="96">
        <v>1318.1459034664342</v>
      </c>
    </row>
    <row r="54" spans="1:17" x14ac:dyDescent="0.25">
      <c r="A54" s="132" t="s">
        <v>83</v>
      </c>
      <c r="B54" s="160">
        <v>2.5719397024029242</v>
      </c>
      <c r="C54" s="160">
        <v>2.7265840558041945</v>
      </c>
      <c r="D54" s="160">
        <v>2.7149129332290052</v>
      </c>
      <c r="E54" s="160">
        <v>2.8275255954095333</v>
      </c>
      <c r="F54" s="160">
        <v>2.9420036196151904</v>
      </c>
      <c r="G54" s="160">
        <v>2.7942113598913179</v>
      </c>
      <c r="H54" s="160">
        <v>3.0493487980123866</v>
      </c>
      <c r="I54" s="160">
        <v>2.9753235941843608</v>
      </c>
      <c r="J54" s="160">
        <v>2.8952394651096487</v>
      </c>
      <c r="K54" s="160">
        <v>2.377310184564418</v>
      </c>
      <c r="L54" s="160">
        <v>2.7747843990258443</v>
      </c>
      <c r="M54" s="160">
        <v>2.873082926042668</v>
      </c>
      <c r="N54" s="160">
        <v>2.83040264321781</v>
      </c>
      <c r="O54" s="160">
        <v>2.7647163497122356</v>
      </c>
      <c r="P54" s="160">
        <v>2.8342263213363177</v>
      </c>
      <c r="Q54" s="160">
        <v>3.0952016476480169</v>
      </c>
    </row>
    <row r="55" spans="1:17" x14ac:dyDescent="0.25">
      <c r="A55" s="76" t="s">
        <v>82</v>
      </c>
      <c r="B55" s="159">
        <v>0.4942685044782435</v>
      </c>
      <c r="C55" s="159">
        <v>0.5239876433873859</v>
      </c>
      <c r="D55" s="159">
        <v>0.5217447182148276</v>
      </c>
      <c r="E55" s="159">
        <v>0.5433863189371464</v>
      </c>
      <c r="F55" s="159">
        <v>0.56538639995261109</v>
      </c>
      <c r="G55" s="159">
        <v>0.53698407811010052</v>
      </c>
      <c r="H55" s="159">
        <v>0.58601570970655337</v>
      </c>
      <c r="I55" s="159">
        <v>0.57178974369514524</v>
      </c>
      <c r="J55" s="159">
        <v>0.55639938960822066</v>
      </c>
      <c r="K55" s="159">
        <v>0.45686512343494667</v>
      </c>
      <c r="L55" s="159">
        <v>0.53325065664436255</v>
      </c>
      <c r="M55" s="159">
        <v>0.55214140509216891</v>
      </c>
      <c r="N55" s="159">
        <v>0.54393922230271929</v>
      </c>
      <c r="O55" s="159">
        <v>0.53131580581072835</v>
      </c>
      <c r="P55" s="159">
        <v>0.54467404655364371</v>
      </c>
      <c r="Q55" s="159">
        <v>0.59482758791438795</v>
      </c>
    </row>
    <row r="56" spans="1:17" x14ac:dyDescent="0.25">
      <c r="A56" s="76" t="s">
        <v>81</v>
      </c>
      <c r="B56" s="159">
        <v>68.647432977076932</v>
      </c>
      <c r="C56" s="159">
        <v>72.775032809794169</v>
      </c>
      <c r="D56" s="159">
        <v>72.463519828366529</v>
      </c>
      <c r="E56" s="159">
        <v>75.469255216402843</v>
      </c>
      <c r="F56" s="159">
        <v>78.524778830220029</v>
      </c>
      <c r="G56" s="159">
        <v>74.580067671382793</v>
      </c>
      <c r="H56" s="159">
        <v>81.389920237908981</v>
      </c>
      <c r="I56" s="159">
        <v>79.414119555781369</v>
      </c>
      <c r="J56" s="159">
        <v>77.276600593712544</v>
      </c>
      <c r="K56" s="159">
        <v>63.452592379260118</v>
      </c>
      <c r="L56" s="159">
        <v>74.061544242270173</v>
      </c>
      <c r="M56" s="159">
        <v>76.685222215291191</v>
      </c>
      <c r="N56" s="159">
        <v>75.546046264966705</v>
      </c>
      <c r="O56" s="159">
        <v>73.792818758612768</v>
      </c>
      <c r="P56" s="159">
        <v>75.648103745988095</v>
      </c>
      <c r="Q56" s="159">
        <v>82.613774910407386</v>
      </c>
    </row>
    <row r="57" spans="1:17" x14ac:dyDescent="0.25">
      <c r="A57" s="76" t="s">
        <v>80</v>
      </c>
      <c r="B57" s="159">
        <v>1.1790295959870798</v>
      </c>
      <c r="C57" s="159">
        <v>1.2499217204571964</v>
      </c>
      <c r="D57" s="159">
        <v>1.2445714399192485</v>
      </c>
      <c r="E57" s="159">
        <v>1.2961953801965771</v>
      </c>
      <c r="F57" s="159">
        <v>1.3486744404570068</v>
      </c>
      <c r="G57" s="159">
        <v>1.2809234554282929</v>
      </c>
      <c r="H57" s="159">
        <v>1.3978836587752128</v>
      </c>
      <c r="I57" s="159">
        <v>1.3639489961232556</v>
      </c>
      <c r="J57" s="159">
        <v>1.3272367986095588</v>
      </c>
      <c r="K57" s="159">
        <v>1.0898074569260821</v>
      </c>
      <c r="L57" s="159">
        <v>1.2720177404929558</v>
      </c>
      <c r="M57" s="159">
        <v>1.31707978937633</v>
      </c>
      <c r="N57" s="159">
        <v>1.2975142775688053</v>
      </c>
      <c r="O57" s="159">
        <v>1.2674023414213864</v>
      </c>
      <c r="P57" s="159">
        <v>1.29926712957503</v>
      </c>
      <c r="Q57" s="159">
        <v>1.4189035398907164</v>
      </c>
    </row>
    <row r="58" spans="1:17" x14ac:dyDescent="0.25">
      <c r="A58" s="129" t="s">
        <v>79</v>
      </c>
      <c r="B58" s="158">
        <v>4.042349218237181</v>
      </c>
      <c r="C58" s="158">
        <v>4.2854056477842537</v>
      </c>
      <c r="D58" s="158">
        <v>4.2670620010907907</v>
      </c>
      <c r="E58" s="158">
        <v>4.4440567053226818</v>
      </c>
      <c r="F58" s="158">
        <v>4.6239832219594152</v>
      </c>
      <c r="G58" s="158">
        <v>4.3916963122009447</v>
      </c>
      <c r="H58" s="158">
        <v>4.7926989572350234</v>
      </c>
      <c r="I58" s="158">
        <v>4.6763526352180289</v>
      </c>
      <c r="J58" s="158">
        <v>4.5504834259764912</v>
      </c>
      <c r="K58" s="158">
        <v>3.7364476146555297</v>
      </c>
      <c r="L58" s="158">
        <v>4.3611627192112259</v>
      </c>
      <c r="M58" s="158">
        <v>4.5156597214034155</v>
      </c>
      <c r="N58" s="158">
        <v>4.448578596698189</v>
      </c>
      <c r="O58" s="158">
        <v>4.345338642451563</v>
      </c>
      <c r="P58" s="158">
        <v>4.4545883185585797</v>
      </c>
      <c r="Q58" s="158">
        <v>4.8647664441614715</v>
      </c>
    </row>
    <row r="59" spans="1:17" x14ac:dyDescent="0.25">
      <c r="A59" s="92" t="s">
        <v>125</v>
      </c>
      <c r="B59" s="91">
        <v>0.66051491770077952</v>
      </c>
      <c r="C59" s="91">
        <v>0.70023004098469532</v>
      </c>
      <c r="D59" s="91">
        <v>0.69723271155273958</v>
      </c>
      <c r="E59" s="91">
        <v>0.72615342972616437</v>
      </c>
      <c r="F59" s="91">
        <v>0.75555320246037838</v>
      </c>
      <c r="G59" s="91">
        <v>0.71759780553675623</v>
      </c>
      <c r="H59" s="91">
        <v>0.78312114723309456</v>
      </c>
      <c r="I59" s="91">
        <v>0.76411030052911832</v>
      </c>
      <c r="J59" s="91">
        <v>0.74354342570094811</v>
      </c>
      <c r="K59" s="91">
        <v>0.61053096985117161</v>
      </c>
      <c r="L59" s="91">
        <v>0.71260865379060712</v>
      </c>
      <c r="M59" s="91">
        <v>0.73785327496969777</v>
      </c>
      <c r="N59" s="91">
        <v>0.72689230124579207</v>
      </c>
      <c r="O59" s="91">
        <v>0.71002301900392262</v>
      </c>
      <c r="P59" s="91">
        <v>0.72787428244675134</v>
      </c>
      <c r="Q59" s="91">
        <v>0.79489688644468159</v>
      </c>
    </row>
    <row r="60" spans="1:17" x14ac:dyDescent="0.25">
      <c r="A60" s="92" t="s">
        <v>26</v>
      </c>
      <c r="B60" s="91">
        <v>1.0991805701451558</v>
      </c>
      <c r="C60" s="91">
        <v>1.165271570794403</v>
      </c>
      <c r="D60" s="91">
        <v>1.1602836345863938</v>
      </c>
      <c r="E60" s="91">
        <v>1.2084113765025475</v>
      </c>
      <c r="F60" s="91">
        <v>1.257336325947475</v>
      </c>
      <c r="G60" s="91">
        <v>1.1941737330785398</v>
      </c>
      <c r="H60" s="91">
        <v>1.3032128814058812</v>
      </c>
      <c r="I60" s="91">
        <v>1.271576422093565</v>
      </c>
      <c r="J60" s="91">
        <v>1.2373505346928306</v>
      </c>
      <c r="K60" s="91">
        <v>1.0160009434280393</v>
      </c>
      <c r="L60" s="91">
        <v>1.1858711519953411</v>
      </c>
      <c r="M60" s="91">
        <v>1.2278814024183329</v>
      </c>
      <c r="N60" s="91">
        <v>1.2096409523931804</v>
      </c>
      <c r="O60" s="91">
        <v>1.1815683278760802</v>
      </c>
      <c r="P60" s="91">
        <v>1.2112750936175745</v>
      </c>
      <c r="Q60" s="91">
        <v>1.3228092045071509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2.2826537303912455</v>
      </c>
      <c r="C62" s="157">
        <v>2.4199040360051556</v>
      </c>
      <c r="D62" s="157">
        <v>2.4095456549516574</v>
      </c>
      <c r="E62" s="157">
        <v>2.5094918990939701</v>
      </c>
      <c r="F62" s="157">
        <v>2.6110936935515618</v>
      </c>
      <c r="G62" s="157">
        <v>2.4799247735856484</v>
      </c>
      <c r="H62" s="157">
        <v>2.7063649285960478</v>
      </c>
      <c r="I62" s="157">
        <v>2.6406659125953449</v>
      </c>
      <c r="J62" s="157">
        <v>2.569589465582713</v>
      </c>
      <c r="K62" s="157">
        <v>2.1099157013763188</v>
      </c>
      <c r="L62" s="157">
        <v>2.4626829134252772</v>
      </c>
      <c r="M62" s="157">
        <v>2.5499250440153847</v>
      </c>
      <c r="N62" s="157">
        <v>2.5120453430592171</v>
      </c>
      <c r="O62" s="157">
        <v>2.45374729557156</v>
      </c>
      <c r="P62" s="157">
        <v>2.5154389424942543</v>
      </c>
      <c r="Q62" s="157">
        <v>2.7470603532096396</v>
      </c>
    </row>
    <row r="63" spans="1:17" x14ac:dyDescent="0.25">
      <c r="A63" s="156" t="s">
        <v>115</v>
      </c>
      <c r="B63" s="155">
        <v>149.14580501255034</v>
      </c>
      <c r="C63" s="155">
        <v>157.30522307666669</v>
      </c>
      <c r="D63" s="155">
        <v>155.73337776054694</v>
      </c>
      <c r="E63" s="155">
        <v>157.56495166621968</v>
      </c>
      <c r="F63" s="155">
        <v>162.28257671609737</v>
      </c>
      <c r="G63" s="155">
        <v>157.11474332231285</v>
      </c>
      <c r="H63" s="155">
        <v>172.95997797386431</v>
      </c>
      <c r="I63" s="155">
        <v>173.96274737963324</v>
      </c>
      <c r="J63" s="155">
        <v>172.71352209488123</v>
      </c>
      <c r="K63" s="155">
        <v>137.20543453028458</v>
      </c>
      <c r="L63" s="155">
        <v>158.62734779095044</v>
      </c>
      <c r="M63" s="155">
        <v>169.28011435570255</v>
      </c>
      <c r="N63" s="155">
        <v>164.1907573414162</v>
      </c>
      <c r="O63" s="155">
        <v>161.27989486839934</v>
      </c>
      <c r="P63" s="155">
        <v>163.89813872720771</v>
      </c>
      <c r="Q63" s="155">
        <v>169.51408104528008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94.883974503720935</v>
      </c>
      <c r="C66" s="153">
        <v>103.93798759884587</v>
      </c>
      <c r="D66" s="153">
        <v>107.21544513937485</v>
      </c>
      <c r="E66" s="153">
        <v>130.8363724636078</v>
      </c>
      <c r="F66" s="153">
        <v>143.0177587358518</v>
      </c>
      <c r="G66" s="153">
        <v>123.46899064719237</v>
      </c>
      <c r="H66" s="153">
        <v>128.5318844913518</v>
      </c>
      <c r="I66" s="153">
        <v>103.86260143254232</v>
      </c>
      <c r="J66" s="153">
        <v>86.843872231800944</v>
      </c>
      <c r="K66" s="153">
        <v>90.412630585756688</v>
      </c>
      <c r="L66" s="153">
        <v>111.81860144647423</v>
      </c>
      <c r="M66" s="153">
        <v>94.927644198590656</v>
      </c>
      <c r="N66" s="153">
        <v>104.18393587648588</v>
      </c>
      <c r="O66" s="153">
        <v>98.03927201267723</v>
      </c>
      <c r="P66" s="153">
        <v>106.45588688118471</v>
      </c>
      <c r="Q66" s="153">
        <v>155.51515892845762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54.261830508829391</v>
      </c>
      <c r="C68" s="153">
        <v>53.36723547782082</v>
      </c>
      <c r="D68" s="153">
        <v>48.517932621172108</v>
      </c>
      <c r="E68" s="153">
        <v>26.728579202611876</v>
      </c>
      <c r="F68" s="153">
        <v>19.264817980245567</v>
      </c>
      <c r="G68" s="153">
        <v>33.645752675120484</v>
      </c>
      <c r="H68" s="153">
        <v>44.428093482512516</v>
      </c>
      <c r="I68" s="153">
        <v>70.100145947090937</v>
      </c>
      <c r="J68" s="153">
        <v>85.869649863080284</v>
      </c>
      <c r="K68" s="153">
        <v>46.792803944527883</v>
      </c>
      <c r="L68" s="153">
        <v>46.808746344476212</v>
      </c>
      <c r="M68" s="153">
        <v>74.35247015711191</v>
      </c>
      <c r="N68" s="153">
        <v>60.006821464930312</v>
      </c>
      <c r="O68" s="153">
        <v>63.240622855722101</v>
      </c>
      <c r="P68" s="153">
        <v>57.442251846022991</v>
      </c>
      <c r="Q68" s="153">
        <v>13.998922116822451</v>
      </c>
    </row>
    <row r="69" spans="1:17" x14ac:dyDescent="0.25">
      <c r="A69" s="156" t="s">
        <v>114</v>
      </c>
      <c r="B69" s="155">
        <v>536.63237106330791</v>
      </c>
      <c r="C69" s="155">
        <v>568.8987441667449</v>
      </c>
      <c r="D69" s="155">
        <v>566.46357736456719</v>
      </c>
      <c r="E69" s="155">
        <v>589.96008463541341</v>
      </c>
      <c r="F69" s="155">
        <v>613.84579762733506</v>
      </c>
      <c r="G69" s="155">
        <v>583.00910628253882</v>
      </c>
      <c r="H69" s="155">
        <v>636.24325023933898</v>
      </c>
      <c r="I69" s="155">
        <v>620.79797342683662</v>
      </c>
      <c r="J69" s="155">
        <v>604.08850857050629</v>
      </c>
      <c r="K69" s="155">
        <v>496.02313767459157</v>
      </c>
      <c r="L69" s="155">
        <v>578.95569240893485</v>
      </c>
      <c r="M69" s="155">
        <v>599.46557122754996</v>
      </c>
      <c r="N69" s="155">
        <v>590.56037747492894</v>
      </c>
      <c r="O69" s="155">
        <v>576.85500506774372</v>
      </c>
      <c r="P69" s="155">
        <v>591.35818368049434</v>
      </c>
      <c r="Q69" s="155">
        <v>645.81039654412552</v>
      </c>
    </row>
    <row r="70" spans="1:17" x14ac:dyDescent="0.25">
      <c r="A70" s="156" t="s">
        <v>113</v>
      </c>
      <c r="B70" s="155">
        <v>229.33788941594926</v>
      </c>
      <c r="C70" s="155">
        <v>243.16863260454471</v>
      </c>
      <c r="D70" s="155">
        <v>242.09204163946549</v>
      </c>
      <c r="E70" s="155">
        <v>252.10786636943482</v>
      </c>
      <c r="F70" s="155">
        <v>262.26954391359152</v>
      </c>
      <c r="G70" s="155">
        <v>249.09896572445285</v>
      </c>
      <c r="H70" s="155">
        <v>271.874733790297</v>
      </c>
      <c r="I70" s="155">
        <v>265.24773334130202</v>
      </c>
      <c r="J70" s="155">
        <v>258.18604066926582</v>
      </c>
      <c r="K70" s="155">
        <v>211.79580669523199</v>
      </c>
      <c r="L70" s="155">
        <v>247.00116341679197</v>
      </c>
      <c r="M70" s="155">
        <v>256.02472949492216</v>
      </c>
      <c r="N70" s="155">
        <v>252.32812882281189</v>
      </c>
      <c r="O70" s="155">
        <v>246.38678835962409</v>
      </c>
      <c r="P70" s="155">
        <v>252.61555910655466</v>
      </c>
      <c r="Q70" s="155">
        <v>275.74334078665152</v>
      </c>
    </row>
    <row r="71" spans="1:17" x14ac:dyDescent="0.25">
      <c r="A71" s="152" t="s">
        <v>123</v>
      </c>
      <c r="B71" s="151">
        <v>146.10559114578714</v>
      </c>
      <c r="C71" s="151">
        <v>154.78701024619431</v>
      </c>
      <c r="D71" s="151">
        <v>154.20389099591347</v>
      </c>
      <c r="E71" s="151">
        <v>160.63351235181037</v>
      </c>
      <c r="F71" s="151">
        <v>167.2779773538623</v>
      </c>
      <c r="G71" s="151">
        <v>158.86482558828669</v>
      </c>
      <c r="H71" s="151">
        <v>173.29482370171138</v>
      </c>
      <c r="I71" s="151">
        <v>169.17211295210987</v>
      </c>
      <c r="J71" s="151">
        <v>164.43025765969202</v>
      </c>
      <c r="K71" s="151">
        <v>135.48250085435245</v>
      </c>
      <c r="L71" s="151">
        <v>158.37050422141911</v>
      </c>
      <c r="M71" s="151">
        <v>163.41657703441118</v>
      </c>
      <c r="N71" s="151">
        <v>160.82101599112772</v>
      </c>
      <c r="O71" s="151">
        <v>157.20405183420303</v>
      </c>
      <c r="P71" s="151">
        <v>161.00665888946867</v>
      </c>
      <c r="Q71" s="151">
        <v>176.17284565174435</v>
      </c>
    </row>
    <row r="72" spans="1:17" x14ac:dyDescent="0.25">
      <c r="A72" s="154" t="s">
        <v>30</v>
      </c>
      <c r="B72" s="153">
        <v>3.1052411925820862</v>
      </c>
      <c r="C72" s="153">
        <v>2.9559771201290563</v>
      </c>
      <c r="D72" s="153">
        <v>3.144360085785129</v>
      </c>
      <c r="E72" s="153">
        <v>3.2063783900789509</v>
      </c>
      <c r="F72" s="153">
        <v>3.9418706459143937</v>
      </c>
      <c r="G72" s="153">
        <v>3.7208015303796929</v>
      </c>
      <c r="H72" s="153">
        <v>3.8218283958839705</v>
      </c>
      <c r="I72" s="153">
        <v>4.0919446798551373</v>
      </c>
      <c r="J72" s="153">
        <v>3.4085690430335651</v>
      </c>
      <c r="K72" s="153">
        <v>4.073312760004514</v>
      </c>
      <c r="L72" s="153">
        <v>3.9646736115282235</v>
      </c>
      <c r="M72" s="153">
        <v>2.9517002016559921</v>
      </c>
      <c r="N72" s="153">
        <v>2.9166694617775542</v>
      </c>
      <c r="O72" s="153">
        <v>2.672836759052851</v>
      </c>
      <c r="P72" s="153">
        <v>1.8998342444895535</v>
      </c>
      <c r="Q72" s="153">
        <v>3.2164726807730752</v>
      </c>
    </row>
    <row r="73" spans="1:17" x14ac:dyDescent="0.25">
      <c r="A73" s="154" t="s">
        <v>125</v>
      </c>
      <c r="B73" s="153">
        <v>0.52283937268446556</v>
      </c>
      <c r="C73" s="153">
        <v>0.53888096402793229</v>
      </c>
      <c r="D73" s="153">
        <v>0.61210637099242104</v>
      </c>
      <c r="E73" s="153">
        <v>0.84082656350618679</v>
      </c>
      <c r="F73" s="153">
        <v>0.72901534007807534</v>
      </c>
      <c r="G73" s="153">
        <v>0.68072167203930489</v>
      </c>
      <c r="H73" s="153">
        <v>0.72335755001928692</v>
      </c>
      <c r="I73" s="153">
        <v>0.61738753658901269</v>
      </c>
      <c r="J73" s="153">
        <v>0.53001839540881945</v>
      </c>
      <c r="K73" s="153">
        <v>0.77564719312014818</v>
      </c>
      <c r="L73" s="153">
        <v>2.6873758067005111</v>
      </c>
      <c r="M73" s="153">
        <v>1.9377269611166388</v>
      </c>
      <c r="N73" s="153">
        <v>1.2619624112241534</v>
      </c>
      <c r="O73" s="153">
        <v>1.8677112312870245</v>
      </c>
      <c r="P73" s="153">
        <v>2.2902003150368566</v>
      </c>
      <c r="Q73" s="153">
        <v>2.5110462296197924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142.4775105805206</v>
      </c>
      <c r="C75" s="153">
        <v>151.29215216203733</v>
      </c>
      <c r="D75" s="153">
        <v>150.44742453913591</v>
      </c>
      <c r="E75" s="153">
        <v>156.58630739822522</v>
      </c>
      <c r="F75" s="153">
        <v>162.60709136786983</v>
      </c>
      <c r="G75" s="153">
        <v>154.46330238586771</v>
      </c>
      <c r="H75" s="153">
        <v>168.74963775580812</v>
      </c>
      <c r="I75" s="153">
        <v>164.46278073566572</v>
      </c>
      <c r="J75" s="153">
        <v>160.49167022124962</v>
      </c>
      <c r="K75" s="153">
        <v>130.6335409012278</v>
      </c>
      <c r="L75" s="153">
        <v>151.71845480319038</v>
      </c>
      <c r="M75" s="153">
        <v>158.52714987163856</v>
      </c>
      <c r="N75" s="153">
        <v>156.64238411812602</v>
      </c>
      <c r="O75" s="153">
        <v>152.66350384386314</v>
      </c>
      <c r="P75" s="153">
        <v>156.81662432994227</v>
      </c>
      <c r="Q75" s="153">
        <v>170.44532674135149</v>
      </c>
    </row>
    <row r="76" spans="1:17" x14ac:dyDescent="0.25">
      <c r="A76" s="152" t="s">
        <v>122</v>
      </c>
      <c r="B76" s="151">
        <v>83.232298270162119</v>
      </c>
      <c r="C76" s="151">
        <v>88.381622358350398</v>
      </c>
      <c r="D76" s="151">
        <v>87.888150643552038</v>
      </c>
      <c r="E76" s="151">
        <v>91.474354017624464</v>
      </c>
      <c r="F76" s="151">
        <v>94.991566559729208</v>
      </c>
      <c r="G76" s="151">
        <v>90.234140136166161</v>
      </c>
      <c r="H76" s="151">
        <v>98.579910088585649</v>
      </c>
      <c r="I76" s="151">
        <v>96.075620389192125</v>
      </c>
      <c r="J76" s="151">
        <v>93.755783009573818</v>
      </c>
      <c r="K76" s="151">
        <v>76.313305840879522</v>
      </c>
      <c r="L76" s="151">
        <v>88.630659195372857</v>
      </c>
      <c r="M76" s="151">
        <v>92.608152460510965</v>
      </c>
      <c r="N76" s="151">
        <v>91.507112831684168</v>
      </c>
      <c r="O76" s="151">
        <v>89.182736525421063</v>
      </c>
      <c r="P76" s="151">
        <v>91.608900217085974</v>
      </c>
      <c r="Q76" s="151">
        <v>99.570495134907148</v>
      </c>
    </row>
    <row r="77" spans="1:17" x14ac:dyDescent="0.25">
      <c r="A77" s="156" t="s">
        <v>112</v>
      </c>
      <c r="B77" s="155">
        <v>106.15252706041004</v>
      </c>
      <c r="C77" s="155">
        <v>112.729818235331</v>
      </c>
      <c r="D77" s="155">
        <v>112.66491289978143</v>
      </c>
      <c r="E77" s="155">
        <v>116.9423922172119</v>
      </c>
      <c r="F77" s="155">
        <v>121.88172553955646</v>
      </c>
      <c r="G77" s="155">
        <v>115.82745293144305</v>
      </c>
      <c r="H77" s="155">
        <v>124.93567019844801</v>
      </c>
      <c r="I77" s="155">
        <v>123.50520423778173</v>
      </c>
      <c r="J77" s="155">
        <v>120.08519612822786</v>
      </c>
      <c r="K77" s="155">
        <v>106.68999564074934</v>
      </c>
      <c r="L77" s="155">
        <v>114.30422647480863</v>
      </c>
      <c r="M77" s="155">
        <v>118.71137784695146</v>
      </c>
      <c r="N77" s="155">
        <v>119.39883647781286</v>
      </c>
      <c r="O77" s="155">
        <v>117.14803942999887</v>
      </c>
      <c r="P77" s="155">
        <v>119.68114656766701</v>
      </c>
      <c r="Q77" s="155">
        <v>134.49061096035504</v>
      </c>
    </row>
    <row r="78" spans="1:17" x14ac:dyDescent="0.25">
      <c r="A78" s="152" t="s">
        <v>121</v>
      </c>
      <c r="B78" s="151">
        <v>12.353977464258067</v>
      </c>
      <c r="C78" s="151">
        <v>13.789269349759506</v>
      </c>
      <c r="D78" s="151">
        <v>14.483617705551712</v>
      </c>
      <c r="E78" s="151">
        <v>15.718733533765672</v>
      </c>
      <c r="F78" s="151">
        <v>16.760496813469697</v>
      </c>
      <c r="G78" s="151">
        <v>16.4943003641453</v>
      </c>
      <c r="H78" s="151">
        <v>17.772677198883468</v>
      </c>
      <c r="I78" s="151">
        <v>17.202244570695822</v>
      </c>
      <c r="J78" s="151">
        <v>16.363295928132871</v>
      </c>
      <c r="K78" s="151">
        <v>13.898553065184929</v>
      </c>
      <c r="L78" s="151">
        <v>14.948927246413596</v>
      </c>
      <c r="M78" s="151">
        <v>15.228777917602333</v>
      </c>
      <c r="N78" s="151">
        <v>15.082950049881848</v>
      </c>
      <c r="O78" s="151">
        <v>14.66007209012664</v>
      </c>
      <c r="P78" s="151">
        <v>14.643264371080413</v>
      </c>
      <c r="Q78" s="151">
        <v>16.812303801385859</v>
      </c>
    </row>
    <row r="79" spans="1:17" x14ac:dyDescent="0.25">
      <c r="A79" s="154" t="s">
        <v>30</v>
      </c>
      <c r="B79" s="153">
        <v>0.3539232527576735</v>
      </c>
      <c r="C79" s="153">
        <v>0.35524741871691096</v>
      </c>
      <c r="D79" s="153">
        <v>0.39816296146166097</v>
      </c>
      <c r="E79" s="153">
        <v>0.42287660063749688</v>
      </c>
      <c r="F79" s="153">
        <v>0.53179660277699725</v>
      </c>
      <c r="G79" s="153">
        <v>0.52020112313774169</v>
      </c>
      <c r="H79" s="153">
        <v>0.52807540449596002</v>
      </c>
      <c r="I79" s="153">
        <v>0.56026615047835404</v>
      </c>
      <c r="J79" s="153">
        <v>0.45737366956730335</v>
      </c>
      <c r="K79" s="153">
        <v>0.5610649275872992</v>
      </c>
      <c r="L79" s="153">
        <v>0.50137678157650578</v>
      </c>
      <c r="M79" s="153">
        <v>0.37010694552018852</v>
      </c>
      <c r="N79" s="153">
        <v>0.36857522447012792</v>
      </c>
      <c r="O79" s="153">
        <v>0.33549902695240669</v>
      </c>
      <c r="P79" s="153">
        <v>0.23280852557632448</v>
      </c>
      <c r="Q79" s="153">
        <v>0.41262317577946783</v>
      </c>
    </row>
    <row r="80" spans="1:17" x14ac:dyDescent="0.25">
      <c r="A80" s="154" t="s">
        <v>125</v>
      </c>
      <c r="B80" s="153">
        <v>5.9591187921991286E-2</v>
      </c>
      <c r="C80" s="153">
        <v>6.4762365771709865E-2</v>
      </c>
      <c r="D80" s="153">
        <v>7.7509597741582295E-2</v>
      </c>
      <c r="E80" s="153">
        <v>0.11089329943134051</v>
      </c>
      <c r="F80" s="153">
        <v>9.835124387647326E-2</v>
      </c>
      <c r="G80" s="153">
        <v>9.5170939768698753E-2</v>
      </c>
      <c r="H80" s="153">
        <v>9.9948844179669039E-2</v>
      </c>
      <c r="I80" s="153">
        <v>8.4532261684995613E-2</v>
      </c>
      <c r="J80" s="153">
        <v>7.1119714867374187E-2</v>
      </c>
      <c r="K80" s="153">
        <v>0.10683894458444818</v>
      </c>
      <c r="L80" s="153">
        <v>0.33984836202713387</v>
      </c>
      <c r="M80" s="153">
        <v>0.24296715717559811</v>
      </c>
      <c r="N80" s="153">
        <v>0.15947233139895647</v>
      </c>
      <c r="O80" s="153">
        <v>0.23443829803767213</v>
      </c>
      <c r="P80" s="153">
        <v>0.28064456684294492</v>
      </c>
      <c r="Q80" s="153">
        <v>0.32212798696793155</v>
      </c>
    </row>
    <row r="81" spans="1:17" x14ac:dyDescent="0.25">
      <c r="A81" s="154" t="s">
        <v>26</v>
      </c>
      <c r="B81" s="153">
        <v>11.940463023578403</v>
      </c>
      <c r="C81" s="153">
        <v>13.369259565270886</v>
      </c>
      <c r="D81" s="153">
        <v>14.007945146348469</v>
      </c>
      <c r="E81" s="153">
        <v>15.184963633696835</v>
      </c>
      <c r="F81" s="153">
        <v>16.130348966816225</v>
      </c>
      <c r="G81" s="153">
        <v>15.878928301238858</v>
      </c>
      <c r="H81" s="153">
        <v>17.144652950207838</v>
      </c>
      <c r="I81" s="153">
        <v>16.557446158532471</v>
      </c>
      <c r="J81" s="153">
        <v>15.834802543698192</v>
      </c>
      <c r="K81" s="153">
        <v>13.230649193013182</v>
      </c>
      <c r="L81" s="153">
        <v>14.107702102809958</v>
      </c>
      <c r="M81" s="153">
        <v>14.615703814906546</v>
      </c>
      <c r="N81" s="153">
        <v>14.554902494012763</v>
      </c>
      <c r="O81" s="153">
        <v>14.090134765136561</v>
      </c>
      <c r="P81" s="153">
        <v>14.129811278661144</v>
      </c>
      <c r="Q81" s="153">
        <v>16.077552638638458</v>
      </c>
    </row>
    <row r="82" spans="1:17" x14ac:dyDescent="0.25">
      <c r="A82" s="152" t="s">
        <v>120</v>
      </c>
      <c r="B82" s="151">
        <v>78.953830847376082</v>
      </c>
      <c r="C82" s="151">
        <v>82.284950741223099</v>
      </c>
      <c r="D82" s="151">
        <v>80.695577691916824</v>
      </c>
      <c r="E82" s="151">
        <v>82.344863260804857</v>
      </c>
      <c r="F82" s="151">
        <v>84.920341870553244</v>
      </c>
      <c r="G82" s="151">
        <v>79.470863137561196</v>
      </c>
      <c r="H82" s="151">
        <v>85.96064950047527</v>
      </c>
      <c r="I82" s="151">
        <v>85.509995790158897</v>
      </c>
      <c r="J82" s="151">
        <v>83.87345521251838</v>
      </c>
      <c r="K82" s="151">
        <v>76.207224873275635</v>
      </c>
      <c r="L82" s="151">
        <v>81.671722289812962</v>
      </c>
      <c r="M82" s="151">
        <v>85.338967607396185</v>
      </c>
      <c r="N82" s="151">
        <v>86.24773160777724</v>
      </c>
      <c r="O82" s="151">
        <v>84.99676556246132</v>
      </c>
      <c r="P82" s="151">
        <v>87.497426816179654</v>
      </c>
      <c r="Q82" s="151">
        <v>97.811516476413942</v>
      </c>
    </row>
    <row r="83" spans="1:17" x14ac:dyDescent="0.25">
      <c r="A83" s="150" t="s">
        <v>33</v>
      </c>
      <c r="B83" s="87">
        <v>19.521151293133851</v>
      </c>
      <c r="C83" s="87">
        <v>19.567176687275069</v>
      </c>
      <c r="D83" s="87">
        <v>17.190082770617021</v>
      </c>
      <c r="E83" s="87">
        <v>20.08539444642307</v>
      </c>
      <c r="F83" s="87">
        <v>22.958612126591763</v>
      </c>
      <c r="G83" s="87">
        <v>21.510915217285863</v>
      </c>
      <c r="H83" s="87">
        <v>27.972422812269347</v>
      </c>
      <c r="I83" s="87">
        <v>18.347366974398444</v>
      </c>
      <c r="J83" s="87">
        <v>18.890010169215973</v>
      </c>
      <c r="K83" s="87">
        <v>1.9665720076738233</v>
      </c>
      <c r="L83" s="87">
        <v>24.374819443700314</v>
      </c>
      <c r="M83" s="87">
        <v>24.812710133948617</v>
      </c>
      <c r="N83" s="87">
        <v>20.078379762450034</v>
      </c>
      <c r="O83" s="87">
        <v>15.293170969501395</v>
      </c>
      <c r="P83" s="87">
        <v>18.315885365043115</v>
      </c>
      <c r="Q83" s="87">
        <v>10.284371170216708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0.72531761050825572</v>
      </c>
      <c r="C85" s="87">
        <v>0.69616491153843529</v>
      </c>
      <c r="D85" s="87">
        <v>0.70101031221235299</v>
      </c>
      <c r="E85" s="87">
        <v>0.69947523731152716</v>
      </c>
      <c r="F85" s="87">
        <v>0.71515467671058897</v>
      </c>
      <c r="G85" s="87">
        <v>0.64998464460254846</v>
      </c>
      <c r="H85" s="87">
        <v>0.74917216768257522</v>
      </c>
      <c r="I85" s="87">
        <v>0.94024272446465318</v>
      </c>
      <c r="J85" s="87">
        <v>0.72431042514378663</v>
      </c>
      <c r="K85" s="87">
        <v>7.9237029856933816E-2</v>
      </c>
      <c r="L85" s="87">
        <v>0.7832388190610321</v>
      </c>
      <c r="M85" s="87">
        <v>0.67804538753885513</v>
      </c>
      <c r="N85" s="87">
        <v>0.481302172121778</v>
      </c>
      <c r="O85" s="87">
        <v>0.5164376158123285</v>
      </c>
      <c r="P85" s="87">
        <v>0.34368402409854498</v>
      </c>
      <c r="Q85" s="87">
        <v>0.42352625937210414</v>
      </c>
    </row>
    <row r="86" spans="1:17" x14ac:dyDescent="0.25">
      <c r="A86" s="150" t="s">
        <v>125</v>
      </c>
      <c r="B86" s="87">
        <v>0.23807010894756281</v>
      </c>
      <c r="C86" s="87">
        <v>0.24967469490863253</v>
      </c>
      <c r="D86" s="87">
        <v>0.25141379732448565</v>
      </c>
      <c r="E86" s="87">
        <v>0.30099228582005694</v>
      </c>
      <c r="F86" s="87">
        <v>0.23311181739666789</v>
      </c>
      <c r="G86" s="87">
        <v>0.21088386919486737</v>
      </c>
      <c r="H86" s="87">
        <v>0.25437696052838704</v>
      </c>
      <c r="I86" s="87">
        <v>0.26994622557993847</v>
      </c>
      <c r="J86" s="87">
        <v>0.22781676500359532</v>
      </c>
      <c r="K86" s="87">
        <v>2.3785736036068459E-2</v>
      </c>
      <c r="L86" s="87">
        <v>0.64235863646961333</v>
      </c>
      <c r="M86" s="87">
        <v>0.57600562908447572</v>
      </c>
      <c r="N86" s="87">
        <v>0.29875627949291805</v>
      </c>
      <c r="O86" s="87">
        <v>0.46605451148459709</v>
      </c>
      <c r="P86" s="87">
        <v>0.51675971089845318</v>
      </c>
      <c r="Q86" s="87">
        <v>0.41112615285592136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0.45320741001735004</v>
      </c>
      <c r="C88" s="87">
        <v>0.48562970347179985</v>
      </c>
      <c r="D88" s="87">
        <v>0.51649783950318595</v>
      </c>
      <c r="E88" s="87">
        <v>0.37171087953816484</v>
      </c>
      <c r="F88" s="87">
        <v>0.37415946934993322</v>
      </c>
      <c r="G88" s="87">
        <v>0.35069423731435129</v>
      </c>
      <c r="H88" s="87">
        <v>0.51630059239574233</v>
      </c>
      <c r="I88" s="87">
        <v>0.26443673596588263</v>
      </c>
      <c r="J88" s="87">
        <v>0.14475961242121443</v>
      </c>
      <c r="K88" s="87">
        <v>0.16635395496005945</v>
      </c>
      <c r="L88" s="87">
        <v>0.14411843872822991</v>
      </c>
      <c r="M88" s="87">
        <v>0.14189184528697776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58.016084424769055</v>
      </c>
      <c r="C89" s="87">
        <v>61.28630474402916</v>
      </c>
      <c r="D89" s="87">
        <v>62.036572972259783</v>
      </c>
      <c r="E89" s="87">
        <v>60.887290411712037</v>
      </c>
      <c r="F89" s="87">
        <v>50.521263934856769</v>
      </c>
      <c r="G89" s="87">
        <v>47.068810908049173</v>
      </c>
      <c r="H89" s="87">
        <v>55.280275022484282</v>
      </c>
      <c r="I89" s="87">
        <v>64.983368195021356</v>
      </c>
      <c r="J89" s="87">
        <v>62.731437414687676</v>
      </c>
      <c r="K89" s="87">
        <v>4.4902305115727339</v>
      </c>
      <c r="L89" s="87">
        <v>46.76154102025216</v>
      </c>
      <c r="M89" s="87">
        <v>49.177596653305997</v>
      </c>
      <c r="N89" s="87">
        <v>36.409220422288818</v>
      </c>
      <c r="O89" s="87">
        <v>45.178230376841533</v>
      </c>
      <c r="P89" s="87">
        <v>42.602446261395265</v>
      </c>
      <c r="Q89" s="87">
        <v>36.46068118374918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10.118039845647516</v>
      </c>
      <c r="G92" s="87">
        <v>9.6795742611143964</v>
      </c>
      <c r="H92" s="87">
        <v>1.1881019451149362</v>
      </c>
      <c r="I92" s="87">
        <v>0.70463493472861227</v>
      </c>
      <c r="J92" s="87">
        <v>1.1551208260461359</v>
      </c>
      <c r="K92" s="87">
        <v>69.481045633176009</v>
      </c>
      <c r="L92" s="87">
        <v>8.9656459316016139</v>
      </c>
      <c r="M92" s="87">
        <v>9.9527179582312613</v>
      </c>
      <c r="N92" s="87">
        <v>28.980072971423688</v>
      </c>
      <c r="O92" s="87">
        <v>23.542872088821472</v>
      </c>
      <c r="P92" s="87">
        <v>25.718651454744268</v>
      </c>
      <c r="Q92" s="87">
        <v>50.231811710220029</v>
      </c>
    </row>
    <row r="93" spans="1:17" x14ac:dyDescent="0.25">
      <c r="A93" s="149" t="s">
        <v>119</v>
      </c>
      <c r="B93" s="148">
        <v>14.84471874877589</v>
      </c>
      <c r="C93" s="148">
        <v>16.655598144348392</v>
      </c>
      <c r="D93" s="148">
        <v>17.485717502312902</v>
      </c>
      <c r="E93" s="148">
        <v>18.878795422641382</v>
      </c>
      <c r="F93" s="148">
        <v>20.200886855533515</v>
      </c>
      <c r="G93" s="148">
        <v>19.862289429736546</v>
      </c>
      <c r="H93" s="148">
        <v>21.202343499089263</v>
      </c>
      <c r="I93" s="148">
        <v>20.792963876927008</v>
      </c>
      <c r="J93" s="148">
        <v>19.84844498757661</v>
      </c>
      <c r="K93" s="148">
        <v>16.584217702288779</v>
      </c>
      <c r="L93" s="148">
        <v>17.683576938582082</v>
      </c>
      <c r="M93" s="148">
        <v>18.143632321952953</v>
      </c>
      <c r="N93" s="148">
        <v>18.068154820153776</v>
      </c>
      <c r="O93" s="148">
        <v>17.491201777410904</v>
      </c>
      <c r="P93" s="148">
        <v>17.540455380406939</v>
      </c>
      <c r="Q93" s="148">
        <v>19.866790682555223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129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0.99999999999999989</v>
      </c>
      <c r="C98" s="77">
        <f t="shared" si="0"/>
        <v>0.99999999999999989</v>
      </c>
      <c r="D98" s="77">
        <f t="shared" si="0"/>
        <v>1</v>
      </c>
      <c r="E98" s="77">
        <f t="shared" si="0"/>
        <v>0.99999999999999989</v>
      </c>
      <c r="F98" s="77">
        <f t="shared" si="0"/>
        <v>1</v>
      </c>
      <c r="G98" s="77">
        <f t="shared" si="0"/>
        <v>1</v>
      </c>
      <c r="H98" s="77">
        <f t="shared" si="0"/>
        <v>0.99999999999999989</v>
      </c>
      <c r="I98" s="77">
        <f t="shared" si="0"/>
        <v>1</v>
      </c>
      <c r="J98" s="77">
        <f t="shared" si="0"/>
        <v>1</v>
      </c>
      <c r="K98" s="77">
        <f t="shared" si="0"/>
        <v>1</v>
      </c>
      <c r="L98" s="77">
        <f t="shared" si="0"/>
        <v>1</v>
      </c>
      <c r="M98" s="77">
        <f t="shared" si="0"/>
        <v>1</v>
      </c>
      <c r="N98" s="77">
        <f t="shared" si="0"/>
        <v>0.99999999999999989</v>
      </c>
      <c r="O98" s="77">
        <f t="shared" si="0"/>
        <v>1</v>
      </c>
      <c r="P98" s="77">
        <f t="shared" si="0"/>
        <v>1</v>
      </c>
      <c r="Q98" s="77">
        <f t="shared" si="0"/>
        <v>0.99999999999999978</v>
      </c>
    </row>
    <row r="99" spans="1:17" x14ac:dyDescent="0.25">
      <c r="A99" s="132" t="s">
        <v>83</v>
      </c>
      <c r="B99" s="146">
        <f t="shared" ref="B99:Q99" si="1">IF(B$6=0,0,B$6/B$5)</f>
        <v>1.2975654962614383E-3</v>
      </c>
      <c r="C99" s="146">
        <f t="shared" si="1"/>
        <v>1.298634464427294E-3</v>
      </c>
      <c r="D99" s="146">
        <f t="shared" si="1"/>
        <v>1.2973452237903405E-3</v>
      </c>
      <c r="E99" s="146">
        <f t="shared" si="1"/>
        <v>1.3049086167162601E-3</v>
      </c>
      <c r="F99" s="146">
        <f t="shared" si="1"/>
        <v>1.3126903419717353E-3</v>
      </c>
      <c r="G99" s="146">
        <f t="shared" si="1"/>
        <v>1.3079512543820947E-3</v>
      </c>
      <c r="H99" s="146">
        <f t="shared" si="1"/>
        <v>1.3111479104457194E-3</v>
      </c>
      <c r="I99" s="146">
        <f t="shared" si="1"/>
        <v>1.2947694746379488E-3</v>
      </c>
      <c r="J99" s="146">
        <f t="shared" si="1"/>
        <v>1.2921830036868337E-3</v>
      </c>
      <c r="K99" s="146">
        <f t="shared" si="1"/>
        <v>1.2990607082045101E-3</v>
      </c>
      <c r="L99" s="146">
        <f t="shared" si="1"/>
        <v>1.3109996196508998E-3</v>
      </c>
      <c r="M99" s="146">
        <f t="shared" si="1"/>
        <v>1.3047579541507032E-3</v>
      </c>
      <c r="N99" s="146">
        <f t="shared" si="1"/>
        <v>1.3064529445601322E-3</v>
      </c>
      <c r="O99" s="146">
        <f t="shared" si="1"/>
        <v>1.2987390771144244E-3</v>
      </c>
      <c r="P99" s="146">
        <f t="shared" si="1"/>
        <v>1.3056257580634355E-3</v>
      </c>
      <c r="Q99" s="146">
        <f t="shared" si="1"/>
        <v>1.3083780361491061E-3</v>
      </c>
    </row>
    <row r="100" spans="1:17" x14ac:dyDescent="0.25">
      <c r="A100" s="76" t="s">
        <v>82</v>
      </c>
      <c r="B100" s="145">
        <f t="shared" ref="B100:Q100" si="2">IF(B$7=0,0,B$7/B$5)</f>
        <v>1.7984571143191591E-4</v>
      </c>
      <c r="C100" s="145">
        <f t="shared" si="2"/>
        <v>1.7999387300128583E-4</v>
      </c>
      <c r="D100" s="145">
        <f t="shared" si="2"/>
        <v>1.7981518113545868E-4</v>
      </c>
      <c r="E100" s="145">
        <f t="shared" si="2"/>
        <v>1.808634856607565E-4</v>
      </c>
      <c r="F100" s="145">
        <f t="shared" si="2"/>
        <v>1.8194205157420822E-4</v>
      </c>
      <c r="G100" s="145">
        <f t="shared" si="2"/>
        <v>1.8128520258928006E-4</v>
      </c>
      <c r="H100" s="145">
        <f t="shared" si="2"/>
        <v>1.8172826683969531E-4</v>
      </c>
      <c r="I100" s="145">
        <f t="shared" si="2"/>
        <v>1.7945817608244462E-4</v>
      </c>
      <c r="J100" s="145">
        <f t="shared" si="2"/>
        <v>1.790996849622341E-4</v>
      </c>
      <c r="K100" s="145">
        <f t="shared" si="2"/>
        <v>1.8005295141819641E-4</v>
      </c>
      <c r="L100" s="145">
        <f t="shared" si="2"/>
        <v>1.8170771337740763E-4</v>
      </c>
      <c r="M100" s="145">
        <f t="shared" si="2"/>
        <v>1.8084260346531679E-4</v>
      </c>
      <c r="N100" s="145">
        <f t="shared" si="2"/>
        <v>1.810775332295039E-4</v>
      </c>
      <c r="O100" s="145">
        <f t="shared" si="2"/>
        <v>1.800083725723641E-4</v>
      </c>
      <c r="P100" s="145">
        <f t="shared" si="2"/>
        <v>1.8096288318338754E-4</v>
      </c>
      <c r="Q100" s="145">
        <f t="shared" si="2"/>
        <v>1.8134435557287556E-4</v>
      </c>
    </row>
    <row r="101" spans="1:17" x14ac:dyDescent="0.25">
      <c r="A101" s="76" t="s">
        <v>81</v>
      </c>
      <c r="B101" s="145">
        <f t="shared" ref="B101:Q101" si="3">IF(B$8=0,0,B$8/B$5)</f>
        <v>2.4763458094619686E-2</v>
      </c>
      <c r="C101" s="145">
        <f t="shared" si="3"/>
        <v>2.4783858874739009E-2</v>
      </c>
      <c r="D101" s="145">
        <f t="shared" si="3"/>
        <v>2.4759254292866989E-2</v>
      </c>
      <c r="E101" s="145">
        <f t="shared" si="3"/>
        <v>2.4903598269578595E-2</v>
      </c>
      <c r="F101" s="145">
        <f t="shared" si="3"/>
        <v>2.5052109021307913E-2</v>
      </c>
      <c r="G101" s="145">
        <f t="shared" si="3"/>
        <v>2.4961665650802968E-2</v>
      </c>
      <c r="H101" s="145">
        <f t="shared" si="3"/>
        <v>2.5022672404375373E-2</v>
      </c>
      <c r="I101" s="145">
        <f t="shared" si="3"/>
        <v>2.4710097270442079E-2</v>
      </c>
      <c r="J101" s="145">
        <f t="shared" si="3"/>
        <v>2.466073562727614E-2</v>
      </c>
      <c r="K101" s="145">
        <f t="shared" si="3"/>
        <v>2.4791993546896679E-2</v>
      </c>
      <c r="L101" s="145">
        <f t="shared" si="3"/>
        <v>2.5019842340772487E-2</v>
      </c>
      <c r="M101" s="145">
        <f t="shared" si="3"/>
        <v>2.4900722941790247E-2</v>
      </c>
      <c r="N101" s="145">
        <f t="shared" si="3"/>
        <v>2.4933071076890641E-2</v>
      </c>
      <c r="O101" s="145">
        <f t="shared" si="3"/>
        <v>2.4785855361160219E-2</v>
      </c>
      <c r="P101" s="145">
        <f t="shared" si="3"/>
        <v>2.491728459196452E-2</v>
      </c>
      <c r="Q101" s="145">
        <f t="shared" si="3"/>
        <v>2.4969810590255652E-2</v>
      </c>
    </row>
    <row r="102" spans="1:17" x14ac:dyDescent="0.25">
      <c r="A102" s="76" t="s">
        <v>80</v>
      </c>
      <c r="B102" s="145">
        <f t="shared" ref="B102:Q102" si="4">IF(B$9=0,0,B$9/B$5)</f>
        <v>4.2905172203740329E-4</v>
      </c>
      <c r="C102" s="145">
        <f t="shared" si="4"/>
        <v>4.2940518599254472E-4</v>
      </c>
      <c r="D102" s="145">
        <f t="shared" si="4"/>
        <v>4.2897888696024196E-4</v>
      </c>
      <c r="E102" s="145">
        <f t="shared" si="4"/>
        <v>4.3147979097523092E-4</v>
      </c>
      <c r="F102" s="145">
        <f t="shared" si="4"/>
        <v>4.3405288854210007E-4</v>
      </c>
      <c r="G102" s="145">
        <f t="shared" si="4"/>
        <v>4.3248586653274495E-4</v>
      </c>
      <c r="H102" s="145">
        <f t="shared" si="4"/>
        <v>4.3354286966115052E-4</v>
      </c>
      <c r="I102" s="145">
        <f t="shared" si="4"/>
        <v>4.2812719229623155E-4</v>
      </c>
      <c r="J102" s="145">
        <f t="shared" si="4"/>
        <v>4.2727195237287274E-4</v>
      </c>
      <c r="K102" s="145">
        <f t="shared" si="4"/>
        <v>4.2954612733781726E-4</v>
      </c>
      <c r="L102" s="145">
        <f t="shared" si="4"/>
        <v>4.3349383597378517E-4</v>
      </c>
      <c r="M102" s="145">
        <f t="shared" si="4"/>
        <v>4.3142997304050239E-4</v>
      </c>
      <c r="N102" s="145">
        <f t="shared" si="4"/>
        <v>4.3199043689076482E-4</v>
      </c>
      <c r="O102" s="145">
        <f t="shared" si="4"/>
        <v>4.2943977712007504E-4</v>
      </c>
      <c r="P102" s="145">
        <f t="shared" si="4"/>
        <v>4.317169202229153E-4</v>
      </c>
      <c r="Q102" s="145">
        <f t="shared" si="4"/>
        <v>4.3262698576919053E-4</v>
      </c>
    </row>
    <row r="103" spans="1:17" x14ac:dyDescent="0.25">
      <c r="A103" s="129" t="s">
        <v>79</v>
      </c>
      <c r="B103" s="144">
        <f t="shared" ref="B103:Q103" si="5">IF(B$10=0,0,B$10/B$5)</f>
        <v>2.7513660487121371E-3</v>
      </c>
      <c r="C103" s="144">
        <f t="shared" si="5"/>
        <v>2.7536326955420382E-3</v>
      </c>
      <c r="D103" s="144">
        <f t="shared" si="5"/>
        <v>2.7508989815774217E-3</v>
      </c>
      <c r="E103" s="144">
        <f t="shared" si="5"/>
        <v>2.7669364475622999E-3</v>
      </c>
      <c r="F103" s="144">
        <f t="shared" si="5"/>
        <v>2.7834368667935508E-3</v>
      </c>
      <c r="G103" s="144">
        <f t="shared" si="5"/>
        <v>2.7733880756276499E-3</v>
      </c>
      <c r="H103" s="144">
        <f t="shared" si="5"/>
        <v>2.7801662852734877E-3</v>
      </c>
      <c r="I103" s="144">
        <f t="shared" si="5"/>
        <v>2.7454373468558538E-3</v>
      </c>
      <c r="J103" s="144">
        <f t="shared" si="5"/>
        <v>2.7399529775647613E-3</v>
      </c>
      <c r="K103" s="144">
        <f t="shared" si="5"/>
        <v>2.7545365055311956E-3</v>
      </c>
      <c r="L103" s="144">
        <f t="shared" si="5"/>
        <v>2.7798518485384026E-3</v>
      </c>
      <c r="M103" s="144">
        <f t="shared" si="5"/>
        <v>2.766616981709609E-3</v>
      </c>
      <c r="N103" s="144">
        <f t="shared" si="5"/>
        <v>2.7702110500466845E-3</v>
      </c>
      <c r="O103" s="144">
        <f t="shared" si="5"/>
        <v>2.7538545169425478E-3</v>
      </c>
      <c r="P103" s="144">
        <f t="shared" si="5"/>
        <v>2.7684570785905058E-3</v>
      </c>
      <c r="Q103" s="144">
        <f t="shared" si="5"/>
        <v>2.7742930263737571E-3</v>
      </c>
    </row>
    <row r="104" spans="1:17" x14ac:dyDescent="0.25">
      <c r="A104" s="127" t="s">
        <v>117</v>
      </c>
      <c r="B104" s="143">
        <f t="shared" ref="B104:Q104" si="6">IF(B$15=0,0,B$15/B$5)</f>
        <v>9.3635943076732411E-2</v>
      </c>
      <c r="C104" s="143">
        <f t="shared" si="6"/>
        <v>9.3233978499954587E-2</v>
      </c>
      <c r="D104" s="143">
        <f t="shared" si="6"/>
        <v>9.2607123469537464E-2</v>
      </c>
      <c r="E104" s="143">
        <f t="shared" si="6"/>
        <v>9.0489088771240844E-2</v>
      </c>
      <c r="F104" s="143">
        <f t="shared" si="6"/>
        <v>8.8144638277668733E-2</v>
      </c>
      <c r="G104" s="143">
        <f t="shared" si="6"/>
        <v>9.1519214789867853E-2</v>
      </c>
      <c r="H104" s="143">
        <f t="shared" si="6"/>
        <v>9.214324651273377E-2</v>
      </c>
      <c r="I104" s="143">
        <f t="shared" si="6"/>
        <v>9.4205778729649733E-2</v>
      </c>
      <c r="J104" s="143">
        <f t="shared" si="6"/>
        <v>9.5924361125488258E-2</v>
      </c>
      <c r="K104" s="143">
        <f t="shared" si="6"/>
        <v>9.3299206500203277E-2</v>
      </c>
      <c r="L104" s="143">
        <f t="shared" si="6"/>
        <v>9.0210804987716386E-2</v>
      </c>
      <c r="M104" s="143">
        <f t="shared" si="6"/>
        <v>9.0422067946817619E-2</v>
      </c>
      <c r="N104" s="143">
        <f t="shared" si="6"/>
        <v>8.8867988799214176E-2</v>
      </c>
      <c r="O104" s="143">
        <f t="shared" si="6"/>
        <v>9.2939648193529081E-2</v>
      </c>
      <c r="P104" s="143">
        <f t="shared" si="6"/>
        <v>9.0533420789119134E-2</v>
      </c>
      <c r="Q104" s="143">
        <f t="shared" si="6"/>
        <v>8.2076511553716966E-2</v>
      </c>
    </row>
    <row r="105" spans="1:17" x14ac:dyDescent="0.25">
      <c r="A105" s="127" t="s">
        <v>116</v>
      </c>
      <c r="B105" s="143">
        <f t="shared" ref="B105:Q105" si="7">IF(B$21=0,0,B$21/B$5)</f>
        <v>0.66659944583328623</v>
      </c>
      <c r="C105" s="143">
        <f t="shared" si="7"/>
        <v>0.66662286473496513</v>
      </c>
      <c r="D105" s="143">
        <f t="shared" si="7"/>
        <v>0.66719182796683507</v>
      </c>
      <c r="E105" s="143">
        <f t="shared" si="7"/>
        <v>0.66822378287356987</v>
      </c>
      <c r="F105" s="143">
        <f t="shared" si="7"/>
        <v>0.66891291743824277</v>
      </c>
      <c r="G105" s="143">
        <f t="shared" si="7"/>
        <v>0.66637297820960739</v>
      </c>
      <c r="H105" s="143">
        <f t="shared" si="7"/>
        <v>0.66620678739855566</v>
      </c>
      <c r="I105" s="143">
        <f t="shared" si="7"/>
        <v>0.66600025601831359</v>
      </c>
      <c r="J105" s="143">
        <f t="shared" si="7"/>
        <v>0.66480780662647476</v>
      </c>
      <c r="K105" s="143">
        <f t="shared" si="7"/>
        <v>0.65968540811911458</v>
      </c>
      <c r="L105" s="143">
        <f t="shared" si="7"/>
        <v>0.66779846959203404</v>
      </c>
      <c r="M105" s="143">
        <f t="shared" si="7"/>
        <v>0.66846508940440119</v>
      </c>
      <c r="N105" s="143">
        <f t="shared" si="7"/>
        <v>0.66796655247883296</v>
      </c>
      <c r="O105" s="143">
        <f t="shared" si="7"/>
        <v>0.6650347691729237</v>
      </c>
      <c r="P105" s="143">
        <f t="shared" si="7"/>
        <v>0.66641357263288326</v>
      </c>
      <c r="Q105" s="143">
        <f t="shared" si="7"/>
        <v>0.67209699651317312</v>
      </c>
    </row>
    <row r="106" spans="1:17" x14ac:dyDescent="0.25">
      <c r="A106" s="127" t="s">
        <v>113</v>
      </c>
      <c r="B106" s="143">
        <f t="shared" ref="B106:Q106" si="8">IF(B$27=0,0,B$27/B$5)</f>
        <v>0.147045161003066</v>
      </c>
      <c r="C106" s="143">
        <f t="shared" si="8"/>
        <v>0.14719125426287738</v>
      </c>
      <c r="D106" s="143">
        <f t="shared" si="8"/>
        <v>0.1470234412401849</v>
      </c>
      <c r="E106" s="143">
        <f t="shared" si="8"/>
        <v>0.14786533469750635</v>
      </c>
      <c r="F106" s="143">
        <f t="shared" si="8"/>
        <v>0.14872136677738304</v>
      </c>
      <c r="G106" s="143">
        <f t="shared" si="8"/>
        <v>0.14818718523909982</v>
      </c>
      <c r="H106" s="143">
        <f t="shared" si="8"/>
        <v>0.14856614426207207</v>
      </c>
      <c r="I106" s="143">
        <f t="shared" si="8"/>
        <v>0.1466953497411792</v>
      </c>
      <c r="J106" s="143">
        <f t="shared" si="8"/>
        <v>0.14644640389909638</v>
      </c>
      <c r="K106" s="143">
        <f t="shared" si="8"/>
        <v>0.14708465743969415</v>
      </c>
      <c r="L106" s="143">
        <f t="shared" si="8"/>
        <v>0.14831283628112163</v>
      </c>
      <c r="M106" s="143">
        <f t="shared" si="8"/>
        <v>0.14776450646526426</v>
      </c>
      <c r="N106" s="143">
        <f t="shared" si="8"/>
        <v>0.14801905861418685</v>
      </c>
      <c r="O106" s="143">
        <f t="shared" si="8"/>
        <v>0.14709406957198026</v>
      </c>
      <c r="P106" s="143">
        <f t="shared" si="8"/>
        <v>0.14789404875840312</v>
      </c>
      <c r="Q106" s="143">
        <f t="shared" si="8"/>
        <v>0.14813434102000936</v>
      </c>
    </row>
    <row r="107" spans="1:17" x14ac:dyDescent="0.25">
      <c r="A107" s="142" t="s">
        <v>123</v>
      </c>
      <c r="B107" s="141">
        <f t="shared" ref="B107:Q107" si="9">IF(B$28=0,0,B$28/B$5)</f>
        <v>9.3678895485580824E-2</v>
      </c>
      <c r="C107" s="141">
        <f t="shared" si="9"/>
        <v>9.3693392678609752E-2</v>
      </c>
      <c r="D107" s="141">
        <f t="shared" si="9"/>
        <v>9.3648624520293502E-2</v>
      </c>
      <c r="E107" s="141">
        <f t="shared" si="9"/>
        <v>9.4214148925961999E-2</v>
      </c>
      <c r="F107" s="141">
        <f t="shared" si="9"/>
        <v>9.485588396042996E-2</v>
      </c>
      <c r="G107" s="141">
        <f t="shared" si="9"/>
        <v>9.4507543493657115E-2</v>
      </c>
      <c r="H107" s="141">
        <f t="shared" si="9"/>
        <v>9.4697081332305977E-2</v>
      </c>
      <c r="I107" s="141">
        <f t="shared" si="9"/>
        <v>9.3560694990111645E-2</v>
      </c>
      <c r="J107" s="141">
        <f t="shared" si="9"/>
        <v>9.3266932108503509E-2</v>
      </c>
      <c r="K107" s="141">
        <f t="shared" si="9"/>
        <v>9.4087779820449635E-2</v>
      </c>
      <c r="L107" s="141">
        <f t="shared" si="9"/>
        <v>9.5094202551246745E-2</v>
      </c>
      <c r="M107" s="141">
        <f t="shared" si="9"/>
        <v>9.4315771376340923E-2</v>
      </c>
      <c r="N107" s="141">
        <f t="shared" si="9"/>
        <v>9.4339761101703015E-2</v>
      </c>
      <c r="O107" s="141">
        <f t="shared" si="9"/>
        <v>9.3851557104377564E-2</v>
      </c>
      <c r="P107" s="141">
        <f t="shared" si="9"/>
        <v>9.4261520329326415E-2</v>
      </c>
      <c r="Q107" s="141">
        <f t="shared" si="9"/>
        <v>9.4643258915300371E-2</v>
      </c>
    </row>
    <row r="108" spans="1:17" x14ac:dyDescent="0.25">
      <c r="A108" s="142" t="s">
        <v>122</v>
      </c>
      <c r="B108" s="141">
        <f t="shared" ref="B108:Q108" si="10">IF(B$33=0,0,B$33/B$5)</f>
        <v>5.336626551748519E-2</v>
      </c>
      <c r="C108" s="141">
        <f t="shared" si="10"/>
        <v>5.3497861584267642E-2</v>
      </c>
      <c r="D108" s="141">
        <f t="shared" si="10"/>
        <v>5.3374816719891395E-2</v>
      </c>
      <c r="E108" s="141">
        <f t="shared" si="10"/>
        <v>5.365118577154436E-2</v>
      </c>
      <c r="F108" s="141">
        <f t="shared" si="10"/>
        <v>5.3865482816953088E-2</v>
      </c>
      <c r="G108" s="141">
        <f t="shared" si="10"/>
        <v>5.3679641745442708E-2</v>
      </c>
      <c r="H108" s="141">
        <f t="shared" si="10"/>
        <v>5.3869062929766093E-2</v>
      </c>
      <c r="I108" s="141">
        <f t="shared" si="10"/>
        <v>5.3134654751067545E-2</v>
      </c>
      <c r="J108" s="141">
        <f t="shared" si="10"/>
        <v>5.3179471790592868E-2</v>
      </c>
      <c r="K108" s="141">
        <f t="shared" si="10"/>
        <v>5.2996877619244515E-2</v>
      </c>
      <c r="L108" s="141">
        <f t="shared" si="10"/>
        <v>5.3218633729874884E-2</v>
      </c>
      <c r="M108" s="141">
        <f t="shared" si="10"/>
        <v>5.3448735088923331E-2</v>
      </c>
      <c r="N108" s="141">
        <f t="shared" si="10"/>
        <v>5.3679297512483841E-2</v>
      </c>
      <c r="O108" s="141">
        <f t="shared" si="10"/>
        <v>5.3242512467602712E-2</v>
      </c>
      <c r="P108" s="141">
        <f t="shared" si="10"/>
        <v>5.3632528429076697E-2</v>
      </c>
      <c r="Q108" s="141">
        <f t="shared" si="10"/>
        <v>5.3491082104708966E-2</v>
      </c>
    </row>
    <row r="109" spans="1:17" x14ac:dyDescent="0.25">
      <c r="A109" s="127" t="s">
        <v>112</v>
      </c>
      <c r="B109" s="143">
        <f t="shared" ref="B109:Q109" si="11">IF(B$34=0,0,B$34/B$5)</f>
        <v>6.329816301385266E-2</v>
      </c>
      <c r="C109" s="143">
        <f t="shared" si="11"/>
        <v>6.3506377408500625E-2</v>
      </c>
      <c r="D109" s="143">
        <f t="shared" si="11"/>
        <v>6.3761314757112067E-2</v>
      </c>
      <c r="E109" s="143">
        <f t="shared" si="11"/>
        <v>6.3834007047189681E-2</v>
      </c>
      <c r="F109" s="143">
        <f t="shared" si="11"/>
        <v>6.4456846336515966E-2</v>
      </c>
      <c r="G109" s="143">
        <f t="shared" si="11"/>
        <v>6.4263845711490214E-2</v>
      </c>
      <c r="H109" s="143">
        <f t="shared" si="11"/>
        <v>6.3354564090042961E-2</v>
      </c>
      <c r="I109" s="143">
        <f t="shared" si="11"/>
        <v>6.3740726050542859E-2</v>
      </c>
      <c r="J109" s="143">
        <f t="shared" si="11"/>
        <v>6.3522185103077708E-2</v>
      </c>
      <c r="K109" s="143">
        <f t="shared" si="11"/>
        <v>7.0475538101599622E-2</v>
      </c>
      <c r="L109" s="143">
        <f t="shared" si="11"/>
        <v>6.3951993780814981E-2</v>
      </c>
      <c r="M109" s="143">
        <f t="shared" si="11"/>
        <v>6.3763965729360647E-2</v>
      </c>
      <c r="N109" s="143">
        <f t="shared" si="11"/>
        <v>6.5523597066148118E-2</v>
      </c>
      <c r="O109" s="143">
        <f t="shared" si="11"/>
        <v>6.5483615956657359E-2</v>
      </c>
      <c r="P109" s="143">
        <f t="shared" si="11"/>
        <v>6.555491058756982E-2</v>
      </c>
      <c r="Q109" s="143">
        <f t="shared" si="11"/>
        <v>6.8025697918979847E-2</v>
      </c>
    </row>
    <row r="110" spans="1:17" x14ac:dyDescent="0.25">
      <c r="A110" s="142" t="s">
        <v>121</v>
      </c>
      <c r="B110" s="141">
        <f t="shared" ref="B110:Q110" si="12">IF(B$35=0,0,B$35/B$5)</f>
        <v>2.5806050867824902E-3</v>
      </c>
      <c r="C110" s="141">
        <f t="shared" si="12"/>
        <v>3.0919650913352717E-3</v>
      </c>
      <c r="D110" s="141">
        <f t="shared" si="12"/>
        <v>3.6261623966376971E-3</v>
      </c>
      <c r="E110" s="141">
        <f t="shared" si="12"/>
        <v>4.0290465520440959E-3</v>
      </c>
      <c r="F110" s="141">
        <f t="shared" si="12"/>
        <v>4.3838807615112409E-3</v>
      </c>
      <c r="G110" s="141">
        <f t="shared" si="12"/>
        <v>4.750428463275851E-3</v>
      </c>
      <c r="H110" s="141">
        <f t="shared" si="12"/>
        <v>4.4982199253544037E-3</v>
      </c>
      <c r="I110" s="141">
        <f t="shared" si="12"/>
        <v>4.5151641103541194E-3</v>
      </c>
      <c r="J110" s="141">
        <f t="shared" si="12"/>
        <v>4.2559683408948598E-3</v>
      </c>
      <c r="K110" s="141">
        <f t="shared" si="12"/>
        <v>4.5993295787857156E-3</v>
      </c>
      <c r="L110" s="141">
        <f t="shared" si="12"/>
        <v>3.734690070311185E-3</v>
      </c>
      <c r="M110" s="141">
        <f t="shared" si="12"/>
        <v>3.5035688327520582E-3</v>
      </c>
      <c r="N110" s="141">
        <f t="shared" si="12"/>
        <v>3.5780387576696787E-3</v>
      </c>
      <c r="O110" s="141">
        <f t="shared" si="12"/>
        <v>3.495715550746814E-3</v>
      </c>
      <c r="P110" s="141">
        <f t="shared" si="12"/>
        <v>3.269102064338406E-3</v>
      </c>
      <c r="Q110" s="141">
        <f t="shared" si="12"/>
        <v>3.7047255470135055E-3</v>
      </c>
    </row>
    <row r="111" spans="1:17" x14ac:dyDescent="0.25">
      <c r="A111" s="142" t="s">
        <v>120</v>
      </c>
      <c r="B111" s="141">
        <f t="shared" ref="B111:Q111" si="13">IF(B$39=0,0,B$39/B$5)</f>
        <v>5.7621276589316754E-2</v>
      </c>
      <c r="C111" s="141">
        <f t="shared" si="13"/>
        <v>5.6693022325863041E-2</v>
      </c>
      <c r="D111" s="141">
        <f t="shared" si="13"/>
        <v>5.5781546268609837E-2</v>
      </c>
      <c r="E111" s="141">
        <f t="shared" si="13"/>
        <v>5.4973226769238971E-2</v>
      </c>
      <c r="F111" s="141">
        <f t="shared" si="13"/>
        <v>5.4835512905756868E-2</v>
      </c>
      <c r="G111" s="141">
        <f t="shared" si="13"/>
        <v>5.3836343001007009E-2</v>
      </c>
      <c r="H111" s="141">
        <f t="shared" si="13"/>
        <v>5.3469665944049019E-2</v>
      </c>
      <c r="I111" s="141">
        <f t="shared" si="13"/>
        <v>5.3830626195555849E-2</v>
      </c>
      <c r="J111" s="141">
        <f t="shared" si="13"/>
        <v>5.4153582111318987E-2</v>
      </c>
      <c r="K111" s="141">
        <f t="shared" si="13"/>
        <v>6.0441070227322535E-2</v>
      </c>
      <c r="L111" s="141">
        <f t="shared" si="13"/>
        <v>5.5842029041713599E-2</v>
      </c>
      <c r="M111" s="141">
        <f t="shared" si="13"/>
        <v>5.6086229733619611E-2</v>
      </c>
      <c r="N111" s="141">
        <f t="shared" si="13"/>
        <v>5.7659357133490616E-2</v>
      </c>
      <c r="O111" s="141">
        <f t="shared" si="13"/>
        <v>5.7817097856056411E-2</v>
      </c>
      <c r="P111" s="141">
        <f t="shared" si="13"/>
        <v>5.8369909892952626E-2</v>
      </c>
      <c r="Q111" s="141">
        <f t="shared" si="13"/>
        <v>5.9922992332017533E-2</v>
      </c>
    </row>
    <row r="112" spans="1:17" x14ac:dyDescent="0.25">
      <c r="A112" s="140" t="s">
        <v>119</v>
      </c>
      <c r="B112" s="139">
        <f t="shared" ref="B112:Q112" si="14">IF(B$50=0,0,B$50/B$5)</f>
        <v>3.0962813377534179E-3</v>
      </c>
      <c r="C112" s="139">
        <f t="shared" si="14"/>
        <v>3.7213899913023192E-3</v>
      </c>
      <c r="D112" s="139">
        <f t="shared" si="14"/>
        <v>4.3536060918645423E-3</v>
      </c>
      <c r="E112" s="139">
        <f t="shared" si="14"/>
        <v>4.8317337259066E-3</v>
      </c>
      <c r="F112" s="139">
        <f t="shared" si="14"/>
        <v>5.2374526692478517E-3</v>
      </c>
      <c r="G112" s="139">
        <f t="shared" si="14"/>
        <v>5.6770742472073612E-3</v>
      </c>
      <c r="H112" s="139">
        <f t="shared" si="14"/>
        <v>5.3866782206395507E-3</v>
      </c>
      <c r="I112" s="139">
        <f t="shared" si="14"/>
        <v>5.3949357446328909E-3</v>
      </c>
      <c r="J112" s="139">
        <f t="shared" si="14"/>
        <v>5.1126346508638511E-3</v>
      </c>
      <c r="K112" s="139">
        <f t="shared" si="14"/>
        <v>5.4351382954913761E-3</v>
      </c>
      <c r="L112" s="139">
        <f t="shared" si="14"/>
        <v>4.3752746687902057E-3</v>
      </c>
      <c r="M112" s="139">
        <f t="shared" si="14"/>
        <v>4.1741671629889725E-3</v>
      </c>
      <c r="N112" s="139">
        <f t="shared" si="14"/>
        <v>4.2862011749878384E-3</v>
      </c>
      <c r="O112" s="139">
        <f t="shared" si="14"/>
        <v>4.1708025498541339E-3</v>
      </c>
      <c r="P112" s="139">
        <f t="shared" si="14"/>
        <v>3.915898630278792E-3</v>
      </c>
      <c r="Q112" s="139">
        <f t="shared" si="14"/>
        <v>4.3979800399487979E-3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1</v>
      </c>
      <c r="C115" s="77">
        <f t="shared" si="15"/>
        <v>1</v>
      </c>
      <c r="D115" s="77">
        <f t="shared" si="15"/>
        <v>0.99999999999999989</v>
      </c>
      <c r="E115" s="77">
        <f t="shared" si="15"/>
        <v>1.0000000000000002</v>
      </c>
      <c r="F115" s="77">
        <f t="shared" si="15"/>
        <v>0.99999999999999978</v>
      </c>
      <c r="G115" s="77">
        <f t="shared" si="15"/>
        <v>0.99999999999999989</v>
      </c>
      <c r="H115" s="77">
        <f t="shared" si="15"/>
        <v>1</v>
      </c>
      <c r="I115" s="77">
        <f t="shared" si="15"/>
        <v>1</v>
      </c>
      <c r="J115" s="77">
        <f t="shared" si="15"/>
        <v>1</v>
      </c>
      <c r="K115" s="77">
        <f t="shared" si="15"/>
        <v>1</v>
      </c>
      <c r="L115" s="77">
        <f t="shared" si="15"/>
        <v>0.99999999999999989</v>
      </c>
      <c r="M115" s="77">
        <f t="shared" si="15"/>
        <v>0.99999999999999989</v>
      </c>
      <c r="N115" s="77">
        <f t="shared" si="15"/>
        <v>1</v>
      </c>
      <c r="O115" s="77">
        <f t="shared" si="15"/>
        <v>1.0000000000000002</v>
      </c>
      <c r="P115" s="77">
        <f t="shared" si="15"/>
        <v>1</v>
      </c>
      <c r="Q115" s="77">
        <f t="shared" si="15"/>
        <v>1</v>
      </c>
    </row>
    <row r="116" spans="1:17" x14ac:dyDescent="0.25">
      <c r="A116" s="132" t="s">
        <v>83</v>
      </c>
      <c r="B116" s="146">
        <f t="shared" ref="B116:Q116" si="16">IF(B$54=0,0,B$54/B$53)</f>
        <v>2.3419515953239413E-3</v>
      </c>
      <c r="C116" s="146">
        <f t="shared" si="16"/>
        <v>2.3431038331633569E-3</v>
      </c>
      <c r="D116" s="146">
        <f t="shared" si="16"/>
        <v>2.3441489287536954E-3</v>
      </c>
      <c r="E116" s="146">
        <f t="shared" si="16"/>
        <v>2.354004199628214E-3</v>
      </c>
      <c r="F116" s="146">
        <f t="shared" si="16"/>
        <v>2.3568374754253207E-3</v>
      </c>
      <c r="G116" s="146">
        <f t="shared" si="16"/>
        <v>2.3507749270174488E-3</v>
      </c>
      <c r="H116" s="146">
        <f t="shared" si="16"/>
        <v>2.3506625458627386E-3</v>
      </c>
      <c r="I116" s="146">
        <f t="shared" si="16"/>
        <v>2.3381438671699179E-3</v>
      </c>
      <c r="J116" s="146">
        <f t="shared" si="16"/>
        <v>2.3317128947932171E-3</v>
      </c>
      <c r="K116" s="146">
        <f t="shared" si="16"/>
        <v>2.3242535259033964E-3</v>
      </c>
      <c r="L116" s="146">
        <f t="shared" si="16"/>
        <v>2.3477494568514786E-3</v>
      </c>
      <c r="M116" s="146">
        <f t="shared" si="16"/>
        <v>2.3369322855477438E-3</v>
      </c>
      <c r="N116" s="146">
        <f t="shared" si="16"/>
        <v>2.3369651215351846E-3</v>
      </c>
      <c r="O116" s="146">
        <f t="shared" si="16"/>
        <v>2.33433240395459E-3</v>
      </c>
      <c r="P116" s="146">
        <f t="shared" si="16"/>
        <v>2.3378265263576756E-3</v>
      </c>
      <c r="Q116" s="146">
        <f t="shared" si="16"/>
        <v>2.3481479853696896E-3</v>
      </c>
    </row>
    <row r="117" spans="1:17" x14ac:dyDescent="0.25">
      <c r="A117" s="76" t="s">
        <v>82</v>
      </c>
      <c r="B117" s="145">
        <f t="shared" ref="B117:Q117" si="17">IF(B$55=0,0,B$55/B$53)</f>
        <v>4.5007000416833907E-4</v>
      </c>
      <c r="C117" s="145">
        <f t="shared" si="17"/>
        <v>4.5029143815964118E-4</v>
      </c>
      <c r="D117" s="145">
        <f t="shared" si="17"/>
        <v>4.5049228183960394E-4</v>
      </c>
      <c r="E117" s="145">
        <f t="shared" si="17"/>
        <v>4.5238624148096932E-4</v>
      </c>
      <c r="F117" s="145">
        <f t="shared" si="17"/>
        <v>4.5293073285831466E-4</v>
      </c>
      <c r="G117" s="145">
        <f t="shared" si="17"/>
        <v>4.517656484933561E-4</v>
      </c>
      <c r="H117" s="145">
        <f t="shared" si="17"/>
        <v>4.5174405138312119E-4</v>
      </c>
      <c r="I117" s="145">
        <f t="shared" si="17"/>
        <v>4.4933824513900005E-4</v>
      </c>
      <c r="J117" s="145">
        <f t="shared" si="17"/>
        <v>4.481023580394686E-4</v>
      </c>
      <c r="K117" s="145">
        <f t="shared" si="17"/>
        <v>4.4666883644404445E-4</v>
      </c>
      <c r="L117" s="145">
        <f t="shared" si="17"/>
        <v>4.5118422171539537E-4</v>
      </c>
      <c r="M117" s="145">
        <f t="shared" si="17"/>
        <v>4.491054066179858E-4</v>
      </c>
      <c r="N117" s="145">
        <f t="shared" si="17"/>
        <v>4.4911171695037421E-4</v>
      </c>
      <c r="O117" s="145">
        <f t="shared" si="17"/>
        <v>4.4860576831555265E-4</v>
      </c>
      <c r="P117" s="145">
        <f t="shared" si="17"/>
        <v>4.4927725942905879E-4</v>
      </c>
      <c r="Q117" s="145">
        <f t="shared" si="17"/>
        <v>4.5126080986188403E-4</v>
      </c>
    </row>
    <row r="118" spans="1:17" x14ac:dyDescent="0.25">
      <c r="A118" s="76" t="s">
        <v>81</v>
      </c>
      <c r="B118" s="145">
        <f t="shared" ref="B118:Q118" si="18">IF(B$56=0,0,B$56/B$53)</f>
        <v>6.2508839155659301E-2</v>
      </c>
      <c r="C118" s="145">
        <f t="shared" si="18"/>
        <v>6.2539593441920782E-2</v>
      </c>
      <c r="D118" s="145">
        <f t="shared" si="18"/>
        <v>6.2567488003144475E-2</v>
      </c>
      <c r="E118" s="145">
        <f t="shared" si="18"/>
        <v>6.283053423482611E-2</v>
      </c>
      <c r="F118" s="145">
        <f t="shared" si="18"/>
        <v>6.290615696820738E-2</v>
      </c>
      <c r="G118" s="145">
        <f t="shared" si="18"/>
        <v>6.274434198276628E-2</v>
      </c>
      <c r="H118" s="145">
        <f t="shared" si="18"/>
        <v>6.2741342426525265E-2</v>
      </c>
      <c r="I118" s="145">
        <f t="shared" si="18"/>
        <v>6.2407207393840002E-2</v>
      </c>
      <c r="J118" s="145">
        <f t="shared" si="18"/>
        <v>6.2235558834274417E-2</v>
      </c>
      <c r="K118" s="145">
        <f t="shared" si="18"/>
        <v>6.2036461427194142E-2</v>
      </c>
      <c r="L118" s="145">
        <f t="shared" si="18"/>
        <v>6.2663589405150058E-2</v>
      </c>
      <c r="M118" s="145">
        <f t="shared" si="18"/>
        <v>6.2374869167509589E-2</v>
      </c>
      <c r="N118" s="145">
        <f t="shared" si="18"/>
        <v>6.2375745590174156E-2</v>
      </c>
      <c r="O118" s="145">
        <f t="shared" si="18"/>
        <v>6.2305475939803803E-2</v>
      </c>
      <c r="P118" s="145">
        <f t="shared" si="18"/>
        <v>6.2398737276084533E-2</v>
      </c>
      <c r="Q118" s="145">
        <f t="shared" si="18"/>
        <v>6.2674226497348509E-2</v>
      </c>
    </row>
    <row r="119" spans="1:17" x14ac:dyDescent="0.25">
      <c r="A119" s="76" t="s">
        <v>80</v>
      </c>
      <c r="B119" s="145">
        <f t="shared" ref="B119:Q119" si="19">IF(B$57=0,0,B$57/B$53)</f>
        <v>1.0735983587314695E-3</v>
      </c>
      <c r="C119" s="145">
        <f t="shared" si="19"/>
        <v>1.0741265680487477E-3</v>
      </c>
      <c r="D119" s="145">
        <f t="shared" si="19"/>
        <v>1.0746056611746452E-3</v>
      </c>
      <c r="E119" s="145">
        <f t="shared" si="19"/>
        <v>1.0791235182716339E-3</v>
      </c>
      <c r="F119" s="145">
        <f t="shared" si="19"/>
        <v>1.0804223496615228E-3</v>
      </c>
      <c r="G119" s="145">
        <f t="shared" si="19"/>
        <v>1.0776431538688271E-3</v>
      </c>
      <c r="H119" s="145">
        <f t="shared" si="19"/>
        <v>1.0775916360562941E-3</v>
      </c>
      <c r="I119" s="145">
        <f t="shared" si="19"/>
        <v>1.0718528185141493E-3</v>
      </c>
      <c r="J119" s="145">
        <f t="shared" si="19"/>
        <v>1.0689047296627578E-3</v>
      </c>
      <c r="K119" s="145">
        <f t="shared" si="19"/>
        <v>1.0654852028829237E-3</v>
      </c>
      <c r="L119" s="145">
        <f t="shared" si="19"/>
        <v>1.0762562166618146E-3</v>
      </c>
      <c r="M119" s="145">
        <f t="shared" si="19"/>
        <v>1.0712974047969604E-3</v>
      </c>
      <c r="N119" s="145">
        <f t="shared" si="19"/>
        <v>1.0713124574830599E-3</v>
      </c>
      <c r="O119" s="145">
        <f t="shared" si="19"/>
        <v>1.0701055660685768E-3</v>
      </c>
      <c r="P119" s="145">
        <f t="shared" si="19"/>
        <v>1.0717073430159096E-3</v>
      </c>
      <c r="Q119" s="145">
        <f t="shared" si="19"/>
        <v>1.0764389102597154E-3</v>
      </c>
    </row>
    <row r="120" spans="1:17" x14ac:dyDescent="0.25">
      <c r="A120" s="129" t="s">
        <v>79</v>
      </c>
      <c r="B120" s="144">
        <f t="shared" ref="B120:Q120" si="20">IF(B$58=0,0,B$58/B$53)</f>
        <v>3.6808740856802322E-3</v>
      </c>
      <c r="C120" s="144">
        <f t="shared" si="20"/>
        <v>3.6826850720439604E-3</v>
      </c>
      <c r="D120" s="144">
        <f t="shared" si="20"/>
        <v>3.6843276616189175E-3</v>
      </c>
      <c r="E120" s="144">
        <f t="shared" si="20"/>
        <v>3.6998173118925623E-3</v>
      </c>
      <c r="F120" s="144">
        <f t="shared" si="20"/>
        <v>3.7042704062605156E-3</v>
      </c>
      <c r="G120" s="144">
        <f t="shared" si="20"/>
        <v>3.6947418244690439E-3</v>
      </c>
      <c r="H120" s="144">
        <f t="shared" si="20"/>
        <v>3.6945651936279448E-3</v>
      </c>
      <c r="I120" s="144">
        <f t="shared" si="20"/>
        <v>3.6748894325749136E-3</v>
      </c>
      <c r="J120" s="144">
        <f t="shared" si="20"/>
        <v>3.6647817943067317E-3</v>
      </c>
      <c r="K120" s="144">
        <f t="shared" si="20"/>
        <v>3.6530578126083516E-3</v>
      </c>
      <c r="L120" s="144">
        <f t="shared" si="20"/>
        <v>3.689986655851062E-3</v>
      </c>
      <c r="M120" s="144">
        <f t="shared" si="20"/>
        <v>3.6729851748589773E-3</v>
      </c>
      <c r="N120" s="144">
        <f t="shared" si="20"/>
        <v>3.6730367835837198E-3</v>
      </c>
      <c r="O120" s="144">
        <f t="shared" si="20"/>
        <v>3.668898909027868E-3</v>
      </c>
      <c r="P120" s="144">
        <f t="shared" si="20"/>
        <v>3.6743906641228037E-3</v>
      </c>
      <c r="Q120" s="144">
        <f t="shared" si="20"/>
        <v>3.6906130280177666E-3</v>
      </c>
    </row>
    <row r="121" spans="1:17" x14ac:dyDescent="0.25">
      <c r="A121" s="127" t="s">
        <v>115</v>
      </c>
      <c r="B121" s="143">
        <f t="shared" ref="B121:Q121" si="21">IF(B$63=0,0,B$63/B$53)</f>
        <v>0.13580888216729081</v>
      </c>
      <c r="C121" s="143">
        <f t="shared" si="21"/>
        <v>0.13518104104765727</v>
      </c>
      <c r="D121" s="143">
        <f t="shared" si="21"/>
        <v>0.13446553890565868</v>
      </c>
      <c r="E121" s="143">
        <f t="shared" si="21"/>
        <v>0.13117778970371302</v>
      </c>
      <c r="F121" s="143">
        <f t="shared" si="21"/>
        <v>0.13000448261280856</v>
      </c>
      <c r="G121" s="143">
        <f t="shared" si="21"/>
        <v>0.13218090963642812</v>
      </c>
      <c r="H121" s="143">
        <f t="shared" si="21"/>
        <v>0.13333028429591792</v>
      </c>
      <c r="I121" s="143">
        <f t="shared" si="21"/>
        <v>0.1367077959845317</v>
      </c>
      <c r="J121" s="143">
        <f t="shared" si="21"/>
        <v>0.13909673152321997</v>
      </c>
      <c r="K121" s="143">
        <f t="shared" si="21"/>
        <v>0.13414329230182132</v>
      </c>
      <c r="L121" s="143">
        <f t="shared" si="21"/>
        <v>0.13421484917845894</v>
      </c>
      <c r="M121" s="143">
        <f t="shared" si="21"/>
        <v>0.13769047908545484</v>
      </c>
      <c r="N121" s="143">
        <f t="shared" si="21"/>
        <v>0.13556660360842129</v>
      </c>
      <c r="O121" s="143">
        <f t="shared" si="21"/>
        <v>0.13617342145673644</v>
      </c>
      <c r="P121" s="143">
        <f t="shared" si="21"/>
        <v>0.13519224398299168</v>
      </c>
      <c r="Q121" s="143">
        <f t="shared" si="21"/>
        <v>0.12860039286963248</v>
      </c>
    </row>
    <row r="122" spans="1:17" x14ac:dyDescent="0.25">
      <c r="A122" s="127" t="s">
        <v>114</v>
      </c>
      <c r="B122" s="143">
        <f t="shared" ref="B122:Q122" si="22">IF(B$69=0,0,B$69/B$53)</f>
        <v>0.48864560718122774</v>
      </c>
      <c r="C122" s="143">
        <f t="shared" si="22"/>
        <v>0.48888602033057826</v>
      </c>
      <c r="D122" s="143">
        <f t="shared" si="22"/>
        <v>0.48910407836829473</v>
      </c>
      <c r="E122" s="143">
        <f t="shared" si="22"/>
        <v>0.49116036972377369</v>
      </c>
      <c r="F122" s="143">
        <f t="shared" si="22"/>
        <v>0.49175152958162621</v>
      </c>
      <c r="G122" s="143">
        <f t="shared" si="22"/>
        <v>0.49048658556922853</v>
      </c>
      <c r="H122" s="143">
        <f t="shared" si="22"/>
        <v>0.49046313736573505</v>
      </c>
      <c r="I122" s="143">
        <f t="shared" si="22"/>
        <v>0.48785112891809074</v>
      </c>
      <c r="J122" s="143">
        <f t="shared" si="22"/>
        <v>0.48650931365254352</v>
      </c>
      <c r="K122" s="143">
        <f t="shared" si="22"/>
        <v>0.48495292459325073</v>
      </c>
      <c r="L122" s="143">
        <f t="shared" si="22"/>
        <v>0.48985532456912473</v>
      </c>
      <c r="M122" s="143">
        <f t="shared" si="22"/>
        <v>0.4875983337541776</v>
      </c>
      <c r="N122" s="143">
        <f t="shared" si="22"/>
        <v>0.4876051849465986</v>
      </c>
      <c r="O122" s="143">
        <f t="shared" si="22"/>
        <v>0.48705587133854822</v>
      </c>
      <c r="P122" s="143">
        <f t="shared" si="22"/>
        <v>0.48778491610899966</v>
      </c>
      <c r="Q122" s="143">
        <f t="shared" si="22"/>
        <v>0.48993847710316896</v>
      </c>
    </row>
    <row r="123" spans="1:17" x14ac:dyDescent="0.25">
      <c r="A123" s="127" t="s">
        <v>113</v>
      </c>
      <c r="B123" s="143">
        <f t="shared" ref="B123:Q123" si="23">IF(B$70=0,0,B$70/B$53)</f>
        <v>0.2088300264131796</v>
      </c>
      <c r="C123" s="143">
        <f t="shared" si="23"/>
        <v>0.20896819738526259</v>
      </c>
      <c r="D123" s="143">
        <f t="shared" si="23"/>
        <v>0.20903057078666137</v>
      </c>
      <c r="E123" s="143">
        <f t="shared" si="23"/>
        <v>0.20988774678342109</v>
      </c>
      <c r="F123" s="143">
        <f t="shared" si="23"/>
        <v>0.21010398683299697</v>
      </c>
      <c r="G123" s="143">
        <f t="shared" si="23"/>
        <v>0.20956739757646642</v>
      </c>
      <c r="H123" s="143">
        <f t="shared" si="23"/>
        <v>0.20958106016072023</v>
      </c>
      <c r="I123" s="143">
        <f t="shared" si="23"/>
        <v>0.20844366717116761</v>
      </c>
      <c r="J123" s="143">
        <f t="shared" si="23"/>
        <v>0.20793296289961063</v>
      </c>
      <c r="K123" s="143">
        <f t="shared" si="23"/>
        <v>0.20706896124837937</v>
      </c>
      <c r="L123" s="143">
        <f t="shared" si="23"/>
        <v>0.20898807397686237</v>
      </c>
      <c r="M123" s="143">
        <f t="shared" si="23"/>
        <v>0.20824754163271436</v>
      </c>
      <c r="N123" s="143">
        <f t="shared" si="23"/>
        <v>0.20833856895030115</v>
      </c>
      <c r="O123" s="143">
        <f t="shared" si="23"/>
        <v>0.20803170785821706</v>
      </c>
      <c r="P123" s="143">
        <f t="shared" si="23"/>
        <v>0.20837127600012145</v>
      </c>
      <c r="Q123" s="143">
        <f t="shared" si="23"/>
        <v>0.20919030288036181</v>
      </c>
    </row>
    <row r="124" spans="1:17" x14ac:dyDescent="0.25">
      <c r="A124" s="142" t="s">
        <v>123</v>
      </c>
      <c r="B124" s="141">
        <f t="shared" ref="B124:Q124" si="24">IF(B$71=0,0,B$71/B$53)</f>
        <v>0.13304053044087208</v>
      </c>
      <c r="C124" s="141">
        <f t="shared" si="24"/>
        <v>0.13301700208350339</v>
      </c>
      <c r="D124" s="141">
        <f t="shared" si="24"/>
        <v>0.13314492758255658</v>
      </c>
      <c r="E124" s="141">
        <f t="shared" si="24"/>
        <v>0.13373246321486412</v>
      </c>
      <c r="F124" s="141">
        <f t="shared" si="24"/>
        <v>0.13400629530581534</v>
      </c>
      <c r="G124" s="141">
        <f t="shared" si="24"/>
        <v>0.13365325692200683</v>
      </c>
      <c r="H124" s="141">
        <f t="shared" si="24"/>
        <v>0.13358840803420766</v>
      </c>
      <c r="I124" s="141">
        <f t="shared" si="24"/>
        <v>0.13294309875009946</v>
      </c>
      <c r="J124" s="141">
        <f t="shared" si="24"/>
        <v>0.13242571355483881</v>
      </c>
      <c r="K124" s="141">
        <f t="shared" si="24"/>
        <v>0.13245881095092993</v>
      </c>
      <c r="L124" s="141">
        <f t="shared" si="24"/>
        <v>0.13399753342914356</v>
      </c>
      <c r="M124" s="141">
        <f t="shared" si="24"/>
        <v>0.13292114592439855</v>
      </c>
      <c r="N124" s="141">
        <f t="shared" si="24"/>
        <v>0.13278432525552014</v>
      </c>
      <c r="O124" s="141">
        <f t="shared" si="24"/>
        <v>0.13273206572085874</v>
      </c>
      <c r="P124" s="141">
        <f t="shared" si="24"/>
        <v>0.1328071915917248</v>
      </c>
      <c r="Q124" s="141">
        <f t="shared" si="24"/>
        <v>0.13365200710213374</v>
      </c>
    </row>
    <row r="125" spans="1:17" x14ac:dyDescent="0.25">
      <c r="A125" s="142" t="s">
        <v>122</v>
      </c>
      <c r="B125" s="141">
        <f t="shared" ref="B125:Q125" si="25">IF(B$76=0,0,B$76/B$53)</f>
        <v>7.5789495972307538E-2</v>
      </c>
      <c r="C125" s="141">
        <f t="shared" si="25"/>
        <v>7.59511953017592E-2</v>
      </c>
      <c r="D125" s="141">
        <f t="shared" si="25"/>
        <v>7.5885643204104819E-2</v>
      </c>
      <c r="E125" s="141">
        <f t="shared" si="25"/>
        <v>7.6155283568556997E-2</v>
      </c>
      <c r="F125" s="141">
        <f t="shared" si="25"/>
        <v>7.6097691527181613E-2</v>
      </c>
      <c r="G125" s="141">
        <f t="shared" si="25"/>
        <v>7.5914140654459575E-2</v>
      </c>
      <c r="H125" s="141">
        <f t="shared" si="25"/>
        <v>7.59926521265126E-2</v>
      </c>
      <c r="I125" s="141">
        <f t="shared" si="25"/>
        <v>7.5500568421068129E-2</v>
      </c>
      <c r="J125" s="141">
        <f t="shared" si="25"/>
        <v>7.5507249344771848E-2</v>
      </c>
      <c r="K125" s="141">
        <f t="shared" si="25"/>
        <v>7.4610150297449426E-2</v>
      </c>
      <c r="L125" s="141">
        <f t="shared" si="25"/>
        <v>7.4990540547718809E-2</v>
      </c>
      <c r="M125" s="141">
        <f t="shared" si="25"/>
        <v>7.5326395708315785E-2</v>
      </c>
      <c r="N125" s="141">
        <f t="shared" si="25"/>
        <v>7.5554243694780976E-2</v>
      </c>
      <c r="O125" s="141">
        <f t="shared" si="25"/>
        <v>7.5299642137358333E-2</v>
      </c>
      <c r="P125" s="141">
        <f t="shared" si="25"/>
        <v>7.556408440839664E-2</v>
      </c>
      <c r="Q125" s="141">
        <f t="shared" si="25"/>
        <v>7.5538295778228057E-2</v>
      </c>
    </row>
    <row r="126" spans="1:17" x14ac:dyDescent="0.25">
      <c r="A126" s="127" t="s">
        <v>112</v>
      </c>
      <c r="B126" s="143">
        <f t="shared" ref="B126:Q126" si="26">IF(B$77=0,0,B$77/B$53)</f>
        <v>9.6660151038738623E-2</v>
      </c>
      <c r="C126" s="143">
        <f t="shared" si="26"/>
        <v>9.6874940883165353E-2</v>
      </c>
      <c r="D126" s="143">
        <f t="shared" si="26"/>
        <v>9.7278749402853762E-2</v>
      </c>
      <c r="E126" s="143">
        <f t="shared" si="26"/>
        <v>9.7358228282992829E-2</v>
      </c>
      <c r="F126" s="143">
        <f t="shared" si="26"/>
        <v>9.7639383040155014E-2</v>
      </c>
      <c r="G126" s="143">
        <f t="shared" si="26"/>
        <v>9.7445839681261859E-2</v>
      </c>
      <c r="H126" s="143">
        <f t="shared" si="26"/>
        <v>9.6309612324171498E-2</v>
      </c>
      <c r="I126" s="143">
        <f t="shared" si="26"/>
        <v>9.7055976168972019E-2</v>
      </c>
      <c r="J126" s="143">
        <f t="shared" si="26"/>
        <v>9.6711931313549257E-2</v>
      </c>
      <c r="K126" s="143">
        <f t="shared" si="26"/>
        <v>0.10430889505151585</v>
      </c>
      <c r="L126" s="143">
        <f t="shared" si="26"/>
        <v>9.6712986319324082E-2</v>
      </c>
      <c r="M126" s="143">
        <f t="shared" si="26"/>
        <v>9.6558456088321809E-2</v>
      </c>
      <c r="N126" s="143">
        <f t="shared" si="26"/>
        <v>9.8583470824952557E-2</v>
      </c>
      <c r="O126" s="143">
        <f t="shared" si="26"/>
        <v>9.8911580759328016E-2</v>
      </c>
      <c r="P126" s="143">
        <f t="shared" si="26"/>
        <v>9.871962483887739E-2</v>
      </c>
      <c r="Q126" s="143">
        <f t="shared" si="26"/>
        <v>0.10203013991597916</v>
      </c>
    </row>
    <row r="127" spans="1:17" x14ac:dyDescent="0.25">
      <c r="A127" s="142" t="s">
        <v>121</v>
      </c>
      <c r="B127" s="141">
        <f t="shared" ref="B127:Q127" si="27">IF(B$78=0,0,B$78/B$53)</f>
        <v>1.1249259539010218E-2</v>
      </c>
      <c r="C127" s="141">
        <f t="shared" si="27"/>
        <v>1.1849878532504615E-2</v>
      </c>
      <c r="D127" s="141">
        <f t="shared" si="27"/>
        <v>1.2505652212045816E-2</v>
      </c>
      <c r="E127" s="141">
        <f t="shared" si="27"/>
        <v>1.3086341220533473E-2</v>
      </c>
      <c r="F127" s="141">
        <f t="shared" si="27"/>
        <v>1.3426824743981391E-2</v>
      </c>
      <c r="G127" s="141">
        <f t="shared" si="27"/>
        <v>1.387668387986072E-2</v>
      </c>
      <c r="H127" s="141">
        <f t="shared" si="27"/>
        <v>1.370048800529324E-2</v>
      </c>
      <c r="I127" s="141">
        <f t="shared" si="27"/>
        <v>1.3518301916183846E-2</v>
      </c>
      <c r="J127" s="141">
        <f t="shared" si="27"/>
        <v>1.317836005509816E-2</v>
      </c>
      <c r="K127" s="141">
        <f t="shared" si="27"/>
        <v>1.3588366035049135E-2</v>
      </c>
      <c r="L127" s="141">
        <f t="shared" si="27"/>
        <v>1.2648310923040081E-2</v>
      </c>
      <c r="M127" s="141">
        <f t="shared" si="27"/>
        <v>1.2386911099047373E-2</v>
      </c>
      <c r="N127" s="141">
        <f t="shared" si="27"/>
        <v>1.2453467806388972E-2</v>
      </c>
      <c r="O127" s="141">
        <f t="shared" si="27"/>
        <v>1.2377935742975889E-2</v>
      </c>
      <c r="P127" s="141">
        <f t="shared" si="27"/>
        <v>1.2078573832113458E-2</v>
      </c>
      <c r="Q127" s="141">
        <f t="shared" si="27"/>
        <v>1.2754509009338945E-2</v>
      </c>
    </row>
    <row r="128" spans="1:17" x14ac:dyDescent="0.25">
      <c r="A128" s="142" t="s">
        <v>120</v>
      </c>
      <c r="B128" s="141">
        <f t="shared" ref="B128:Q128" si="28">IF(B$82=0,0,B$82/B$53)</f>
        <v>7.1893617854724229E-2</v>
      </c>
      <c r="C128" s="141">
        <f t="shared" si="28"/>
        <v>7.0711989635159678E-2</v>
      </c>
      <c r="D128" s="141">
        <f t="shared" si="28"/>
        <v>6.9675329063567951E-2</v>
      </c>
      <c r="E128" s="141">
        <f t="shared" si="28"/>
        <v>6.8554694694344664E-2</v>
      </c>
      <c r="F128" s="141">
        <f t="shared" si="28"/>
        <v>6.8029638988897079E-2</v>
      </c>
      <c r="G128" s="141">
        <f t="shared" si="28"/>
        <v>6.6858976802485148E-2</v>
      </c>
      <c r="H128" s="141">
        <f t="shared" si="28"/>
        <v>6.6264797038144849E-2</v>
      </c>
      <c r="I128" s="141">
        <f t="shared" si="28"/>
        <v>6.7197622681876568E-2</v>
      </c>
      <c r="J128" s="141">
        <f t="shared" si="28"/>
        <v>6.7548408139180949E-2</v>
      </c>
      <c r="K128" s="141">
        <f t="shared" si="28"/>
        <v>7.4506436838185489E-2</v>
      </c>
      <c r="L128" s="141">
        <f t="shared" si="28"/>
        <v>6.9102573055171368E-2</v>
      </c>
      <c r="M128" s="141">
        <f t="shared" si="28"/>
        <v>6.9413725169335916E-2</v>
      </c>
      <c r="N128" s="141">
        <f t="shared" si="28"/>
        <v>7.1211755352855816E-2</v>
      </c>
      <c r="O128" s="141">
        <f t="shared" si="28"/>
        <v>7.1765302109359802E-2</v>
      </c>
      <c r="P128" s="141">
        <f t="shared" si="28"/>
        <v>7.2172713893383977E-2</v>
      </c>
      <c r="Q128" s="141">
        <f t="shared" si="28"/>
        <v>7.4203861817717709E-2</v>
      </c>
    </row>
    <row r="129" spans="1:17" x14ac:dyDescent="0.25">
      <c r="A129" s="140" t="s">
        <v>119</v>
      </c>
      <c r="B129" s="139">
        <f t="shared" ref="B129:Q129" si="29">IF(B$93=0,0,B$93/B$53)</f>
        <v>1.351727364500417E-2</v>
      </c>
      <c r="C129" s="139">
        <f t="shared" si="29"/>
        <v>1.4313072715501052E-2</v>
      </c>
      <c r="D129" s="139">
        <f t="shared" si="29"/>
        <v>1.5097768127239999E-2</v>
      </c>
      <c r="E129" s="139">
        <f t="shared" si="29"/>
        <v>1.571719236811471E-2</v>
      </c>
      <c r="F129" s="139">
        <f t="shared" si="29"/>
        <v>1.6182919307276548E-2</v>
      </c>
      <c r="G129" s="139">
        <f t="shared" si="29"/>
        <v>1.6710178998915984E-2</v>
      </c>
      <c r="H129" s="139">
        <f t="shared" si="29"/>
        <v>1.6344327280733401E-2</v>
      </c>
      <c r="I129" s="139">
        <f t="shared" si="29"/>
        <v>1.6340051570911604E-2</v>
      </c>
      <c r="J129" s="139">
        <f t="shared" si="29"/>
        <v>1.5985163119270146E-2</v>
      </c>
      <c r="K129" s="139">
        <f t="shared" si="29"/>
        <v>1.6214092178281223E-2</v>
      </c>
      <c r="L129" s="139">
        <f t="shared" si="29"/>
        <v>1.4962102341112641E-2</v>
      </c>
      <c r="M129" s="139">
        <f t="shared" si="29"/>
        <v>1.4757819819938517E-2</v>
      </c>
      <c r="N129" s="139">
        <f t="shared" si="29"/>
        <v>1.4918247665707771E-2</v>
      </c>
      <c r="O129" s="139">
        <f t="shared" si="29"/>
        <v>1.476834290699232E-2</v>
      </c>
      <c r="P129" s="139">
        <f t="shared" si="29"/>
        <v>1.4468337113379944E-2</v>
      </c>
      <c r="Q129" s="139">
        <f t="shared" si="29"/>
        <v>1.5071769088922498E-2</v>
      </c>
    </row>
    <row r="130" spans="1:17" hidden="1" x14ac:dyDescent="0.25"/>
    <row r="132" spans="1:17" ht="12.75" x14ac:dyDescent="0.25">
      <c r="A132" s="98" t="s">
        <v>128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70">
        <f>IF(B$5=0,0,B$5/ISI_fec!B$5)</f>
        <v>0.52402173841177946</v>
      </c>
      <c r="C134" s="170">
        <f>IF(C$5=0,0,C$5/ISI_fec!C$5)</f>
        <v>0.52359039104504701</v>
      </c>
      <c r="D134" s="170">
        <f>IF(D$5=0,0,D$5/ISI_fec!D$5)</f>
        <v>0.52411071053817415</v>
      </c>
      <c r="E134" s="170">
        <f>IF(E$5=0,0,E$5/ISI_fec!E$5)</f>
        <v>0.52107290759189717</v>
      </c>
      <c r="F134" s="170">
        <f>IF(F$5=0,0,F$5/ISI_fec!F$5)</f>
        <v>0.5225610913870824</v>
      </c>
      <c r="G134" s="170">
        <f>IF(G$5=0,0,G$5/ISI_fec!G$5)</f>
        <v>0.53447229948387442</v>
      </c>
      <c r="H134" s="170">
        <f>IF(H$5=0,0,H$5/ISI_fec!H$5)</f>
        <v>0.53316922444300907</v>
      </c>
      <c r="I134" s="170">
        <f>IF(I$5=0,0,I$5/ISI_fec!I$5)</f>
        <v>0.53991365122188428</v>
      </c>
      <c r="J134" s="170">
        <f>IF(J$5=0,0,J$5/ISI_fec!J$5)</f>
        <v>0.54099435803431861</v>
      </c>
      <c r="K134" s="170">
        <f>IF(K$5=0,0,K$5/ISI_fec!K$5)</f>
        <v>0.53813013520255171</v>
      </c>
      <c r="L134" s="170">
        <f>IF(L$5=0,0,L$5/ISI_fec!L$5)</f>
        <v>0.53322953268938911</v>
      </c>
      <c r="M134" s="170">
        <f>IF(M$5=0,0,M$5/ISI_fec!M$5)</f>
        <v>0.53578038157847629</v>
      </c>
      <c r="N134" s="170">
        <f>IF(N$5=0,0,N$5/ISI_fec!N$5)</f>
        <v>0.53508526078433161</v>
      </c>
      <c r="O134" s="170">
        <f>IF(O$5=0,0,O$5/ISI_fec!O$5)</f>
        <v>0.53826340245002546</v>
      </c>
      <c r="P134" s="170">
        <f>IF(P$5=0,0,P$5/ISI_fec!P$5)</f>
        <v>0.53542426704211132</v>
      </c>
      <c r="Q134" s="170">
        <f>IF(Q$5=0,0,Q$5/ISI_fec!Q$5)</f>
        <v>0.534297959173895</v>
      </c>
    </row>
    <row r="135" spans="1:17" x14ac:dyDescent="0.25">
      <c r="A135" s="132" t="s">
        <v>83</v>
      </c>
      <c r="B135" s="169">
        <f>IF(B$6=0,0,B$6/ISI_fec!B$6)</f>
        <v>0.46510120473830469</v>
      </c>
      <c r="C135" s="169">
        <f>IF(C$6=0,0,C$6/ISI_fec!C$6)</f>
        <v>0.46510120473830463</v>
      </c>
      <c r="D135" s="169">
        <f>IF(D$6=0,0,D$6/ISI_fec!D$6)</f>
        <v>0.46510120473830474</v>
      </c>
      <c r="E135" s="169">
        <f>IF(E$6=0,0,E$6/ISI_fec!E$6)</f>
        <v>0.46510120473830474</v>
      </c>
      <c r="F135" s="169">
        <f>IF(F$6=0,0,F$6/ISI_fec!F$6)</f>
        <v>0.46921105114652084</v>
      </c>
      <c r="G135" s="169">
        <f>IF(G$6=0,0,G$6/ISI_fec!G$6)</f>
        <v>0.47817364137343804</v>
      </c>
      <c r="H135" s="169">
        <f>IF(H$6=0,0,H$6/ISI_fec!H$6)</f>
        <v>0.47817364137343804</v>
      </c>
      <c r="I135" s="169">
        <f>IF(I$6=0,0,I$6/ISI_fec!I$6)</f>
        <v>0.47817364137343799</v>
      </c>
      <c r="J135" s="169">
        <f>IF(J$6=0,0,J$6/ISI_fec!J$6)</f>
        <v>0.4781736413734381</v>
      </c>
      <c r="K135" s="169">
        <f>IF(K$6=0,0,K$6/ISI_fec!K$6)</f>
        <v>0.47817364137343799</v>
      </c>
      <c r="L135" s="169">
        <f>IF(L$6=0,0,L$6/ISI_fec!L$6)</f>
        <v>0.4781736413734381</v>
      </c>
      <c r="M135" s="169">
        <f>IF(M$6=0,0,M$6/ISI_fec!M$6)</f>
        <v>0.4781736413734381</v>
      </c>
      <c r="N135" s="169">
        <f>IF(N$6=0,0,N$6/ISI_fec!N$6)</f>
        <v>0.47817364137343815</v>
      </c>
      <c r="O135" s="169">
        <f>IF(O$6=0,0,O$6/ISI_fec!O$6)</f>
        <v>0.4781736413734381</v>
      </c>
      <c r="P135" s="169">
        <f>IF(P$6=0,0,P$6/ISI_fec!P$6)</f>
        <v>0.47817364137343815</v>
      </c>
      <c r="Q135" s="169">
        <f>IF(Q$6=0,0,Q$6/ISI_fec!Q$6)</f>
        <v>0.4781736413734381</v>
      </c>
    </row>
    <row r="136" spans="1:17" x14ac:dyDescent="0.25">
      <c r="A136" s="76" t="s">
        <v>82</v>
      </c>
      <c r="B136" s="168">
        <f>IF(B$7=0,0,B$7/ISI_fec!B$7)</f>
        <v>0.12087028163752349</v>
      </c>
      <c r="C136" s="168">
        <f>IF(C$7=0,0,C$7/ISI_fec!C$7)</f>
        <v>0.12087028163752347</v>
      </c>
      <c r="D136" s="168">
        <f>IF(D$7=0,0,D$7/ISI_fec!D$7)</f>
        <v>0.12087028163752347</v>
      </c>
      <c r="E136" s="168">
        <f>IF(E$7=0,0,E$7/ISI_fec!E$7)</f>
        <v>0.12087028163752349</v>
      </c>
      <c r="F136" s="168">
        <f>IF(F$7=0,0,F$7/ISI_fec!F$7)</f>
        <v>0.12193834658293157</v>
      </c>
      <c r="G136" s="168">
        <f>IF(G$7=0,0,G$7/ISI_fec!G$7)</f>
        <v>0.12426754030226139</v>
      </c>
      <c r="H136" s="168">
        <f>IF(H$7=0,0,H$7/ISI_fec!H$7)</f>
        <v>0.12426754030226142</v>
      </c>
      <c r="I136" s="168">
        <f>IF(I$7=0,0,I$7/ISI_fec!I$7)</f>
        <v>0.12426754030226139</v>
      </c>
      <c r="J136" s="168">
        <f>IF(J$7=0,0,J$7/ISI_fec!J$7)</f>
        <v>0.12426754030226139</v>
      </c>
      <c r="K136" s="168">
        <f>IF(K$7=0,0,K$7/ISI_fec!K$7)</f>
        <v>0.12426754030226141</v>
      </c>
      <c r="L136" s="168">
        <f>IF(L$7=0,0,L$7/ISI_fec!L$7)</f>
        <v>0.12426754030226141</v>
      </c>
      <c r="M136" s="168">
        <f>IF(M$7=0,0,M$7/ISI_fec!M$7)</f>
        <v>0.12426754030226141</v>
      </c>
      <c r="N136" s="168">
        <f>IF(N$7=0,0,N$7/ISI_fec!N$7)</f>
        <v>0.12426754030226141</v>
      </c>
      <c r="O136" s="168">
        <f>IF(O$7=0,0,O$7/ISI_fec!O$7)</f>
        <v>0.12426754030226141</v>
      </c>
      <c r="P136" s="168">
        <f>IF(P$7=0,0,P$7/ISI_fec!P$7)</f>
        <v>0.12426754030226138</v>
      </c>
      <c r="Q136" s="168">
        <f>IF(Q$7=0,0,Q$7/ISI_fec!Q$7)</f>
        <v>0.12426754030226141</v>
      </c>
    </row>
    <row r="137" spans="1:17" x14ac:dyDescent="0.25">
      <c r="A137" s="76" t="s">
        <v>81</v>
      </c>
      <c r="B137" s="168">
        <f>IF(B$8=0,0,B$8/ISI_fec!B$8)</f>
        <v>0.66571866081973552</v>
      </c>
      <c r="C137" s="168">
        <f>IF(C$8=0,0,C$8/ISI_fec!C$8)</f>
        <v>0.66571866081973552</v>
      </c>
      <c r="D137" s="168">
        <f>IF(D$8=0,0,D$8/ISI_fec!D$8)</f>
        <v>0.66571866081973574</v>
      </c>
      <c r="E137" s="168">
        <f>IF(E$8=0,0,E$8/ISI_fec!E$8)</f>
        <v>0.66571866081973563</v>
      </c>
      <c r="F137" s="168">
        <f>IF(F$8=0,0,F$8/ISI_fec!F$8)</f>
        <v>0.67160125458466025</v>
      </c>
      <c r="G137" s="168">
        <f>IF(G$8=0,0,G$8/ISI_fec!G$8)</f>
        <v>0.68442978201601035</v>
      </c>
      <c r="H137" s="168">
        <f>IF(H$8=0,0,H$8/ISI_fec!H$8)</f>
        <v>0.68442978201601035</v>
      </c>
      <c r="I137" s="168">
        <f>IF(I$8=0,0,I$8/ISI_fec!I$8)</f>
        <v>0.68442978201601035</v>
      </c>
      <c r="J137" s="168">
        <f>IF(J$8=0,0,J$8/ISI_fec!J$8)</f>
        <v>0.68442978201601046</v>
      </c>
      <c r="K137" s="168">
        <f>IF(K$8=0,0,K$8/ISI_fec!K$8)</f>
        <v>0.68442978201601046</v>
      </c>
      <c r="L137" s="168">
        <f>IF(L$8=0,0,L$8/ISI_fec!L$8)</f>
        <v>0.68442978201601046</v>
      </c>
      <c r="M137" s="168">
        <f>IF(M$8=0,0,M$8/ISI_fec!M$8)</f>
        <v>0.68442978201601035</v>
      </c>
      <c r="N137" s="168">
        <f>IF(N$8=0,0,N$8/ISI_fec!N$8)</f>
        <v>0.68442978201601035</v>
      </c>
      <c r="O137" s="168">
        <f>IF(O$8=0,0,O$8/ISI_fec!O$8)</f>
        <v>0.68442978201601035</v>
      </c>
      <c r="P137" s="168">
        <f>IF(P$8=0,0,P$8/ISI_fec!P$8)</f>
        <v>0.68442978201601046</v>
      </c>
      <c r="Q137" s="168">
        <f>IF(Q$8=0,0,Q$8/ISI_fec!Q$8)</f>
        <v>0.68442978201601046</v>
      </c>
    </row>
    <row r="138" spans="1:17" x14ac:dyDescent="0.25">
      <c r="A138" s="76" t="s">
        <v>80</v>
      </c>
      <c r="B138" s="168">
        <f>IF(B$9=0,0,B$9/ISI_fec!B$9)</f>
        <v>0.4613697113315518</v>
      </c>
      <c r="C138" s="168">
        <f>IF(C$9=0,0,C$9/ISI_fec!C$9)</f>
        <v>0.4613697113315518</v>
      </c>
      <c r="D138" s="168">
        <f>IF(D$9=0,0,D$9/ISI_fec!D$9)</f>
        <v>0.46136971133155175</v>
      </c>
      <c r="E138" s="168">
        <f>IF(E$9=0,0,E$9/ISI_fec!E$9)</f>
        <v>0.46136971133155186</v>
      </c>
      <c r="F138" s="168">
        <f>IF(F$9=0,0,F$9/ISI_fec!F$9)</f>
        <v>0.46544658456184712</v>
      </c>
      <c r="G138" s="168">
        <f>IF(G$9=0,0,G$9/ISI_fec!G$9)</f>
        <v>0.47433726818865568</v>
      </c>
      <c r="H138" s="168">
        <f>IF(H$9=0,0,H$9/ISI_fec!H$9)</f>
        <v>0.47433726818865568</v>
      </c>
      <c r="I138" s="168">
        <f>IF(I$9=0,0,I$9/ISI_fec!I$9)</f>
        <v>0.47433726818865574</v>
      </c>
      <c r="J138" s="168">
        <f>IF(J$9=0,0,J$9/ISI_fec!J$9)</f>
        <v>0.47433726818865574</v>
      </c>
      <c r="K138" s="168">
        <f>IF(K$9=0,0,K$9/ISI_fec!K$9)</f>
        <v>0.47433726818865568</v>
      </c>
      <c r="L138" s="168">
        <f>IF(L$9=0,0,L$9/ISI_fec!L$9)</f>
        <v>0.47433726818865568</v>
      </c>
      <c r="M138" s="168">
        <f>IF(M$9=0,0,M$9/ISI_fec!M$9)</f>
        <v>0.47433726818865568</v>
      </c>
      <c r="N138" s="168">
        <f>IF(N$9=0,0,N$9/ISI_fec!N$9)</f>
        <v>0.47433726818865568</v>
      </c>
      <c r="O138" s="168">
        <f>IF(O$9=0,0,O$9/ISI_fec!O$9)</f>
        <v>0.47433726818865568</v>
      </c>
      <c r="P138" s="168">
        <f>IF(P$9=0,0,P$9/ISI_fec!P$9)</f>
        <v>0.47433726818865563</v>
      </c>
      <c r="Q138" s="168">
        <f>IF(Q$9=0,0,Q$9/ISI_fec!Q$9)</f>
        <v>0.47433726818865568</v>
      </c>
    </row>
    <row r="139" spans="1:17" x14ac:dyDescent="0.25">
      <c r="A139" s="129" t="s">
        <v>79</v>
      </c>
      <c r="B139" s="167">
        <f>IF(B$10=0,0,B$10/ISI_fec!B$10)</f>
        <v>0.72917996598346946</v>
      </c>
      <c r="C139" s="167">
        <f>IF(C$10=0,0,C$10/ISI_fec!C$10)</f>
        <v>0.72917996598346935</v>
      </c>
      <c r="D139" s="167">
        <f>IF(D$10=0,0,D$10/ISI_fec!D$10)</f>
        <v>0.72917996598346935</v>
      </c>
      <c r="E139" s="167">
        <f>IF(E$10=0,0,E$10/ISI_fec!E$10)</f>
        <v>0.72917996598346946</v>
      </c>
      <c r="F139" s="167">
        <f>IF(F$10=0,0,F$10/ISI_fec!F$10)</f>
        <v>0.73562333278968206</v>
      </c>
      <c r="G139" s="167">
        <f>IF(G$10=0,0,G$10/ISI_fec!G$10)</f>
        <v>0.74967477185328202</v>
      </c>
      <c r="H139" s="167">
        <f>IF(H$10=0,0,H$10/ISI_fec!H$10)</f>
        <v>0.74967477185328202</v>
      </c>
      <c r="I139" s="167">
        <f>IF(I$10=0,0,I$10/ISI_fec!I$10)</f>
        <v>0.74967477185328213</v>
      </c>
      <c r="J139" s="167">
        <f>IF(J$10=0,0,J$10/ISI_fec!J$10)</f>
        <v>0.74967477185328213</v>
      </c>
      <c r="K139" s="167">
        <f>IF(K$10=0,0,K$10/ISI_fec!K$10)</f>
        <v>0.74967477185328202</v>
      </c>
      <c r="L139" s="167">
        <f>IF(L$10=0,0,L$10/ISI_fec!L$10)</f>
        <v>0.74967477185328202</v>
      </c>
      <c r="M139" s="167">
        <f>IF(M$10=0,0,M$10/ISI_fec!M$10)</f>
        <v>0.74967477185328213</v>
      </c>
      <c r="N139" s="167">
        <f>IF(N$10=0,0,N$10/ISI_fec!N$10)</f>
        <v>0.74967477185328213</v>
      </c>
      <c r="O139" s="167">
        <f>IF(O$10=0,0,O$10/ISI_fec!O$10)</f>
        <v>0.74967477185328213</v>
      </c>
      <c r="P139" s="167">
        <f>IF(P$10=0,0,P$10/ISI_fec!P$10)</f>
        <v>0.74967477185328213</v>
      </c>
      <c r="Q139" s="167">
        <f>IF(Q$10=0,0,Q$10/ISI_fec!Q$10)</f>
        <v>0.74967477185328202</v>
      </c>
    </row>
    <row r="140" spans="1:17" x14ac:dyDescent="0.25">
      <c r="A140" s="127" t="s">
        <v>117</v>
      </c>
      <c r="B140" s="166">
        <f>IF(B$15=0,0,B$15/ISI_fec!B$15)</f>
        <v>0.48938756217983453</v>
      </c>
      <c r="C140" s="166">
        <f>IF(C$15=0,0,C$15/ISI_fec!C$15)</f>
        <v>0.48688558830321133</v>
      </c>
      <c r="D140" s="166">
        <f>IF(D$15=0,0,D$15/ISI_fec!D$15)</f>
        <v>0.48409262285667626</v>
      </c>
      <c r="E140" s="166">
        <f>IF(E$15=0,0,E$15/ISI_fec!E$15)</f>
        <v>0.47027917015025367</v>
      </c>
      <c r="F140" s="166">
        <f>IF(F$15=0,0,F$15/ISI_fec!F$15)</f>
        <v>0.45940318840914857</v>
      </c>
      <c r="G140" s="166">
        <f>IF(G$15=0,0,G$15/ISI_fec!G$15)</f>
        <v>0.48786371886903229</v>
      </c>
      <c r="H140" s="166">
        <f>IF(H$15=0,0,H$15/ISI_fec!H$15)</f>
        <v>0.48999270917998161</v>
      </c>
      <c r="I140" s="166">
        <f>IF(I$15=0,0,I$15/ISI_fec!I$15)</f>
        <v>0.50729769298723337</v>
      </c>
      <c r="J140" s="166">
        <f>IF(J$15=0,0,J$15/ISI_fec!J$15)</f>
        <v>0.51758619738452971</v>
      </c>
      <c r="K140" s="166">
        <f>IF(K$15=0,0,K$15/ISI_fec!K$15)</f>
        <v>0.50075615757744663</v>
      </c>
      <c r="L140" s="166">
        <f>IF(L$15=0,0,L$15/ISI_fec!L$15)</f>
        <v>0.47977077310477306</v>
      </c>
      <c r="M140" s="166">
        <f>IF(M$15=0,0,M$15/ISI_fec!M$15)</f>
        <v>0.48319482832165922</v>
      </c>
      <c r="N140" s="166">
        <f>IF(N$15=0,0,N$15/ISI_fec!N$15)</f>
        <v>0.47427406324471771</v>
      </c>
      <c r="O140" s="166">
        <f>IF(O$15=0,0,O$15/ISI_fec!O$15)</f>
        <v>0.49894986741476305</v>
      </c>
      <c r="P140" s="166">
        <f>IF(P$15=0,0,P$15/ISI_fec!P$15)</f>
        <v>0.48346831415798786</v>
      </c>
      <c r="Q140" s="166">
        <f>IF(Q$15=0,0,Q$15/ISI_fec!Q$15)</f>
        <v>0.43738455188298631</v>
      </c>
    </row>
    <row r="141" spans="1:17" x14ac:dyDescent="0.25">
      <c r="A141" s="127" t="s">
        <v>116</v>
      </c>
      <c r="B141" s="166">
        <f>IF(B$21=0,0,B$21/ISI_fec!B$21)</f>
        <v>0.53174253064887567</v>
      </c>
      <c r="C141" s="166">
        <f>IF(C$21=0,0,C$21/ISI_fec!C$21)</f>
        <v>0.53132349367400244</v>
      </c>
      <c r="D141" s="166">
        <f>IF(D$21=0,0,D$21/ISI_fec!D$21)</f>
        <v>0.53230543370626771</v>
      </c>
      <c r="E141" s="166">
        <f>IF(E$21=0,0,E$21/ISI_fec!E$21)</f>
        <v>0.530038685411093</v>
      </c>
      <c r="F141" s="166">
        <f>IF(F$21=0,0,F$21/ISI_fec!F$21)</f>
        <v>0.53210066185114557</v>
      </c>
      <c r="G141" s="166">
        <f>IF(G$21=0,0,G$21/ISI_fec!G$21)</f>
        <v>0.54216281275890887</v>
      </c>
      <c r="H141" s="166">
        <f>IF(H$21=0,0,H$21/ISI_fec!H$21)</f>
        <v>0.54070610416808862</v>
      </c>
      <c r="I141" s="166">
        <f>IF(I$21=0,0,I$21/ISI_fec!I$21)</f>
        <v>0.54737612495853816</v>
      </c>
      <c r="J141" s="166">
        <f>IF(J$21=0,0,J$21/ISI_fec!J$21)</f>
        <v>0.54748974999207256</v>
      </c>
      <c r="K141" s="166">
        <f>IF(K$21=0,0,K$21/ISI_fec!K$21)</f>
        <v>0.54039501892209496</v>
      </c>
      <c r="L141" s="166">
        <f>IF(L$21=0,0,L$21/ISI_fec!L$21)</f>
        <v>0.54205925060754323</v>
      </c>
      <c r="M141" s="166">
        <f>IF(M$21=0,0,M$21/ISI_fec!M$21)</f>
        <v>0.54519602989353655</v>
      </c>
      <c r="N141" s="166">
        <f>IF(N$21=0,0,N$21/ISI_fec!N$21)</f>
        <v>0.54408261711521322</v>
      </c>
      <c r="O141" s="166">
        <f>IF(O$21=0,0,O$21/ISI_fec!O$21)</f>
        <v>0.54491197260858115</v>
      </c>
      <c r="P141" s="166">
        <f>IF(P$21=0,0,P$21/ISI_fec!P$21)</f>
        <v>0.5431615647196617</v>
      </c>
      <c r="Q141" s="166">
        <f>IF(Q$21=0,0,Q$21/ISI_fec!Q$21)</f>
        <v>0.54664152116037767</v>
      </c>
    </row>
    <row r="142" spans="1:17" x14ac:dyDescent="0.25">
      <c r="A142" s="127" t="s">
        <v>113</v>
      </c>
      <c r="B142" s="166">
        <f>IF(B$27=0,0,B$27/ISI_fec!B$27)</f>
        <v>0.51235362909490578</v>
      </c>
      <c r="C142" s="166">
        <f>IF(C$27=0,0,C$27/ISI_fec!C$27)</f>
        <v>0.51244050418738274</v>
      </c>
      <c r="D142" s="166">
        <f>IF(D$27=0,0,D$27/ISI_fec!D$27)</f>
        <v>0.51236492849125492</v>
      </c>
      <c r="E142" s="166">
        <f>IF(E$27=0,0,E$27/ISI_fec!E$27)</f>
        <v>0.51231213132835596</v>
      </c>
      <c r="F142" s="166">
        <f>IF(F$27=0,0,F$27/ISI_fec!F$27)</f>
        <v>0.51674967732670096</v>
      </c>
      <c r="G142" s="166">
        <f>IF(G$27=0,0,G$27/ISI_fec!G$27)</f>
        <v>0.52663003753163939</v>
      </c>
      <c r="H142" s="166">
        <f>IF(H$27=0,0,H$27/ISI_fec!H$27)</f>
        <v>0.5266895496917875</v>
      </c>
      <c r="I142" s="166">
        <f>IF(I$27=0,0,I$27/ISI_fec!I$27)</f>
        <v>0.52663586387992811</v>
      </c>
      <c r="J142" s="166">
        <f>IF(J$27=0,0,J$27/ISI_fec!J$27)</f>
        <v>0.52679448977938326</v>
      </c>
      <c r="K142" s="166">
        <f>IF(K$27=0,0,K$27/ISI_fec!K$27)</f>
        <v>0.52628920552813763</v>
      </c>
      <c r="L142" s="166">
        <f>IF(L$27=0,0,L$27/ISI_fec!L$27)</f>
        <v>0.52585100815543095</v>
      </c>
      <c r="M142" s="166">
        <f>IF(M$27=0,0,M$27/ISI_fec!M$27)</f>
        <v>0.52641312719893452</v>
      </c>
      <c r="N142" s="166">
        <f>IF(N$27=0,0,N$27/ISI_fec!N$27)</f>
        <v>0.52663582853003754</v>
      </c>
      <c r="O142" s="166">
        <f>IF(O$27=0,0,O$27/ISI_fec!O$27)</f>
        <v>0.52645322663306238</v>
      </c>
      <c r="P142" s="166">
        <f>IF(P$27=0,0,P$27/ISI_fec!P$27)</f>
        <v>0.52652442824604628</v>
      </c>
      <c r="Q142" s="166">
        <f>IF(Q$27=0,0,Q$27/ISI_fec!Q$27)</f>
        <v>0.52627051791070789</v>
      </c>
    </row>
    <row r="143" spans="1:17" x14ac:dyDescent="0.25">
      <c r="A143" s="72" t="s">
        <v>112</v>
      </c>
      <c r="B143" s="165">
        <f>IF(B$34=0,0,B$34/ISI_fec!B$34)</f>
        <v>0.48618605865513159</v>
      </c>
      <c r="C143" s="165">
        <f>IF(C$34=0,0,C$34/ISI_fec!C$34)</f>
        <v>0.48738381051699098</v>
      </c>
      <c r="D143" s="165">
        <f>IF(D$34=0,0,D$34/ISI_fec!D$34)</f>
        <v>0.48982662713414021</v>
      </c>
      <c r="E143" s="165">
        <f>IF(E$34=0,0,E$34/ISI_fec!E$34)</f>
        <v>0.48754273781418916</v>
      </c>
      <c r="F143" s="165">
        <f>IF(F$34=0,0,F$34/ISI_fec!F$34)</f>
        <v>0.49370578317783659</v>
      </c>
      <c r="G143" s="165">
        <f>IF(G$34=0,0,G$34/ISI_fec!G$34)</f>
        <v>0.50344728624093116</v>
      </c>
      <c r="H143" s="165">
        <f>IF(H$34=0,0,H$34/ISI_fec!H$34)</f>
        <v>0.49511384588830942</v>
      </c>
      <c r="I143" s="165">
        <f>IF(I$34=0,0,I$34/ISI_fec!I$34)</f>
        <v>0.5044329017040593</v>
      </c>
      <c r="J143" s="165">
        <f>IF(J$34=0,0,J$34/ISI_fec!J$34)</f>
        <v>0.50370963276992498</v>
      </c>
      <c r="K143" s="165">
        <f>IF(K$34=0,0,K$34/ISI_fec!K$34)</f>
        <v>0.55588864766932822</v>
      </c>
      <c r="L143" s="165">
        <f>IF(L$34=0,0,L$34/ISI_fec!L$34)</f>
        <v>0.49983927118704213</v>
      </c>
      <c r="M143" s="165">
        <f>IF(M$34=0,0,M$34/ISI_fec!M$34)</f>
        <v>0.50075375914234987</v>
      </c>
      <c r="N143" s="165">
        <f>IF(N$34=0,0,N$34/ISI_fec!N$34)</f>
        <v>0.51390496144759445</v>
      </c>
      <c r="O143" s="165">
        <f>IF(O$34=0,0,O$34/ISI_fec!O$34)</f>
        <v>0.5166418662322686</v>
      </c>
      <c r="P143" s="165">
        <f>IF(P$34=0,0,P$34/ISI_fec!P$34)</f>
        <v>0.51447629797393946</v>
      </c>
      <c r="Q143" s="165">
        <f>IF(Q$34=0,0,Q$34/ISI_fec!Q$34)</f>
        <v>0.53274405598007224</v>
      </c>
    </row>
    <row r="144" spans="1:17" x14ac:dyDescent="0.25"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45</v>
      </c>
      <c r="B145" s="170">
        <f>IF(B$53=0,0,B$53/ISI_fec!B$53)</f>
        <v>0.57364602712764823</v>
      </c>
      <c r="C145" s="170">
        <f>IF(C$53=0,0,C$53/ISI_fec!C$53)</f>
        <v>0.57455610443273342</v>
      </c>
      <c r="D145" s="170">
        <f>IF(D$53=0,0,D$53/ISI_fec!D$53)</f>
        <v>0.57663080118877785</v>
      </c>
      <c r="E145" s="170">
        <f>IF(E$53=0,0,E$53/ISI_fec!E$53)</f>
        <v>0.57421667943776178</v>
      </c>
      <c r="F145" s="170">
        <f>IF(F$53=0,0,F$53/ISI_fec!F$53)</f>
        <v>0.58227865451624938</v>
      </c>
      <c r="G145" s="170">
        <f>IF(G$53=0,0,G$53/ISI_fec!G$53)</f>
        <v>0.58378032636467003</v>
      </c>
      <c r="H145" s="170">
        <f>IF(H$53=0,0,H$53/ISI_fec!H$53)</f>
        <v>0.58971769270883834</v>
      </c>
      <c r="I145" s="170">
        <f>IF(I$53=0,0,I$53/ISI_fec!I$53)</f>
        <v>0.60566415864732404</v>
      </c>
      <c r="J145" s="170">
        <f>IF(J$53=0,0,J$53/ISI_fec!J$53)</f>
        <v>0.60733460850524457</v>
      </c>
      <c r="K145" s="170">
        <f>IF(K$53=0,0,K$53/ISI_fec!K$53)</f>
        <v>0.60928376458219802</v>
      </c>
      <c r="L145" s="170">
        <f>IF(L$53=0,0,L$53/ISI_fec!L$53)</f>
        <v>0.60318614235993184</v>
      </c>
      <c r="M145" s="170">
        <f>IF(M$53=0,0,M$53/ISI_fec!M$53)</f>
        <v>0.60597816499160895</v>
      </c>
      <c r="N145" s="170">
        <f>IF(N$53=0,0,N$53/ISI_fec!N$53)</f>
        <v>0.60596965057638263</v>
      </c>
      <c r="O145" s="170">
        <f>IF(O$53=0,0,O$53/ISI_fec!O$53)</f>
        <v>0.60665307807354474</v>
      </c>
      <c r="P145" s="170">
        <f>IF(P$53=0,0,P$53/ISI_fec!P$53)</f>
        <v>0.60574637259856678</v>
      </c>
      <c r="Q145" s="170">
        <f>IF(Q$53=0,0,Q$53/ISI_fec!Q$53)</f>
        <v>0.60308376939152553</v>
      </c>
    </row>
    <row r="146" spans="1:17" x14ac:dyDescent="0.25">
      <c r="A146" s="132" t="s">
        <v>83</v>
      </c>
      <c r="B146" s="169">
        <f>IF(B$54=0,0,B$54/ISI_fec!B$54)</f>
        <v>0.453623799708607</v>
      </c>
      <c r="C146" s="169">
        <f>IF(C$54=0,0,C$54/ISI_fec!C$54)</f>
        <v>0.45456700081448459</v>
      </c>
      <c r="D146" s="169">
        <f>IF(D$54=0,0,D$54/ISI_fec!D$54)</f>
        <v>0.4564119050435555</v>
      </c>
      <c r="E146" s="169">
        <f>IF(E$54=0,0,E$54/ISI_fec!E$54)</f>
        <v>0.4564119050435555</v>
      </c>
      <c r="F146" s="169">
        <f>IF(F$54=0,0,F$54/ISI_fec!F$54)</f>
        <v>0.46337695597001144</v>
      </c>
      <c r="G146" s="169">
        <f>IF(G$54=0,0,G$54/ISI_fec!G$54)</f>
        <v>0.46337695597001149</v>
      </c>
      <c r="H146" s="169">
        <f>IF(H$54=0,0,H$54/ISI_fec!H$54)</f>
        <v>0.46806737644984758</v>
      </c>
      <c r="I146" s="169">
        <f>IF(I$54=0,0,I$54/ISI_fec!I$54)</f>
        <v>0.4781641713767073</v>
      </c>
      <c r="J146" s="169">
        <f>IF(J$54=0,0,J$54/ISI_fec!J$54)</f>
        <v>0.4781641713767073</v>
      </c>
      <c r="K146" s="169">
        <f>IF(K$54=0,0,K$54/ISI_fec!K$54)</f>
        <v>0.47816417137670725</v>
      </c>
      <c r="L146" s="169">
        <f>IF(L$54=0,0,L$54/ISI_fec!L$54)</f>
        <v>0.4781641713767073</v>
      </c>
      <c r="M146" s="169">
        <f>IF(M$54=0,0,M$54/ISI_fec!M$54)</f>
        <v>0.47816417137670725</v>
      </c>
      <c r="N146" s="169">
        <f>IF(N$54=0,0,N$54/ISI_fec!N$54)</f>
        <v>0.4781641713767073</v>
      </c>
      <c r="O146" s="169">
        <f>IF(O$54=0,0,O$54/ISI_fec!O$54)</f>
        <v>0.4781641713767073</v>
      </c>
      <c r="P146" s="169">
        <f>IF(P$54=0,0,P$54/ISI_fec!P$54)</f>
        <v>0.47816417137670741</v>
      </c>
      <c r="Q146" s="169">
        <f>IF(Q$54=0,0,Q$54/ISI_fec!Q$54)</f>
        <v>0.47816417137670725</v>
      </c>
    </row>
    <row r="147" spans="1:17" x14ac:dyDescent="0.25">
      <c r="A147" s="76" t="s">
        <v>82</v>
      </c>
      <c r="B147" s="168">
        <f>IF(B$55=0,0,B$55/ISI_fec!B$55)</f>
        <v>0.11798201937088741</v>
      </c>
      <c r="C147" s="168">
        <f>IF(C$55=0,0,C$55/ISI_fec!C$55)</f>
        <v>0.11822733447828647</v>
      </c>
      <c r="D147" s="168">
        <f>IF(D$55=0,0,D$55/ISI_fec!D$55)</f>
        <v>0.11870717157376404</v>
      </c>
      <c r="E147" s="168">
        <f>IF(E$55=0,0,E$55/ISI_fec!E$55)</f>
        <v>0.11870717157376405</v>
      </c>
      <c r="F147" s="168">
        <f>IF(F$55=0,0,F$55/ISI_fec!F$55)</f>
        <v>0.12051869639643034</v>
      </c>
      <c r="G147" s="168">
        <f>IF(G$55=0,0,G$55/ISI_fec!G$55)</f>
        <v>0.12051869639643036</v>
      </c>
      <c r="H147" s="168">
        <f>IF(H$55=0,0,H$55/ISI_fec!H$55)</f>
        <v>0.12173861757399006</v>
      </c>
      <c r="I147" s="168">
        <f>IF(I$55=0,0,I$55/ISI_fec!I$55)</f>
        <v>0.12436467082650866</v>
      </c>
      <c r="J147" s="168">
        <f>IF(J$55=0,0,J$55/ISI_fec!J$55)</f>
        <v>0.12436467082650868</v>
      </c>
      <c r="K147" s="168">
        <f>IF(K$55=0,0,K$55/ISI_fec!K$55)</f>
        <v>0.12436467082650868</v>
      </c>
      <c r="L147" s="168">
        <f>IF(L$55=0,0,L$55/ISI_fec!L$55)</f>
        <v>0.12436467082650865</v>
      </c>
      <c r="M147" s="168">
        <f>IF(M$55=0,0,M$55/ISI_fec!M$55)</f>
        <v>0.12436467082650865</v>
      </c>
      <c r="N147" s="168">
        <f>IF(N$55=0,0,N$55/ISI_fec!N$55)</f>
        <v>0.12436467082650866</v>
      </c>
      <c r="O147" s="168">
        <f>IF(O$55=0,0,O$55/ISI_fec!O$55)</f>
        <v>0.12436467082650865</v>
      </c>
      <c r="P147" s="168">
        <f>IF(P$55=0,0,P$55/ISI_fec!P$55)</f>
        <v>0.12436467082650868</v>
      </c>
      <c r="Q147" s="168">
        <f>IF(Q$55=0,0,Q$55/ISI_fec!Q$55)</f>
        <v>0.12436467082650865</v>
      </c>
    </row>
    <row r="148" spans="1:17" x14ac:dyDescent="0.25">
      <c r="A148" s="76" t="s">
        <v>81</v>
      </c>
      <c r="B148" s="168">
        <f>IF(B$56=0,0,B$56/ISI_fec!B$56)</f>
        <v>0.65544639756585532</v>
      </c>
      <c r="C148" s="168">
        <f>IF(C$56=0,0,C$56/ISI_fec!C$56)</f>
        <v>0.6568092400080392</v>
      </c>
      <c r="D148" s="168">
        <f>IF(D$56=0,0,D$56/ISI_fec!D$56)</f>
        <v>0.659474963966031</v>
      </c>
      <c r="E148" s="168">
        <f>IF(E$56=0,0,E$56/ISI_fec!E$56)</f>
        <v>0.65947496396603111</v>
      </c>
      <c r="F148" s="168">
        <f>IF(F$56=0,0,F$56/ISI_fec!F$56)</f>
        <v>0.66953884849224155</v>
      </c>
      <c r="G148" s="168">
        <f>IF(G$56=0,0,G$56/ISI_fec!G$56)</f>
        <v>0.66953884849224155</v>
      </c>
      <c r="H148" s="168">
        <f>IF(H$56=0,0,H$56/ISI_fec!H$56)</f>
        <v>0.67631609256222314</v>
      </c>
      <c r="I148" s="168">
        <f>IF(I$56=0,0,I$56/ISI_fec!I$56)</f>
        <v>0.6909050710638418</v>
      </c>
      <c r="J148" s="168">
        <f>IF(J$56=0,0,J$56/ISI_fec!J$56)</f>
        <v>0.6909050710638418</v>
      </c>
      <c r="K148" s="168">
        <f>IF(K$56=0,0,K$56/ISI_fec!K$56)</f>
        <v>0.6909050710638418</v>
      </c>
      <c r="L148" s="168">
        <f>IF(L$56=0,0,L$56/ISI_fec!L$56)</f>
        <v>0.69090507106384169</v>
      </c>
      <c r="M148" s="168">
        <f>IF(M$56=0,0,M$56/ISI_fec!M$56)</f>
        <v>0.69090507106384169</v>
      </c>
      <c r="N148" s="168">
        <f>IF(N$56=0,0,N$56/ISI_fec!N$56)</f>
        <v>0.6909050710638418</v>
      </c>
      <c r="O148" s="168">
        <f>IF(O$56=0,0,O$56/ISI_fec!O$56)</f>
        <v>0.69090507106384169</v>
      </c>
      <c r="P148" s="168">
        <f>IF(P$56=0,0,P$56/ISI_fec!P$56)</f>
        <v>0.6909050710638418</v>
      </c>
      <c r="Q148" s="168">
        <f>IF(Q$56=0,0,Q$56/ISI_fec!Q$56)</f>
        <v>0.6909050710638418</v>
      </c>
    </row>
    <row r="149" spans="1:17" x14ac:dyDescent="0.25">
      <c r="A149" s="76" t="s">
        <v>80</v>
      </c>
      <c r="B149" s="168">
        <f>IF(B$57=0,0,B$57/ISI_fec!B$57)</f>
        <v>0.45029546935647891</v>
      </c>
      <c r="C149" s="168">
        <f>IF(C$57=0,0,C$57/ISI_fec!C$57)</f>
        <v>0.45123175000344129</v>
      </c>
      <c r="D149" s="168">
        <f>IF(D$57=0,0,D$57/ISI_fec!D$57)</f>
        <v>0.45306311779384573</v>
      </c>
      <c r="E149" s="168">
        <f>IF(E$57=0,0,E$57/ISI_fec!E$57)</f>
        <v>0.45306311779384578</v>
      </c>
      <c r="F149" s="168">
        <f>IF(F$57=0,0,F$57/ISI_fec!F$57)</f>
        <v>0.45997706472086969</v>
      </c>
      <c r="G149" s="168">
        <f>IF(G$57=0,0,G$57/ISI_fec!G$57)</f>
        <v>0.45997706472086969</v>
      </c>
      <c r="H149" s="168">
        <f>IF(H$57=0,0,H$57/ISI_fec!H$57)</f>
        <v>0.46463307062885734</v>
      </c>
      <c r="I149" s="168">
        <f>IF(I$57=0,0,I$57/ISI_fec!I$57)</f>
        <v>0.47465578331171687</v>
      </c>
      <c r="J149" s="168">
        <f>IF(J$57=0,0,J$57/ISI_fec!J$57)</f>
        <v>0.47465578331171693</v>
      </c>
      <c r="K149" s="168">
        <f>IF(K$57=0,0,K$57/ISI_fec!K$57)</f>
        <v>0.47465578331171682</v>
      </c>
      <c r="L149" s="168">
        <f>IF(L$57=0,0,L$57/ISI_fec!L$57)</f>
        <v>0.47465578331171682</v>
      </c>
      <c r="M149" s="168">
        <f>IF(M$57=0,0,M$57/ISI_fec!M$57)</f>
        <v>0.47465578331171687</v>
      </c>
      <c r="N149" s="168">
        <f>IF(N$57=0,0,N$57/ISI_fec!N$57)</f>
        <v>0.47465578331171698</v>
      </c>
      <c r="O149" s="168">
        <f>IF(O$57=0,0,O$57/ISI_fec!O$57)</f>
        <v>0.47465578331171693</v>
      </c>
      <c r="P149" s="168">
        <f>IF(P$57=0,0,P$57/ISI_fec!P$57)</f>
        <v>0.47465578331171682</v>
      </c>
      <c r="Q149" s="168">
        <f>IF(Q$57=0,0,Q$57/ISI_fec!Q$57)</f>
        <v>0.47465578331171687</v>
      </c>
    </row>
    <row r="150" spans="1:17" x14ac:dyDescent="0.25">
      <c r="A150" s="129" t="s">
        <v>79</v>
      </c>
      <c r="B150" s="167">
        <f>IF(B$58=0,0,B$58/ISI_fec!B$58)</f>
        <v>0.71132033201658107</v>
      </c>
      <c r="C150" s="167">
        <f>IF(C$58=0,0,C$58/ISI_fec!C$58)</f>
        <v>0.71279935080753098</v>
      </c>
      <c r="D150" s="167">
        <f>IF(D$58=0,0,D$58/ISI_fec!D$58)</f>
        <v>0.71569231605671879</v>
      </c>
      <c r="E150" s="167">
        <f>IF(E$58=0,0,E$58/ISI_fec!E$58)</f>
        <v>0.71569231605671879</v>
      </c>
      <c r="F150" s="167">
        <f>IF(F$58=0,0,F$58/ISI_fec!F$58)</f>
        <v>0.72661410265764581</v>
      </c>
      <c r="G150" s="167">
        <f>IF(G$58=0,0,G$58/ISI_fec!G$58)</f>
        <v>0.72661410265764592</v>
      </c>
      <c r="H150" s="167">
        <f>IF(H$58=0,0,H$58/ISI_fec!H$58)</f>
        <v>0.73396907709936943</v>
      </c>
      <c r="I150" s="167">
        <f>IF(I$58=0,0,I$58/ISI_fec!I$58)</f>
        <v>0.74980170211659913</v>
      </c>
      <c r="J150" s="167">
        <f>IF(J$58=0,0,J$58/ISI_fec!J$58)</f>
        <v>0.7498017021165988</v>
      </c>
      <c r="K150" s="167">
        <f>IF(K$58=0,0,K$58/ISI_fec!K$58)</f>
        <v>0.74980170211659891</v>
      </c>
      <c r="L150" s="167">
        <f>IF(L$58=0,0,L$58/ISI_fec!L$58)</f>
        <v>0.74980170211659902</v>
      </c>
      <c r="M150" s="167">
        <f>IF(M$58=0,0,M$58/ISI_fec!M$58)</f>
        <v>0.74980170211659913</v>
      </c>
      <c r="N150" s="167">
        <f>IF(N$58=0,0,N$58/ISI_fec!N$58)</f>
        <v>0.74980170211659902</v>
      </c>
      <c r="O150" s="167">
        <f>IF(O$58=0,0,O$58/ISI_fec!O$58)</f>
        <v>0.74980170211659902</v>
      </c>
      <c r="P150" s="167">
        <f>IF(P$58=0,0,P$58/ISI_fec!P$58)</f>
        <v>0.74980170211659891</v>
      </c>
      <c r="Q150" s="167">
        <f>IF(Q$58=0,0,Q$58/ISI_fec!Q$58)</f>
        <v>0.74980170211659902</v>
      </c>
    </row>
    <row r="151" spans="1:17" x14ac:dyDescent="0.25">
      <c r="A151" s="127" t="s">
        <v>115</v>
      </c>
      <c r="B151" s="166">
        <f>IF(B$63=0,0,B$63/ISI_fec!B$63)</f>
        <v>0.49653115311343954</v>
      </c>
      <c r="C151" s="166">
        <f>IF(C$63=0,0,C$63/ISI_fec!C$63)</f>
        <v>0.49501979631491322</v>
      </c>
      <c r="D151" s="166">
        <f>IF(D$63=0,0,D$63/ISI_fec!D$63)</f>
        <v>0.49417773080294636</v>
      </c>
      <c r="E151" s="166">
        <f>IF(E$63=0,0,E$63/ISI_fec!E$63)</f>
        <v>0.48007650225554338</v>
      </c>
      <c r="F151" s="166">
        <f>IF(F$63=0,0,F$63/ISI_fec!F$63)</f>
        <v>0.48246246817842392</v>
      </c>
      <c r="G151" s="166">
        <f>IF(G$63=0,0,G$63/ISI_fec!G$63)</f>
        <v>0.4918045342870393</v>
      </c>
      <c r="H151" s="166">
        <f>IF(H$63=0,0,H$63/ISI_fec!H$63)</f>
        <v>0.5011264201944311</v>
      </c>
      <c r="I151" s="166">
        <f>IF(I$63=0,0,I$63/ISI_fec!I$63)</f>
        <v>0.52771506577916716</v>
      </c>
      <c r="J151" s="166">
        <f>IF(J$63=0,0,J$63/ISI_fec!J$63)</f>
        <v>0.53841765490946147</v>
      </c>
      <c r="K151" s="166">
        <f>IF(K$63=0,0,K$63/ISI_fec!K$63)</f>
        <v>0.520910251097782</v>
      </c>
      <c r="L151" s="166">
        <f>IF(L$63=0,0,L$63/ISI_fec!L$63)</f>
        <v>0.5159721494237528</v>
      </c>
      <c r="M151" s="166">
        <f>IF(M$63=0,0,M$63/ISI_fec!M$63)</f>
        <v>0.53178394799933748</v>
      </c>
      <c r="N151" s="166">
        <f>IF(N$63=0,0,N$63/ISI_fec!N$63)</f>
        <v>0.52357382455021784</v>
      </c>
      <c r="O151" s="166">
        <f>IF(O$63=0,0,O$63/ISI_fec!O$63)</f>
        <v>0.52651056754018888</v>
      </c>
      <c r="P151" s="166">
        <f>IF(P$63=0,0,P$63/ISI_fec!P$63)</f>
        <v>0.52193561924154619</v>
      </c>
      <c r="Q151" s="166">
        <f>IF(Q$63=0,0,Q$63/ISI_fec!Q$63)</f>
        <v>0.49430416879777517</v>
      </c>
    </row>
    <row r="152" spans="1:17" x14ac:dyDescent="0.25">
      <c r="A152" s="127" t="s">
        <v>114</v>
      </c>
      <c r="B152" s="166">
        <f>IF(B$69=0,0,B$69/ISI_fec!B$69)</f>
        <v>0.65203395214659698</v>
      </c>
      <c r="C152" s="166">
        <f>IF(C$69=0,0,C$69/ISI_fec!C$69)</f>
        <v>0.6533896992329038</v>
      </c>
      <c r="D152" s="166">
        <f>IF(D$69=0,0,D$69/ISI_fec!D$69)</f>
        <v>0.65604154465324072</v>
      </c>
      <c r="E152" s="166">
        <f>IF(E$69=0,0,E$69/ISI_fec!E$69)</f>
        <v>0.65604154465324072</v>
      </c>
      <c r="F152" s="166">
        <f>IF(F$69=0,0,F$69/ISI_fec!F$69)</f>
        <v>0.66605303365667645</v>
      </c>
      <c r="G152" s="166">
        <f>IF(G$69=0,0,G$69/ISI_fec!G$69)</f>
        <v>0.66605303365667645</v>
      </c>
      <c r="H152" s="166">
        <f>IF(H$69=0,0,H$69/ISI_fec!H$69)</f>
        <v>0.67279499341421434</v>
      </c>
      <c r="I152" s="166">
        <f>IF(I$69=0,0,I$69/ISI_fec!I$69)</f>
        <v>0.68730801743192027</v>
      </c>
      <c r="J152" s="166">
        <f>IF(J$69=0,0,J$69/ISI_fec!J$69)</f>
        <v>0.68730801743192038</v>
      </c>
      <c r="K152" s="166">
        <f>IF(K$69=0,0,K$69/ISI_fec!K$69)</f>
        <v>0.68730801743192027</v>
      </c>
      <c r="L152" s="166">
        <f>IF(L$69=0,0,L$69/ISI_fec!L$69)</f>
        <v>0.68730801743192027</v>
      </c>
      <c r="M152" s="166">
        <f>IF(M$69=0,0,M$69/ISI_fec!M$69)</f>
        <v>0.68730801743192027</v>
      </c>
      <c r="N152" s="166">
        <f>IF(N$69=0,0,N$69/ISI_fec!N$69)</f>
        <v>0.68730801743192027</v>
      </c>
      <c r="O152" s="166">
        <f>IF(O$69=0,0,O$69/ISI_fec!O$69)</f>
        <v>0.68730801743192027</v>
      </c>
      <c r="P152" s="166">
        <f>IF(P$69=0,0,P$69/ISI_fec!P$69)</f>
        <v>0.68730801743192027</v>
      </c>
      <c r="Q152" s="166">
        <f>IF(Q$69=0,0,Q$69/ISI_fec!Q$69)</f>
        <v>0.68730801743192027</v>
      </c>
    </row>
    <row r="153" spans="1:17" x14ac:dyDescent="0.25">
      <c r="A153" s="127" t="s">
        <v>113</v>
      </c>
      <c r="B153" s="166">
        <f>IF(B$70=0,0,B$70/ISI_fec!B$70)</f>
        <v>0.50900261291167048</v>
      </c>
      <c r="C153" s="166">
        <f>IF(C$70=0,0,C$70/ISI_fec!C$70)</f>
        <v>0.51014744722710537</v>
      </c>
      <c r="D153" s="166">
        <f>IF(D$70=0,0,D$70/ISI_fec!D$70)</f>
        <v>0.51214238721427607</v>
      </c>
      <c r="E153" s="166">
        <f>IF(E$70=0,0,E$70/ISI_fec!E$70)</f>
        <v>0.51208961298336841</v>
      </c>
      <c r="F153" s="166">
        <f>IF(F$70=0,0,F$70/ISI_fec!F$70)</f>
        <v>0.5198143224208478</v>
      </c>
      <c r="G153" s="166">
        <f>IF(G$70=0,0,G$70/ISI_fec!G$70)</f>
        <v>0.51982391229480385</v>
      </c>
      <c r="H153" s="166">
        <f>IF(H$70=0,0,H$70/ISI_fec!H$70)</f>
        <v>0.52514504099606762</v>
      </c>
      <c r="I153" s="166">
        <f>IF(I$70=0,0,I$70/ISI_fec!I$70)</f>
        <v>0.53641838901872196</v>
      </c>
      <c r="J153" s="166">
        <f>IF(J$70=0,0,J$70/ISI_fec!J$70)</f>
        <v>0.53657996147376819</v>
      </c>
      <c r="K153" s="166">
        <f>IF(K$70=0,0,K$70/ISI_fec!K$70)</f>
        <v>0.53606529131429059</v>
      </c>
      <c r="L153" s="166">
        <f>IF(L$70=0,0,L$70/ISI_fec!L$70)</f>
        <v>0.53561895420574679</v>
      </c>
      <c r="M153" s="166">
        <f>IF(M$70=0,0,M$70/ISI_fec!M$70)</f>
        <v>0.53619151489223615</v>
      </c>
      <c r="N153" s="166">
        <f>IF(N$70=0,0,N$70/ISI_fec!N$70)</f>
        <v>0.53641835301218954</v>
      </c>
      <c r="O153" s="166">
        <f>IF(O$70=0,0,O$70/ISI_fec!O$70)</f>
        <v>0.53623235919345202</v>
      </c>
      <c r="P153" s="166">
        <f>IF(P$70=0,0,P$70/ISI_fec!P$70)</f>
        <v>0.53630488341208571</v>
      </c>
      <c r="Q153" s="166">
        <f>IF(Q$70=0,0,Q$70/ISI_fec!Q$70)</f>
        <v>0.53604625656500005</v>
      </c>
    </row>
    <row r="154" spans="1:17" x14ac:dyDescent="0.25">
      <c r="A154" s="72" t="s">
        <v>112</v>
      </c>
      <c r="B154" s="165">
        <f>IF(B$77=0,0,B$77/ISI_fec!B$77)</f>
        <v>0.48787511444599152</v>
      </c>
      <c r="C154" s="165">
        <f>IF(C$77=0,0,C$77/ISI_fec!C$77)</f>
        <v>0.4897349519021606</v>
      </c>
      <c r="D154" s="165">
        <f>IF(D$77=0,0,D$77/ISI_fec!D$77)</f>
        <v>0.49355212054994591</v>
      </c>
      <c r="E154" s="165">
        <f>IF(E$77=0,0,E$77/ISI_fec!E$77)</f>
        <v>0.4918873706267024</v>
      </c>
      <c r="F154" s="165">
        <f>IF(F$77=0,0,F$77/ISI_fec!F$77)</f>
        <v>0.50023388058826102</v>
      </c>
      <c r="G154" s="165">
        <f>IF(G$77=0,0,G$77/ISI_fec!G$77)</f>
        <v>0.50052982844048632</v>
      </c>
      <c r="H154" s="165">
        <f>IF(H$77=0,0,H$77/ISI_fec!H$77)</f>
        <v>0.4997249105896574</v>
      </c>
      <c r="I154" s="165">
        <f>IF(I$77=0,0,I$77/ISI_fec!I$77)</f>
        <v>0.51721529917592568</v>
      </c>
      <c r="J154" s="165">
        <f>IF(J$77=0,0,J$77/ISI_fec!J$77)</f>
        <v>0.51680331707022542</v>
      </c>
      <c r="K154" s="165">
        <f>IF(K$77=0,0,K$77/ISI_fec!K$77)</f>
        <v>0.55918840462501807</v>
      </c>
      <c r="L154" s="165">
        <f>IF(L$77=0,0,L$77/ISI_fec!L$77)</f>
        <v>0.51327883408020847</v>
      </c>
      <c r="M154" s="165">
        <f>IF(M$77=0,0,M$77/ISI_fec!M$77)</f>
        <v>0.51483076965046537</v>
      </c>
      <c r="N154" s="165">
        <f>IF(N$77=0,0,N$77/ISI_fec!N$77)</f>
        <v>0.52562036603927209</v>
      </c>
      <c r="O154" s="165">
        <f>IF(O$77=0,0,O$77/ISI_fec!O$77)</f>
        <v>0.52796453994778147</v>
      </c>
      <c r="P154" s="165">
        <f>IF(P$77=0,0,P$77/ISI_fec!P$77)</f>
        <v>0.52615236272196375</v>
      </c>
      <c r="Q154" s="165">
        <f>IF(Q$77=0,0,Q$77/ISI_fec!Q$77)</f>
        <v>0.54140633031545393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49</vt:i4>
      </vt:variant>
    </vt:vector>
  </HeadingPairs>
  <TitlesOfParts>
    <vt:vector size="99" baseType="lpstr">
      <vt:lpstr>cover</vt:lpstr>
      <vt:lpstr>index</vt:lpstr>
      <vt:lpstr>Ind_Summary</vt:lpstr>
      <vt:lpstr>Ind_Summary_fec</vt:lpstr>
      <vt:lpstr>Ind_Summary_ued</vt:lpstr>
      <vt:lpstr>Ind_Summary_emi</vt:lpstr>
      <vt:lpstr>ISI</vt:lpstr>
      <vt:lpstr>ISI_fec</vt:lpstr>
      <vt:lpstr>ISI_ued</vt:lpstr>
      <vt:lpstr>ISI_emi</vt:lpstr>
      <vt:lpstr>NFM</vt:lpstr>
      <vt:lpstr>NFM_fec</vt:lpstr>
      <vt:lpstr>NFM_ued</vt:lpstr>
      <vt:lpstr>NFM_emi</vt:lpstr>
      <vt:lpstr>CHI</vt:lpstr>
      <vt:lpstr>CHI_fec</vt:lpstr>
      <vt:lpstr>CHI_ued</vt:lpstr>
      <vt:lpstr>CHI_emi</vt:lpstr>
      <vt:lpstr>NMM</vt:lpstr>
      <vt:lpstr>NMM_fec</vt:lpstr>
      <vt:lpstr>NMM_ued</vt:lpstr>
      <vt:lpstr>NMM_emi</vt:lpstr>
      <vt:lpstr>PPA</vt:lpstr>
      <vt:lpstr>PPA_fec</vt:lpstr>
      <vt:lpstr>PPA_ued</vt:lpstr>
      <vt:lpstr>PPA_emi</vt:lpstr>
      <vt:lpstr>FBT</vt:lpstr>
      <vt:lpstr>FBT_fec</vt:lpstr>
      <vt:lpstr>FBT_ued</vt:lpstr>
      <vt:lpstr>FBT_emi</vt:lpstr>
      <vt:lpstr>TRE</vt:lpstr>
      <vt:lpstr>TRE_fec</vt:lpstr>
      <vt:lpstr>TRE_ued</vt:lpstr>
      <vt:lpstr>TRE_emi</vt:lpstr>
      <vt:lpstr>MAE</vt:lpstr>
      <vt:lpstr>MAE_fec</vt:lpstr>
      <vt:lpstr>MAE_ued</vt:lpstr>
      <vt:lpstr>MAE_emi</vt:lpstr>
      <vt:lpstr>TEL</vt:lpstr>
      <vt:lpstr>TEL_fec</vt:lpstr>
      <vt:lpstr>TEL_ued</vt:lpstr>
      <vt:lpstr>TEL_emi</vt:lpstr>
      <vt:lpstr>WWP</vt:lpstr>
      <vt:lpstr>WWP_fec</vt:lpstr>
      <vt:lpstr>WWP_ued</vt:lpstr>
      <vt:lpstr>WWP_emi</vt:lpstr>
      <vt:lpstr>OIS</vt:lpstr>
      <vt:lpstr>OIS_fec</vt:lpstr>
      <vt:lpstr>OIS_ued</vt:lpstr>
      <vt:lpstr>OIS_emi</vt:lpstr>
      <vt:lpstr>Ind_Summary!Print_Area</vt:lpstr>
      <vt:lpstr>CHI!Print_Titles</vt:lpstr>
      <vt:lpstr>CHI_emi!Print_Titles</vt:lpstr>
      <vt:lpstr>CHI_fec!Print_Titles</vt:lpstr>
      <vt:lpstr>CHI_ued!Print_Titles</vt:lpstr>
      <vt:lpstr>FBT!Print_Titles</vt:lpstr>
      <vt:lpstr>FBT_emi!Print_Titles</vt:lpstr>
      <vt:lpstr>FBT_fec!Print_Titles</vt:lpstr>
      <vt:lpstr>FBT_ued!Print_Titles</vt:lpstr>
      <vt:lpstr>Ind_Summary!Print_Titles</vt:lpstr>
      <vt:lpstr>Ind_Summary_emi!Print_Titles</vt:lpstr>
      <vt:lpstr>Ind_Summary_fec!Print_Titles</vt:lpstr>
      <vt:lpstr>Ind_Summary_ued!Print_Titles</vt:lpstr>
      <vt:lpstr>ISI!Print_Titles</vt:lpstr>
      <vt:lpstr>ISI_emi!Print_Titles</vt:lpstr>
      <vt:lpstr>ISI_fec!Print_Titles</vt:lpstr>
      <vt:lpstr>ISI_ued!Print_Titles</vt:lpstr>
      <vt:lpstr>MAE!Print_Titles</vt:lpstr>
      <vt:lpstr>MAE_emi!Print_Titles</vt:lpstr>
      <vt:lpstr>MAE_fec!Print_Titles</vt:lpstr>
      <vt:lpstr>MAE_ued!Print_Titles</vt:lpstr>
      <vt:lpstr>NFM!Print_Titles</vt:lpstr>
      <vt:lpstr>NFM_emi!Print_Titles</vt:lpstr>
      <vt:lpstr>NFM_fec!Print_Titles</vt:lpstr>
      <vt:lpstr>NFM_ued!Print_Titles</vt:lpstr>
      <vt:lpstr>NMM!Print_Titles</vt:lpstr>
      <vt:lpstr>NMM_emi!Print_Titles</vt:lpstr>
      <vt:lpstr>NMM_fec!Print_Titles</vt:lpstr>
      <vt:lpstr>NMM_ued!Print_Titles</vt:lpstr>
      <vt:lpstr>OIS!Print_Titles</vt:lpstr>
      <vt:lpstr>OIS_emi!Print_Titles</vt:lpstr>
      <vt:lpstr>OIS_fec!Print_Titles</vt:lpstr>
      <vt:lpstr>OIS_ued!Print_Titles</vt:lpstr>
      <vt:lpstr>PPA!Print_Titles</vt:lpstr>
      <vt:lpstr>PPA_emi!Print_Titles</vt:lpstr>
      <vt:lpstr>PPA_fec!Print_Titles</vt:lpstr>
      <vt:lpstr>PPA_ued!Print_Titles</vt:lpstr>
      <vt:lpstr>TEL!Print_Titles</vt:lpstr>
      <vt:lpstr>TEL_emi!Print_Titles</vt:lpstr>
      <vt:lpstr>TEL_fec!Print_Titles</vt:lpstr>
      <vt:lpstr>TEL_ued!Print_Titles</vt:lpstr>
      <vt:lpstr>TRE!Print_Titles</vt:lpstr>
      <vt:lpstr>TRE_emi!Print_Titles</vt:lpstr>
      <vt:lpstr>TRE_fec!Print_Titles</vt:lpstr>
      <vt:lpstr>TRE_ued!Print_Titles</vt:lpstr>
      <vt:lpstr>WWP!Print_Titles</vt:lpstr>
      <vt:lpstr>WWP_emi!Print_Titles</vt:lpstr>
      <vt:lpstr>WWP_fec!Print_Titles</vt:lpstr>
      <vt:lpstr>WWP_ued!Print_Titles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2018-07-16T15:41:59Z</dcterms:created>
  <dcterms:modified xsi:type="dcterms:W3CDTF">2018-07-16T15:41:59Z</dcterms:modified>
</cp:coreProperties>
</file>